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randerson/Google Drive/dev/original/fmeca/app/core/inputs/"/>
    </mc:Choice>
  </mc:AlternateContent>
  <bookViews>
    <workbookView xWindow="0" yWindow="460" windowWidth="28800" windowHeight="17540"/>
  </bookViews>
  <sheets>
    <sheet name="Master" sheetId="2" r:id="rId1"/>
    <sheet name="Inputs" sheetId="5" r:id="rId2"/>
    <sheet name="FMECA" sheetId="1" r:id="rId3"/>
    <sheet name="RBI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2" i="2" l="1"/>
  <c r="A103" i="2"/>
  <c r="A104" i="2"/>
  <c r="A105" i="2"/>
  <c r="A106" i="2"/>
  <c r="A107" i="2"/>
  <c r="A108" i="2"/>
  <c r="A101" i="2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P3" i="4" a="1"/>
  <c r="P3" i="4"/>
  <c r="P4" i="4" a="1"/>
  <c r="P4" i="4"/>
  <c r="P5" i="4" a="1"/>
  <c r="P5" i="4"/>
  <c r="P6" i="4" a="1"/>
  <c r="P6" i="4"/>
  <c r="P7" i="4" a="1"/>
  <c r="P7" i="4"/>
  <c r="P8" i="4" a="1"/>
  <c r="P8" i="4"/>
  <c r="P9" i="4" a="1"/>
  <c r="P9" i="4"/>
  <c r="P10" i="4" a="1"/>
  <c r="P10" i="4"/>
  <c r="P11" i="4" a="1"/>
  <c r="P11" i="4"/>
  <c r="P12" i="4" a="1"/>
  <c r="P12" i="4"/>
  <c r="P13" i="4" a="1"/>
  <c r="P13" i="4"/>
  <c r="P14" i="4" a="1"/>
  <c r="P14" i="4"/>
  <c r="P15" i="4" a="1"/>
  <c r="P15" i="4"/>
  <c r="P16" i="4" a="1"/>
  <c r="P16" i="4"/>
  <c r="P17" i="4" a="1"/>
  <c r="P17" i="4"/>
  <c r="P18" i="4" a="1"/>
  <c r="P18" i="4"/>
  <c r="P19" i="4" a="1"/>
  <c r="P19" i="4"/>
  <c r="Q19" i="4"/>
  <c r="P20" i="4" a="1"/>
  <c r="P20" i="4"/>
  <c r="Q20" i="4"/>
  <c r="P21" i="4" a="1"/>
  <c r="P21" i="4"/>
  <c r="Q21" i="4"/>
  <c r="P22" i="4" a="1"/>
  <c r="P22" i="4"/>
  <c r="Q22" i="4"/>
  <c r="P23" i="4" a="1"/>
  <c r="P23" i="4"/>
  <c r="Q23" i="4"/>
  <c r="P24" i="4" a="1"/>
  <c r="P24" i="4"/>
  <c r="Q24" i="4"/>
  <c r="P25" i="4" a="1"/>
  <c r="P25" i="4"/>
  <c r="Q25" i="4"/>
  <c r="P26" i="4" a="1"/>
  <c r="P26" i="4"/>
  <c r="P27" i="4" a="1"/>
  <c r="P27" i="4"/>
  <c r="Q27" i="4"/>
  <c r="P28" i="4" a="1"/>
  <c r="P28" i="4"/>
  <c r="Q28" i="4"/>
  <c r="P29" i="4" a="1"/>
  <c r="P29" i="4"/>
  <c r="Q29" i="4"/>
  <c r="P30" i="4" a="1"/>
  <c r="P30" i="4"/>
  <c r="P31" i="4" a="1"/>
  <c r="P31" i="4"/>
  <c r="Q31" i="4"/>
  <c r="P32" i="4" a="1"/>
  <c r="P32" i="4"/>
  <c r="Q32" i="4"/>
  <c r="P33" i="4" a="1"/>
  <c r="P33" i="4"/>
  <c r="Q33" i="4"/>
  <c r="P34" i="4" a="1"/>
  <c r="P34" i="4"/>
  <c r="Q34" i="4"/>
  <c r="P35" i="4" a="1"/>
  <c r="P35" i="4"/>
  <c r="Q35" i="4"/>
  <c r="P36" i="4" a="1"/>
  <c r="P36" i="4"/>
  <c r="Q36" i="4"/>
  <c r="P37" i="4" a="1"/>
  <c r="P37" i="4"/>
  <c r="Q37" i="4"/>
  <c r="P38" i="4" a="1"/>
  <c r="P38" i="4"/>
  <c r="Q38" i="4"/>
  <c r="P39" i="4" a="1"/>
  <c r="P39" i="4"/>
  <c r="Q39" i="4"/>
  <c r="P40" i="4" a="1"/>
  <c r="P40" i="4"/>
  <c r="Q40" i="4"/>
  <c r="P41" i="4" a="1"/>
  <c r="P41" i="4"/>
  <c r="Q41" i="4"/>
  <c r="P42" i="4" a="1"/>
  <c r="P42" i="4"/>
  <c r="P43" i="4" a="1"/>
  <c r="P43" i="4"/>
  <c r="Q43" i="4"/>
  <c r="P44" i="4" a="1"/>
  <c r="P44" i="4"/>
  <c r="Q44" i="4"/>
  <c r="P45" i="4" a="1"/>
  <c r="P45" i="4"/>
  <c r="Q45" i="4"/>
  <c r="P46" i="4" a="1"/>
  <c r="P46" i="4"/>
  <c r="P47" i="4" a="1"/>
  <c r="P47" i="4"/>
  <c r="Q47" i="4"/>
  <c r="P48" i="4" a="1"/>
  <c r="P48" i="4"/>
  <c r="P49" i="4" a="1"/>
  <c r="P49" i="4"/>
  <c r="Q49" i="4"/>
  <c r="P50" i="4" a="1"/>
  <c r="P50" i="4"/>
  <c r="P51" i="4" a="1"/>
  <c r="P51" i="4"/>
  <c r="Q51" i="4"/>
  <c r="P52" i="4" a="1"/>
  <c r="P52" i="4"/>
  <c r="Q52" i="4"/>
  <c r="P53" i="4" a="1"/>
  <c r="P53" i="4"/>
  <c r="Q53" i="4"/>
  <c r="P54" i="4" a="1"/>
  <c r="P54" i="4"/>
  <c r="Q54" i="4"/>
  <c r="P55" i="4" a="1"/>
  <c r="P55" i="4"/>
  <c r="Q55" i="4"/>
  <c r="P56" i="4" a="1"/>
  <c r="P56" i="4"/>
  <c r="Q56" i="4"/>
  <c r="P57" i="4" a="1"/>
  <c r="P57" i="4"/>
  <c r="P58" i="4" a="1"/>
  <c r="P58" i="4"/>
  <c r="Q58" i="4"/>
  <c r="P59" i="4" a="1"/>
  <c r="P59" i="4"/>
  <c r="Q59" i="4"/>
  <c r="P60" i="4" a="1"/>
  <c r="P60" i="4"/>
  <c r="Q60" i="4"/>
  <c r="P61" i="4" a="1"/>
  <c r="P61" i="4"/>
  <c r="P62" i="4" a="1"/>
  <c r="P62" i="4"/>
  <c r="Q62" i="4"/>
  <c r="P63" i="4" a="1"/>
  <c r="P63" i="4"/>
  <c r="Q63" i="4"/>
  <c r="P64" i="4" a="1"/>
  <c r="P64" i="4"/>
  <c r="Q64" i="4"/>
  <c r="P2" i="4" a="1"/>
  <c r="P2" i="4"/>
  <c r="Q2" i="4"/>
  <c r="Q30" i="4"/>
  <c r="Q42" i="4"/>
  <c r="Q50" i="4"/>
  <c r="Q57" i="4"/>
  <c r="Q61" i="4"/>
  <c r="Q26" i="4"/>
  <c r="Q48" i="4"/>
  <c r="Q46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A2" i="1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81" i="2"/>
  <c r="A82" i="2"/>
  <c r="A83" i="2"/>
  <c r="A84" i="2"/>
  <c r="A85" i="2"/>
  <c r="A86" i="2"/>
  <c r="A5" i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75" i="2"/>
  <c r="A76" i="2"/>
  <c r="A77" i="2"/>
  <c r="A78" i="2"/>
  <c r="A79" i="2"/>
  <c r="A80" i="2"/>
  <c r="A68" i="2"/>
  <c r="A69" i="2"/>
  <c r="A70" i="2"/>
  <c r="A71" i="2"/>
  <c r="A72" i="2"/>
  <c r="A73" i="2"/>
  <c r="A74" i="2"/>
  <c r="A67" i="2"/>
  <c r="A65" i="2"/>
  <c r="A66" i="2"/>
  <c r="A61" i="2"/>
  <c r="A62" i="2"/>
  <c r="A63" i="2"/>
  <c r="A64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G162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G163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F43" i="1"/>
  <c r="G41" i="1"/>
  <c r="G45" i="1"/>
  <c r="H42" i="1"/>
  <c r="H44" i="1"/>
  <c r="H46" i="1"/>
  <c r="F44" i="1"/>
  <c r="G42" i="1"/>
  <c r="G46" i="1"/>
  <c r="I42" i="1"/>
  <c r="I44" i="1"/>
  <c r="I46" i="1"/>
  <c r="F41" i="1"/>
  <c r="F45" i="1"/>
  <c r="G43" i="1"/>
  <c r="H41" i="1"/>
  <c r="H43" i="1"/>
  <c r="H45" i="1"/>
  <c r="F42" i="1"/>
  <c r="F46" i="1"/>
  <c r="G44" i="1"/>
  <c r="I41" i="1"/>
  <c r="I43" i="1"/>
  <c r="I45" i="1"/>
  <c r="F2" i="1"/>
  <c r="F6" i="1"/>
  <c r="F10" i="1"/>
  <c r="F14" i="1"/>
  <c r="F18" i="1"/>
  <c r="F22" i="1"/>
  <c r="F26" i="1"/>
  <c r="F30" i="1"/>
  <c r="F34" i="1"/>
  <c r="F38" i="1"/>
  <c r="F50" i="1"/>
  <c r="F54" i="1"/>
  <c r="F58" i="1"/>
  <c r="G2" i="1"/>
  <c r="G6" i="1"/>
  <c r="G10" i="1"/>
  <c r="G14" i="1"/>
  <c r="G18" i="1"/>
  <c r="G22" i="1"/>
  <c r="G26" i="1"/>
  <c r="G30" i="1"/>
  <c r="G34" i="1"/>
  <c r="G38" i="1"/>
  <c r="G50" i="1"/>
  <c r="G54" i="1"/>
  <c r="G58" i="1"/>
  <c r="H2" i="1"/>
  <c r="H6" i="1"/>
  <c r="H10" i="1"/>
  <c r="H14" i="1"/>
  <c r="H18" i="1"/>
  <c r="H22" i="1"/>
  <c r="H26" i="1"/>
  <c r="H30" i="1"/>
  <c r="H34" i="1"/>
  <c r="H38" i="1"/>
  <c r="H50" i="1"/>
  <c r="H54" i="1"/>
  <c r="H58" i="1"/>
  <c r="I2" i="1"/>
  <c r="I6" i="1"/>
  <c r="I10" i="1"/>
  <c r="I14" i="1"/>
  <c r="I18" i="1"/>
  <c r="I22" i="1"/>
  <c r="I26" i="1"/>
  <c r="I30" i="1"/>
  <c r="I38" i="1"/>
  <c r="I54" i="1"/>
  <c r="F3" i="1"/>
  <c r="F7" i="1"/>
  <c r="F11" i="1"/>
  <c r="F15" i="1"/>
  <c r="F19" i="1"/>
  <c r="F23" i="1"/>
  <c r="F27" i="1"/>
  <c r="F31" i="1"/>
  <c r="F35" i="1"/>
  <c r="F39" i="1"/>
  <c r="F47" i="1"/>
  <c r="F51" i="1"/>
  <c r="F55" i="1"/>
  <c r="F59" i="1"/>
  <c r="G3" i="1"/>
  <c r="G7" i="1"/>
  <c r="G11" i="1"/>
  <c r="G15" i="1"/>
  <c r="G19" i="1"/>
  <c r="G23" i="1"/>
  <c r="G27" i="1"/>
  <c r="G31" i="1"/>
  <c r="G35" i="1"/>
  <c r="G39" i="1"/>
  <c r="G47" i="1"/>
  <c r="G51" i="1"/>
  <c r="G55" i="1"/>
  <c r="G59" i="1"/>
  <c r="H3" i="1"/>
  <c r="H7" i="1"/>
  <c r="H11" i="1"/>
  <c r="H15" i="1"/>
  <c r="H19" i="1"/>
  <c r="H23" i="1"/>
  <c r="H27" i="1"/>
  <c r="H31" i="1"/>
  <c r="H35" i="1"/>
  <c r="H39" i="1"/>
  <c r="H47" i="1"/>
  <c r="H51" i="1"/>
  <c r="H55" i="1"/>
  <c r="H59" i="1"/>
  <c r="I3" i="1"/>
  <c r="I7" i="1"/>
  <c r="I11" i="1"/>
  <c r="I15" i="1"/>
  <c r="I19" i="1"/>
  <c r="I23" i="1"/>
  <c r="I27" i="1"/>
  <c r="I31" i="1"/>
  <c r="I35" i="1"/>
  <c r="I39" i="1"/>
  <c r="I47" i="1"/>
  <c r="I51" i="1"/>
  <c r="I55" i="1"/>
  <c r="I59" i="1"/>
  <c r="I34" i="1"/>
  <c r="I50" i="1"/>
  <c r="F4" i="1"/>
  <c r="F8" i="1"/>
  <c r="F12" i="1"/>
  <c r="F16" i="1"/>
  <c r="F20" i="1"/>
  <c r="F24" i="1"/>
  <c r="F28" i="1"/>
  <c r="F32" i="1"/>
  <c r="F36" i="1"/>
  <c r="F40" i="1"/>
  <c r="F48" i="1"/>
  <c r="F52" i="1"/>
  <c r="F56" i="1"/>
  <c r="F60" i="1"/>
  <c r="G4" i="1"/>
  <c r="G8" i="1"/>
  <c r="G12" i="1"/>
  <c r="G16" i="1"/>
  <c r="G20" i="1"/>
  <c r="G24" i="1"/>
  <c r="G28" i="1"/>
  <c r="G32" i="1"/>
  <c r="G36" i="1"/>
  <c r="G40" i="1"/>
  <c r="G48" i="1"/>
  <c r="G52" i="1"/>
  <c r="G56" i="1"/>
  <c r="G60" i="1"/>
  <c r="H4" i="1"/>
  <c r="H8" i="1"/>
  <c r="H12" i="1"/>
  <c r="H16" i="1"/>
  <c r="H20" i="1"/>
  <c r="H24" i="1"/>
  <c r="H28" i="1"/>
  <c r="H32" i="1"/>
  <c r="H36" i="1"/>
  <c r="H40" i="1"/>
  <c r="H48" i="1"/>
  <c r="H52" i="1"/>
  <c r="H56" i="1"/>
  <c r="H60" i="1"/>
  <c r="I4" i="1"/>
  <c r="I8" i="1"/>
  <c r="I12" i="1"/>
  <c r="I16" i="1"/>
  <c r="I20" i="1"/>
  <c r="I24" i="1"/>
  <c r="I28" i="1"/>
  <c r="I32" i="1"/>
  <c r="I36" i="1"/>
  <c r="I40" i="1"/>
  <c r="I48" i="1"/>
  <c r="I52" i="1"/>
  <c r="I56" i="1"/>
  <c r="I60" i="1"/>
  <c r="I58" i="1"/>
  <c r="F5" i="1"/>
  <c r="F9" i="1"/>
  <c r="F13" i="1"/>
  <c r="F17" i="1"/>
  <c r="F21" i="1"/>
  <c r="F25" i="1"/>
  <c r="F29" i="1"/>
  <c r="F33" i="1"/>
  <c r="F37" i="1"/>
  <c r="F49" i="1"/>
  <c r="F53" i="1"/>
  <c r="F57" i="1"/>
  <c r="G5" i="1"/>
  <c r="G9" i="1"/>
  <c r="G13" i="1"/>
  <c r="G17" i="1"/>
  <c r="G21" i="1"/>
  <c r="G25" i="1"/>
  <c r="G29" i="1"/>
  <c r="G33" i="1"/>
  <c r="G37" i="1"/>
  <c r="G49" i="1"/>
  <c r="G53" i="1"/>
  <c r="G57" i="1"/>
  <c r="H5" i="1"/>
  <c r="H9" i="1"/>
  <c r="H13" i="1"/>
  <c r="H17" i="1"/>
  <c r="H21" i="1"/>
  <c r="H25" i="1"/>
  <c r="H29" i="1"/>
  <c r="H33" i="1"/>
  <c r="H37" i="1"/>
  <c r="H49" i="1"/>
  <c r="H53" i="1"/>
  <c r="H57" i="1"/>
  <c r="I5" i="1"/>
  <c r="I9" i="1"/>
  <c r="I13" i="1"/>
  <c r="I17" i="1"/>
  <c r="I21" i="1"/>
  <c r="I25" i="1"/>
  <c r="I29" i="1"/>
  <c r="I33" i="1"/>
  <c r="I37" i="1"/>
  <c r="I49" i="1"/>
  <c r="I53" i="1"/>
  <c r="I57" i="1"/>
</calcChain>
</file>

<file path=xl/sharedStrings.xml><?xml version="1.0" encoding="utf-8"?>
<sst xmlns="http://schemas.openxmlformats.org/spreadsheetml/2006/main" count="2486" uniqueCount="300">
  <si>
    <t>Sub-component</t>
  </si>
  <si>
    <t>Component Function</t>
  </si>
  <si>
    <t>Failure Mode &amp; Mechanism</t>
  </si>
  <si>
    <t>Failure Cause</t>
  </si>
  <si>
    <t>Random / Time dependent</t>
  </si>
  <si>
    <t>Chemical Injection Piping</t>
  </si>
  <si>
    <t>Containment &amp; transport of chemicals</t>
  </si>
  <si>
    <t>Loss of containment due to Design/Material/Manufacturing defects</t>
  </si>
  <si>
    <t>Support Failure; Design, material, construction defects; Weld failure</t>
  </si>
  <si>
    <t>R.</t>
  </si>
  <si>
    <t>Loss of Containment due to External Corrosion</t>
  </si>
  <si>
    <t>Coating Damage; CP System Failure</t>
  </si>
  <si>
    <t>Loss of Containment due to Structural Failure</t>
  </si>
  <si>
    <t>Excessive relative soil/structure displacement; Inadequate Design; Excessive loading; Fatigue</t>
  </si>
  <si>
    <t>Loss of Function due to Blockage</t>
  </si>
  <si>
    <t>Fluid contamination</t>
  </si>
  <si>
    <t>BP Oreda MTTF (Y)</t>
  </si>
  <si>
    <t>Detectable by Inspection?</t>
  </si>
  <si>
    <t>Type of Inspection</t>
  </si>
  <si>
    <t>Lagging</t>
  </si>
  <si>
    <t>ROV Inspection</t>
  </si>
  <si>
    <t>Leading</t>
  </si>
  <si>
    <t>Not Detectable</t>
  </si>
  <si>
    <t>Check Valve</t>
  </si>
  <si>
    <t>Chemical Injection Coupling</t>
  </si>
  <si>
    <t>Hydraulic Coupling</t>
  </si>
  <si>
    <t>Actuated Process Valve</t>
  </si>
  <si>
    <t>Hot Stab</t>
  </si>
  <si>
    <t>ROV Activated Valve</t>
  </si>
  <si>
    <t>Allows fluid flow in only one direction</t>
  </si>
  <si>
    <t>Loss of Function due to Failure to Open on Demand</t>
  </si>
  <si>
    <t>Valve blocked by debris; Valve stuck; Internal mechanism failure; Incorrect Operation</t>
  </si>
  <si>
    <t>Loss of Function due to Failure to Close on Demand</t>
  </si>
  <si>
    <t>Valve blocked by debris; Valve stuck; Internal mechanism failure; Fatigue; Impact</t>
  </si>
  <si>
    <t>Loss of Containment due to Seal failure</t>
  </si>
  <si>
    <t>Operation outside design Temperature/Pressure; Fatigue; Erosion; Material Defect</t>
  </si>
  <si>
    <t>Connection between chemical injection sections</t>
  </si>
  <si>
    <t>Loss of Containment due to Leakage across couplers</t>
  </si>
  <si>
    <t>Debris (sand, calcium carbonate); Hydro Quad connectors misaligned/damaged; Corrosion; Structural damage</t>
  </si>
  <si>
    <t>Connection between hydraulic sections</t>
  </si>
  <si>
    <t xml:space="preserve">Flow control (on/off) </t>
  </si>
  <si>
    <t>Loss of Function due to Failure to Open on demand</t>
  </si>
  <si>
    <t>Loss of Function due to Failure to Close on demand</t>
  </si>
  <si>
    <t>Build up of debris; Hydrate formation; Wax formation; Fluid contamination</t>
  </si>
  <si>
    <t>Loss of Containment due to Internal Leakage</t>
  </si>
  <si>
    <t>Internal failure; Stem broken; Galling; Loss of hydraulic pressure</t>
  </si>
  <si>
    <t>Loss of Containment due to External Leakage</t>
  </si>
  <si>
    <t>Failure of bonnet; Stem seals assembly; Failure of Body; Bonnet connection gasket; Flange failure (bolted connection); External impact; Material failure</t>
  </si>
  <si>
    <t>Loss of Function due to Mechanical Failure</t>
  </si>
  <si>
    <t>Mechanical failure of ROV drive/interface</t>
  </si>
  <si>
    <t>ROV Connector for Hydraulic and Chemical lines and for Monitoring Systems</t>
  </si>
  <si>
    <t>Loss of Function due to Corrosion</t>
  </si>
  <si>
    <t>Pitting</t>
  </si>
  <si>
    <t>Cracking</t>
  </si>
  <si>
    <t>Loss of Containment due to Impact</t>
  </si>
  <si>
    <t>Anchor Damage; Dropped Objects; Trawling/Fishing; Accidental Damage; Seabed Movement; ROV Impact</t>
  </si>
  <si>
    <t>Loss of Function due to Failure of ROV drive/interface</t>
  </si>
  <si>
    <t>Mechanical failure of ROV drive</t>
  </si>
  <si>
    <t>Loss of Function due to Internal Failure</t>
  </si>
  <si>
    <t>Material failure; Erosion/Corrosion</t>
  </si>
  <si>
    <t>Loss of Containment due to External Failure</t>
  </si>
  <si>
    <t>Failure of bonnet; Flange failure (Bolted connection)</t>
  </si>
  <si>
    <t>Concat</t>
  </si>
  <si>
    <t>Hydraulic piping</t>
  </si>
  <si>
    <t>Transports hydraulic fluid</t>
  </si>
  <si>
    <t>Loss of Containment due to Design/Material/Manufacturing Defects</t>
  </si>
  <si>
    <t>Build up of debris; Fluid contamination</t>
  </si>
  <si>
    <t>Distribute Hydraulic, Chemicals, Electrics and Comms to the trees</t>
  </si>
  <si>
    <t>Loss of Containment due to Leakage</t>
  </si>
  <si>
    <t>Fitting Failure; Component Failure</t>
  </si>
  <si>
    <t>Loss of Containment due to Blockage</t>
  </si>
  <si>
    <t>Water Ingress; Connector Failure</t>
  </si>
  <si>
    <t>Containment and transport of hydraulic fluids along an umbilical</t>
  </si>
  <si>
    <t>Seal Failure</t>
  </si>
  <si>
    <t xml:space="preserve">Loss of Containment due to Impact </t>
  </si>
  <si>
    <t>Fluid Contamination</t>
  </si>
  <si>
    <t>Loss of Containment due to Fatigue</t>
  </si>
  <si>
    <t>Vibrations (VIV) &amp; other causes of fatigue; Excessive relative soil/structure displacement</t>
  </si>
  <si>
    <t>Loss of Containment due to Design/Material/Manufacturing defects</t>
  </si>
  <si>
    <t>Design, material, construction defects</t>
  </si>
  <si>
    <t>Loss of Containment due to Excessive  Loading</t>
  </si>
  <si>
    <t>Over-pressure; Fatigue; Manufacturing defect; Physical Damage</t>
  </si>
  <si>
    <t>Connection between sections of power/signal cabling</t>
  </si>
  <si>
    <t>Allows fluid flow from one of two sources</t>
  </si>
  <si>
    <t>Loss of Function due to Valve Sticking</t>
  </si>
  <si>
    <t>Corrosion; Fatigue</t>
  </si>
  <si>
    <t>Loss of Function due to Fitting Failure</t>
  </si>
  <si>
    <t>Fatigue</t>
  </si>
  <si>
    <t>Loss of Function due to Tubing Failure</t>
  </si>
  <si>
    <t>Subsea Distribution Module</t>
  </si>
  <si>
    <t>T.D.</t>
  </si>
  <si>
    <t>Static Hydraulic Core</t>
  </si>
  <si>
    <t>Power/Signal Coupling</t>
  </si>
  <si>
    <t>Shuttle Valve</t>
  </si>
  <si>
    <t>Control of operations / signal feedback to Topside</t>
  </si>
  <si>
    <t>Loss of Function due to SEM Failure</t>
  </si>
  <si>
    <t>Communication error; Modem lock; Reset communication; Inadequate Design; Manufacturing Defect; Software issue</t>
  </si>
  <si>
    <t>Loss of Function due to Leaks</t>
  </si>
  <si>
    <t>Seal failure; Excessive leakage from DCVs; Leakage in control lines; Inadequate Design; Manufacturing Defect; Installation Error</t>
  </si>
  <si>
    <t>Valve failure; Coupler failure; Accumulator failure</t>
  </si>
  <si>
    <t>Loss of Function due to Hardware Failure</t>
  </si>
  <si>
    <t>Analogue Interface Board failure; RAM Chip Failure; Low IR; Sensor failure; Communication Board failure; Component failure</t>
  </si>
  <si>
    <t>Loss of Function due to Electrical Failure</t>
  </si>
  <si>
    <t>Stores hydraulic fluid, so that adequate pressure is available to the subsea system</t>
  </si>
  <si>
    <t>Loss of Function due to Bladder Failure</t>
  </si>
  <si>
    <t>Bladder permeation</t>
  </si>
  <si>
    <t>Loss of Function due to Connection Leakage</t>
  </si>
  <si>
    <t>Seal degradation</t>
  </si>
  <si>
    <t>Containment and transport of electrical power along an umbilical</t>
  </si>
  <si>
    <t>Loss of Function due to Low Insulation Resistance (IR)</t>
  </si>
  <si>
    <t>Fatigue; Sea water ingress</t>
  </si>
  <si>
    <t>Loss of Function due to Impact</t>
  </si>
  <si>
    <t>Loss of Function due to Fatigue Failure</t>
  </si>
  <si>
    <t>Vibration; Operational Loading; Environmental Loading; Excessive Cylic Loading</t>
  </si>
  <si>
    <t>Loss of Function due to Excessive Loading</t>
  </si>
  <si>
    <t>Operating outside design Temperature/Pressure; Excessive External Loading (e.g. environmental)</t>
  </si>
  <si>
    <t>Loss of Function due Design/Material/Manufacturing Defect</t>
  </si>
  <si>
    <t>Manufacturing/Design defect; Physical damage</t>
  </si>
  <si>
    <t>Electric power &amp; signal communication</t>
  </si>
  <si>
    <t>Loss of Function due to Material defect/external interaction</t>
  </si>
  <si>
    <t>Mechanical damage; Material deterioration</t>
  </si>
  <si>
    <t>Loss of Function due to Water ingress/short-circuit</t>
  </si>
  <si>
    <t>Damage from excessive voltage/current stream/insulation degradation</t>
  </si>
  <si>
    <t>Subsea Control Module (SCM)</t>
  </si>
  <si>
    <t>Static Electric Core</t>
  </si>
  <si>
    <t>Electric Flying Lead</t>
  </si>
  <si>
    <t>Subsea Accumulator</t>
  </si>
  <si>
    <t>Flowrate monitoring</t>
  </si>
  <si>
    <t>Monitors systems pressure and/or temperature at a given point</t>
  </si>
  <si>
    <t>Weld/Material Defect; Misaligned Components; Vibration; Erosion; Operation outside design Temperature/Pressure</t>
  </si>
  <si>
    <t>Proximity switch on valves. Indicates if valve is open or closed. Signal sent to DCS</t>
  </si>
  <si>
    <t>Loss of accuracy due to incorrect reporting data</t>
  </si>
  <si>
    <t>Magnetic position failure on switch (indicates wrong position); Out of calibration</t>
  </si>
  <si>
    <t>Loss of function due to Signal Failure</t>
  </si>
  <si>
    <t>Loss of signal; Communication port failure; Out of Calibration; Faulty Installation; Damage during Commissioning</t>
  </si>
  <si>
    <t>Detect solid particles within well fluids; Used to determine erosion rate</t>
  </si>
  <si>
    <t>Flowmeter</t>
  </si>
  <si>
    <t>PTT (Hardware Integrity)</t>
  </si>
  <si>
    <t>ZT Position Indicator</t>
  </si>
  <si>
    <t>Acoustic Sand Detector</t>
  </si>
  <si>
    <t>Include Yes/No</t>
  </si>
  <si>
    <t>Sub-Component</t>
  </si>
  <si>
    <t>Failure Mode</t>
  </si>
  <si>
    <t>Global Consequence</t>
  </si>
  <si>
    <t>Type of Conditional Monitoring</t>
  </si>
  <si>
    <t>Leading/Lagging</t>
  </si>
  <si>
    <t>Random (R) / Time Dependent (T.D) Failure</t>
  </si>
  <si>
    <t>Annual Probability of Failure</t>
  </si>
  <si>
    <t>Total Financial Cost of Intervention ($)</t>
  </si>
  <si>
    <t>Annual Commercial Risk ($)</t>
  </si>
  <si>
    <t>Level of Severity:  Safety Rating</t>
  </si>
  <si>
    <t>Level of Severity: Financial Rating</t>
  </si>
  <si>
    <t>Failure Likelihood</t>
  </si>
  <si>
    <t>Criticality of Risk (HSSE)</t>
  </si>
  <si>
    <t>Criticality of Risk (Business)</t>
  </si>
  <si>
    <t>Containment and transport of chemical fluids along an umbilical</t>
  </si>
  <si>
    <t>Loss of Containment due to Fatigue Failure</t>
  </si>
  <si>
    <t>Loss of Containment due to Fitting Failure</t>
  </si>
  <si>
    <t>Excessive Loading; Fatigue</t>
  </si>
  <si>
    <t>Loss of Containment due to Excessive Loading</t>
  </si>
  <si>
    <t>Static Chemical Core</t>
  </si>
  <si>
    <t>Subsea interface for umbilicals</t>
  </si>
  <si>
    <t>Loss of Function due to Connector Failure due to Impact</t>
  </si>
  <si>
    <t>Loss of Function due to Failure of Electrical Harness</t>
  </si>
  <si>
    <t>Anchor Damage; Dropped Objects; Trawling/Fishing; Ordinance &amp; Explosives; Accidental Damage; Broken Anchor Chain</t>
  </si>
  <si>
    <t>Coating Damage/Deterioration; CP System Failure-Inadequate/Excessive anode depletion</t>
  </si>
  <si>
    <t>Loss of Funnction due to Excessive Loading</t>
  </si>
  <si>
    <t>Loss of Function due to Design/Material/Manufacturing Defect</t>
  </si>
  <si>
    <t>Loss of Function due to Fatigue</t>
  </si>
  <si>
    <t>Vibration; Operational Loading; Environmental Loading</t>
  </si>
  <si>
    <t>Umbilical Subsea Termination</t>
  </si>
  <si>
    <t>Yes</t>
  </si>
  <si>
    <t>Major Intervention</t>
  </si>
  <si>
    <t/>
  </si>
  <si>
    <t>Planned Intervention</t>
  </si>
  <si>
    <t>PTT</t>
  </si>
  <si>
    <t>Detectable from topsides (Yellow)</t>
  </si>
  <si>
    <t>Include (Yes/No)</t>
  </si>
  <si>
    <t>Mitigated</t>
  </si>
  <si>
    <t>Lowest duplicates (Grey)</t>
  </si>
  <si>
    <t>Calculated</t>
  </si>
  <si>
    <t>RBI</t>
  </si>
  <si>
    <t>FMECA</t>
  </si>
  <si>
    <t>(Based on Monan)</t>
  </si>
  <si>
    <t>FMCC</t>
  </si>
  <si>
    <t>SSIMS TOOL</t>
  </si>
  <si>
    <t>Gross Cost of Equipment Repair and Replacement ($)</t>
  </si>
  <si>
    <t>Failure</t>
  </si>
  <si>
    <t>Mobilization Time (days)</t>
  </si>
  <si>
    <t>Gross Cost of Vessel Intervention ($/day)</t>
  </si>
  <si>
    <t>Vessel</t>
  </si>
  <si>
    <t>% Equity Share</t>
  </si>
  <si>
    <t>Deferred Production [Net Cost ($)/Barrel]</t>
  </si>
  <si>
    <t>Remaining Life of Facility [yrs]</t>
  </si>
  <si>
    <t>Facility</t>
  </si>
  <si>
    <t>Assumptions</t>
  </si>
  <si>
    <t>Loss of Redundancy</t>
  </si>
  <si>
    <t>D</t>
  </si>
  <si>
    <t>Duplicates</t>
  </si>
  <si>
    <t>MPFM (Hardware Integrity)</t>
  </si>
  <si>
    <t>No</t>
  </si>
  <si>
    <t>Include</t>
  </si>
  <si>
    <t>Format</t>
  </si>
  <si>
    <t xml:space="preserve">Manually Operated Flow control (on/off) </t>
  </si>
  <si>
    <t>Loss of Function due to Failure of diver interface</t>
  </si>
  <si>
    <t>Mechanical failure of diver interface</t>
  </si>
  <si>
    <t>Material failure; Erosion/corrosion</t>
  </si>
  <si>
    <t>Measure flow rate of Gas-Liquid combinations</t>
  </si>
  <si>
    <t>Loss of Containment due to Internal Corrosion</t>
  </si>
  <si>
    <t>CO2 Corrosion; H2S Pitting; MIC; Crevice Corrosion; Inadequate Inhibition</t>
  </si>
  <si>
    <t>Vibration; Erosion; Operation outside design Temperature/Pressure</t>
  </si>
  <si>
    <t>MPFM (Functionality)</t>
  </si>
  <si>
    <t>Seal Failure; Connection Failure</t>
  </si>
  <si>
    <t>CP System</t>
  </si>
  <si>
    <t xml:space="preserve">Cathodic Protection, preventing external corrosion </t>
  </si>
  <si>
    <t>Loss of Containment due to excessive CP</t>
  </si>
  <si>
    <t>Design error; Assembly error</t>
  </si>
  <si>
    <t>Loss of function due to inactive anode</t>
  </si>
  <si>
    <t>Assembly error</t>
  </si>
  <si>
    <t>Loss of Containment due to insufficient CP</t>
  </si>
  <si>
    <t>Protective Structure</t>
  </si>
  <si>
    <t>Protect equipment from dropped objects</t>
  </si>
  <si>
    <t>Loss of Function due to dropped object on protection covers</t>
  </si>
  <si>
    <t>Loss of ability to connect/lift open debris covers through broken or stuck latches as a result of dropped object or ROV impact</t>
  </si>
  <si>
    <t>Support structure</t>
  </si>
  <si>
    <t>Interface between Foundation &amp; module</t>
  </si>
  <si>
    <t>Structural Failure due to External Corrosion</t>
  </si>
  <si>
    <t>Structural Failure due to Overstressing</t>
  </si>
  <si>
    <t>Design, material, construction defects; Weld failure; Excessive relative soil/structure displacement</t>
  </si>
  <si>
    <t>Structural Failure due to Impact</t>
  </si>
  <si>
    <t>Diver Activated Valve</t>
  </si>
  <si>
    <t>Minor Intervention</t>
  </si>
  <si>
    <t>Column1</t>
  </si>
  <si>
    <t>Diver Activated Valve - DBB1</t>
  </si>
  <si>
    <t>Diver Activated Valve - DBB2</t>
  </si>
  <si>
    <t>Diver Activated Valve - DBB3</t>
  </si>
  <si>
    <t>Flow regulation</t>
  </si>
  <si>
    <t>Loss of Function due to Loss of flow control</t>
  </si>
  <si>
    <t>Erosion due to Excessive fluid velocity; Cavitation/ Erosion; Corrosion or mechanical damage</t>
  </si>
  <si>
    <t>Loss of Function due to Loss of automated control</t>
  </si>
  <si>
    <t>Actuator failure; Hydraulic leak or blockage; LVDT signal wire damaged</t>
  </si>
  <si>
    <t>Anchor Damage; Dropped Objects; Trawling/Fishing; Accidental Damage</t>
  </si>
  <si>
    <t>Failure of Bonnet; Stem seals assembly; Failure of body; Insert connection gasket</t>
  </si>
  <si>
    <t>Loss of Function due to Plug &amp; Cage Failure</t>
  </si>
  <si>
    <t>Manufacturing Defect; Impact</t>
  </si>
  <si>
    <t>Loss of Function due to Stuck on end stops</t>
  </si>
  <si>
    <t>Incorrect Operation</t>
  </si>
  <si>
    <t>Hot Stab - HS1</t>
  </si>
  <si>
    <t>SCMMB couplers</t>
  </si>
  <si>
    <t xml:space="preserve">Interface between SCM cores &amp; hydraulic/chemical system </t>
  </si>
  <si>
    <t>Loss of Function due to Leakage across couplers</t>
  </si>
  <si>
    <t>Hydraulic Coupling - HP</t>
  </si>
  <si>
    <t>Hydraulic Coupling - LP</t>
  </si>
  <si>
    <t>Hydraulic piping - SCMMB &amp; XT</t>
  </si>
  <si>
    <t>Chemical Injection Coupling - Meth</t>
  </si>
  <si>
    <t>Chemical Injection Coupling - SI</t>
  </si>
  <si>
    <t>Choke Valve</t>
  </si>
  <si>
    <t>C</t>
  </si>
  <si>
    <t>Power/Signal Coupling - P/S A</t>
  </si>
  <si>
    <t>Power/Signal Coupling - Comms B</t>
  </si>
  <si>
    <t>Diver Activated Valve - HV129AV2</t>
  </si>
  <si>
    <t>Diver Activated Valve - HV129GB1</t>
  </si>
  <si>
    <t>Actuated Process Valve - XXV129709</t>
  </si>
  <si>
    <t>Actuated Process Valve - XXV129710</t>
  </si>
  <si>
    <t>Actuated Process Valve - XXV129704</t>
  </si>
  <si>
    <t>Actuated Process Valve - XXV129705</t>
  </si>
  <si>
    <t>Actuated Process Valve - XXV129712</t>
  </si>
  <si>
    <t>Actuated Process Valve - XXV129713</t>
  </si>
  <si>
    <t>Actuated Process Valve - XXV129711</t>
  </si>
  <si>
    <t>ROV Activated Valve - HV129SS1</t>
  </si>
  <si>
    <t>ROV Activated Valve - HV129B3X</t>
  </si>
  <si>
    <t>ROV Activated Valve - HV129AXX</t>
  </si>
  <si>
    <t>ROV Activated Valve - HV129DHS</t>
  </si>
  <si>
    <t>ROV Activated Valve - HV129OSI</t>
  </si>
  <si>
    <t>ROV Activated Valve - HV129WSI</t>
  </si>
  <si>
    <t>ROV Activated Valve - HV129TCT</t>
  </si>
  <si>
    <t>ROV Activated Valve - HV129SS2</t>
  </si>
  <si>
    <t>ROV Activated Valve - HV129B2X</t>
  </si>
  <si>
    <t>ROV Activated Valve - HV129B1X</t>
  </si>
  <si>
    <t>ROV Activated Valve - HV129V1X</t>
  </si>
  <si>
    <t>Check Valve - NR129MNR</t>
  </si>
  <si>
    <t>Check Valve - HS1 Check</t>
  </si>
  <si>
    <t>Check Valve - NR129SNR</t>
  </si>
  <si>
    <t>Diver Activated Valve - HV129GB2</t>
  </si>
  <si>
    <t>ZT Position Indicator - ZT129714</t>
  </si>
  <si>
    <t>PTT (Hardware Integrity) - TT129715</t>
  </si>
  <si>
    <t>PTT (Hardware Integrity) - TT129703 DHPT</t>
  </si>
  <si>
    <t>Subsea Control Module (SCM) - SCM W129</t>
  </si>
  <si>
    <t>Hydraulic Coupling - GLCC</t>
  </si>
  <si>
    <t>Hydraulic Coupling - GLCO</t>
  </si>
  <si>
    <t>PTT (Hardware Integrity) - PT129706</t>
  </si>
  <si>
    <t>PTT (Hardware Integrity) - PT129716</t>
  </si>
  <si>
    <t>PTT (Hardware Integrity) - PT129707</t>
  </si>
  <si>
    <t>PTT (Hardware Integrity) - PT129702 DHPT</t>
  </si>
  <si>
    <t>Hydraulic Coupling - GLIV</t>
  </si>
  <si>
    <t>Check Valve - NR129CNR</t>
  </si>
  <si>
    <t>Choke Valve - HCV129714</t>
  </si>
  <si>
    <t>Column2</t>
  </si>
  <si>
    <t>Column3</t>
  </si>
  <si>
    <t>Minor 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</si>
</sst>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1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27"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15" formatCode="0.00E+00"/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Master" displayName="Master" ref="A1:I108" totalsRowShown="0">
  <autoFilter ref="A1:I108"/>
  <tableColumns count="9">
    <tableColumn id="9" name="Concat" dataDxfId="25">
      <calculatedColumnFormula>Master[[#This Row],[Sub-component]]&amp;Master[[#This Row],[Component Function]]&amp;Master[[#This Row],[Failure Mode &amp; Mechanism]]&amp;Master[[#This Row],[Failure Cause]]</calculatedColumnFormula>
    </tableColumn>
    <tableColumn id="1" name="Sub-component"/>
    <tableColumn id="2" name="Component Function"/>
    <tableColumn id="3" name="Failure Mode &amp; Mechanism"/>
    <tableColumn id="4" name="Failure Cause"/>
    <tableColumn id="5" name="Random / Time dependent" dataDxfId="24"/>
    <tableColumn id="6" name="BP Oreda MTTF (Y)" dataDxfId="23"/>
    <tableColumn id="7" name="Detectable by Inspection?" dataDxfId="22"/>
    <tableColumn id="8" name="Type of Inspection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Mitigated" displayName="Mitigated" ref="F14:G23" totalsRowShown="0">
  <autoFilter ref="F14:G23"/>
  <tableColumns count="2">
    <tableColumn id="1" name="Mitigated"/>
    <tableColumn id="2" name="Incl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MECA" displayName="FMECA" ref="A1:L212" totalsRowShown="0" headerRowDxfId="17" dataDxfId="16">
  <autoFilter ref="A1:L212"/>
  <tableColumns count="12">
    <tableColumn id="5" name="Concat" dataDxfId="15">
      <calculatedColumnFormula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calculatedColumnFormula>
    </tableColumn>
    <tableColumn id="1" name="Sub-component"/>
    <tableColumn id="2" name="Component Function"/>
    <tableColumn id="3" name="Failure Mode &amp; Mechanism"/>
    <tableColumn id="4" name="Failure Cause"/>
    <tableColumn id="6" name="Random / Time dependent" dataDxfId="14">
      <calculatedColumnFormula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calculatedColumnFormula>
    </tableColumn>
    <tableColumn id="7" name="BP Oreda MTTF (Y)" dataDxfId="13">
      <calculatedColumnFormula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calculatedColumnFormula>
    </tableColumn>
    <tableColumn id="8" name="Detectable by Inspection?" dataDxfId="12">
      <calculatedColumnFormula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calculatedColumnFormula>
    </tableColumn>
    <tableColumn id="9" name="Type of Inspection" dataDxfId="11">
      <calculatedColumnFormula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calculatedColumnFormula>
    </tableColumn>
    <tableColumn id="10" name="Column1" dataDxfId="10"/>
    <tableColumn id="11" name="Column2" dataDxfId="9"/>
    <tableColumn id="12" name="Column3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RBI" displayName="RBI" ref="A1:R64" totalsRowShown="0">
  <autoFilter ref="A1:R64"/>
  <tableColumns count="18">
    <tableColumn id="1" name="Include Yes/No"/>
    <tableColumn id="2" name="Sub-Component"/>
    <tableColumn id="3" name="Failure Mode"/>
    <tableColumn id="4" name="Global Consequence"/>
    <tableColumn id="5" name="Type of Conditional Monitoring"/>
    <tableColumn id="6" name="Leading/Lagging"/>
    <tableColumn id="7" name="Random (R) / Time Dependent (T.D) Failure"/>
    <tableColumn id="8" name="Annual Probability of Failure" dataDxfId="4"/>
    <tableColumn id="9" name="Total Financial Cost of Intervention ($)" dataDxfId="3"/>
    <tableColumn id="10" name="Annual Commercial Risk ($)"/>
    <tableColumn id="11" name="Level of Severity:  Safety Rating"/>
    <tableColumn id="12" name="Level of Severity: Financial Rating"/>
    <tableColumn id="13" name="Failure Likelihood"/>
    <tableColumn id="14" name="Criticality of Risk (HSSE)"/>
    <tableColumn id="15" name="Criticality of Risk (Business)"/>
    <tableColumn id="18" name="Duplicates" dataDxfId="2">
      <calculatedColumnFormula array="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($)])),COUNTIFS($B$2:B2,RBI[[#This Row],[Sub-Component]],$J$2:J2,MAX(IF(RBI[Sub-Component]=RBI[[#This Row],[Sub-Component]],RBI[Annual Commercial Risk ($)])))&gt;1)),"No","Yes")</calculatedColumnFormula>
    </tableColumn>
    <tableColumn id="16" name="Mitigated" dataDxfId="1">
      <calculatedColumnFormula>IFERROR(VLOOKUP(IF(ISNUMBER(SEARCH("-",RBI[[#This Row],[Sub-Component]])),LEFT(RBI[[#This Row],[Sub-Component]],FIND("-",RBI[[#This Row],[Sub-Component]])-2)),Mitigated[],2,FALSE),RBI[[#This Row],[Duplicates]])</calculatedColumnFormula>
    </tableColumn>
    <tableColumn id="17" name="Form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08"/>
  <sheetViews>
    <sheetView tabSelected="1" topLeftCell="B79" zoomScale="85" zoomScaleNormal="85" workbookViewId="0">
      <selection activeCell="B119" sqref="B119"/>
    </sheetView>
  </sheetViews>
  <sheetFormatPr baseColWidth="10" defaultColWidth="8.83203125" defaultRowHeight="15" x14ac:dyDescent="0.2"/>
  <cols>
    <col min="1" max="1" width="24.5" hidden="1" customWidth="1"/>
    <col min="2" max="2" width="27.83203125" bestFit="1" customWidth="1"/>
    <col min="3" max="4" width="36.6640625" customWidth="1"/>
    <col min="5" max="5" width="32.6640625" customWidth="1"/>
    <col min="6" max="6" width="29.6640625" bestFit="1" customWidth="1"/>
    <col min="7" max="7" width="22.33203125" bestFit="1" customWidth="1"/>
    <col min="8" max="8" width="29" bestFit="1" customWidth="1"/>
    <col min="9" max="9" width="22.1640625" bestFit="1" customWidth="1"/>
  </cols>
  <sheetData>
    <row r="1" spans="1:9" x14ac:dyDescent="0.2">
      <c r="A1" t="s">
        <v>62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16</v>
      </c>
      <c r="H1" s="1" t="s">
        <v>17</v>
      </c>
      <c r="I1" s="1" t="s">
        <v>18</v>
      </c>
    </row>
    <row r="2" spans="1:9" x14ac:dyDescent="0.2">
      <c r="A2" t="str">
        <f>Master[[#This Row],[Sub-component]]&amp;Master[[#This Row],[Component Function]]&amp;Master[[#This Row],[Failure Mode &amp; Mechanism]]&amp;Master[[#This Row],[Failure Cause]]</f>
        <v>Chemical Injection PipingContainment &amp; transport of chemicalsLoss of containment due to Design/Material/Manufacturing defectsSupport Failure; Design, material, construction defects; Weld failure</v>
      </c>
      <c r="B2" t="s">
        <v>5</v>
      </c>
      <c r="C2" t="s">
        <v>6</v>
      </c>
      <c r="D2" t="s">
        <v>7</v>
      </c>
      <c r="E2" t="s">
        <v>8</v>
      </c>
      <c r="F2" s="1" t="s">
        <v>9</v>
      </c>
      <c r="G2" s="1">
        <v>3077.4</v>
      </c>
      <c r="H2" s="1" t="s">
        <v>19</v>
      </c>
      <c r="I2" s="1" t="s">
        <v>20</v>
      </c>
    </row>
    <row r="3" spans="1:9" x14ac:dyDescent="0.2">
      <c r="A3" t="str">
        <f>Master[[#This Row],[Sub-component]]&amp;Master[[#This Row],[Component Function]]&amp;Master[[#This Row],[Failure Mode &amp; Mechanism]]&amp;Master[[#This Row],[Failure Cause]]</f>
        <v>Chemical Injection PipingContainment &amp; transport of chemicalsLoss of Containment due to External CorrosionCoating Damage; CP System Failure</v>
      </c>
      <c r="B3" t="s">
        <v>5</v>
      </c>
      <c r="C3" t="s">
        <v>6</v>
      </c>
      <c r="D3" t="s">
        <v>10</v>
      </c>
      <c r="E3" t="s">
        <v>11</v>
      </c>
      <c r="F3" s="1" t="s">
        <v>9</v>
      </c>
      <c r="G3" s="1">
        <v>3077.4</v>
      </c>
      <c r="H3" s="1" t="s">
        <v>21</v>
      </c>
      <c r="I3" s="1" t="s">
        <v>20</v>
      </c>
    </row>
    <row r="4" spans="1:9" x14ac:dyDescent="0.2">
      <c r="A4" t="str">
        <f>Master[[#This Row],[Sub-component]]&amp;Master[[#This Row],[Component Function]]&amp;Master[[#This Row],[Failure Mode &amp; Mechanism]]&amp;Master[[#This Row],[Failure Cause]]</f>
        <v>Chemical Injection PipingContainment &amp; transport of chemicalsLoss of Containment due to Structural FailureExcessive relative soil/structure displacement; Inadequate Design; Excessive loading; Fatigue</v>
      </c>
      <c r="B4" t="s">
        <v>5</v>
      </c>
      <c r="C4" t="s">
        <v>6</v>
      </c>
      <c r="D4" t="s">
        <v>12</v>
      </c>
      <c r="E4" t="s">
        <v>13</v>
      </c>
      <c r="F4" s="1" t="s">
        <v>9</v>
      </c>
      <c r="G4" s="1">
        <v>3077.4</v>
      </c>
      <c r="H4" s="1" t="s">
        <v>19</v>
      </c>
      <c r="I4" s="1" t="s">
        <v>20</v>
      </c>
    </row>
    <row r="5" spans="1:9" x14ac:dyDescent="0.2">
      <c r="A5" t="str">
        <f>Master[[#This Row],[Sub-component]]&amp;Master[[#This Row],[Component Function]]&amp;Master[[#This Row],[Failure Mode &amp; Mechanism]]&amp;Master[[#This Row],[Failure Cause]]</f>
        <v>Chemical Injection PipingContainment &amp; transport of chemicalsLoss of Function due to BlockageFluid contamination</v>
      </c>
      <c r="B5" t="s">
        <v>5</v>
      </c>
      <c r="C5" t="s">
        <v>6</v>
      </c>
      <c r="D5" t="s">
        <v>14</v>
      </c>
      <c r="E5" t="s">
        <v>15</v>
      </c>
      <c r="F5" s="1" t="s">
        <v>9</v>
      </c>
      <c r="G5" s="1">
        <v>3077.4</v>
      </c>
      <c r="H5" s="1" t="s">
        <v>22</v>
      </c>
      <c r="I5" s="1"/>
    </row>
    <row r="6" spans="1:9" x14ac:dyDescent="0.2">
      <c r="A6" t="str">
        <f>Master[[#This Row],[Sub-component]]&amp;Master[[#This Row],[Component Function]]&amp;Master[[#This Row],[Failure Mode &amp; Mechanism]]&amp;Master[[#This Row],[Failure Cause]]</f>
        <v>Check ValveAllows fluid flow in only one directionLoss of Function due to Failure to Open on DemandValve blocked by debris; Valve stuck; Internal mechanism failure; Incorrect Operation</v>
      </c>
      <c r="B6" t="s">
        <v>23</v>
      </c>
      <c r="C6" t="s">
        <v>29</v>
      </c>
      <c r="D6" t="s">
        <v>30</v>
      </c>
      <c r="E6" t="s">
        <v>31</v>
      </c>
      <c r="F6" s="1" t="s">
        <v>9</v>
      </c>
      <c r="G6" s="1">
        <v>2360</v>
      </c>
      <c r="H6" s="1" t="s">
        <v>22</v>
      </c>
      <c r="I6" s="1"/>
    </row>
    <row r="7" spans="1:9" x14ac:dyDescent="0.2">
      <c r="A7" t="str">
        <f>Master[[#This Row],[Sub-component]]&amp;Master[[#This Row],[Component Function]]&amp;Master[[#This Row],[Failure Mode &amp; Mechanism]]&amp;Master[[#This Row],[Failure Cause]]</f>
        <v>Check ValveAllows fluid flow in only one directionLoss of Function due to Failure to Close on DemandValve blocked by debris; Valve stuck; Internal mechanism failure; Fatigue; Impact</v>
      </c>
      <c r="B7" t="s">
        <v>23</v>
      </c>
      <c r="C7" t="s">
        <v>29</v>
      </c>
      <c r="D7" t="s">
        <v>32</v>
      </c>
      <c r="E7" t="s">
        <v>33</v>
      </c>
      <c r="F7" s="1" t="s">
        <v>9</v>
      </c>
      <c r="G7" s="1">
        <v>2360</v>
      </c>
      <c r="H7" s="1" t="s">
        <v>22</v>
      </c>
      <c r="I7" s="1"/>
    </row>
    <row r="8" spans="1:9" x14ac:dyDescent="0.2">
      <c r="A8" t="str">
        <f>Master[[#This Row],[Sub-component]]&amp;Master[[#This Row],[Component Function]]&amp;Master[[#This Row],[Failure Mode &amp; Mechanism]]&amp;Master[[#This Row],[Failure Cause]]</f>
        <v>Check ValveAllows fluid flow in only one directionLoss of Containment due to Seal failureOperation outside design Temperature/Pressure; Fatigue; Erosion; Material Defect</v>
      </c>
      <c r="B8" t="s">
        <v>23</v>
      </c>
      <c r="C8" t="s">
        <v>29</v>
      </c>
      <c r="D8" t="s">
        <v>34</v>
      </c>
      <c r="E8" t="s">
        <v>35</v>
      </c>
      <c r="F8" s="1" t="s">
        <v>9</v>
      </c>
      <c r="G8" s="1">
        <v>2360</v>
      </c>
      <c r="H8" s="1" t="s">
        <v>19</v>
      </c>
      <c r="I8" s="1" t="s">
        <v>20</v>
      </c>
    </row>
    <row r="9" spans="1:9" x14ac:dyDescent="0.2">
      <c r="A9" t="str">
        <f>Master[[#This Row],[Sub-component]]&amp;Master[[#This Row],[Component Function]]&amp;Master[[#This Row],[Failure Mode &amp; Mechanism]]&amp;Master[[#This Row],[Failure Cause]]</f>
        <v>Chemical Injection CouplingConnection between chemical injection sectionsLoss of Containment due to Leakage across couplersDebris (sand, calcium carbonate); Hydro Quad connectors misaligned/damaged; Corrosion; Structural damage</v>
      </c>
      <c r="B9" t="s">
        <v>24</v>
      </c>
      <c r="C9" t="s">
        <v>36</v>
      </c>
      <c r="D9" t="s">
        <v>37</v>
      </c>
      <c r="E9" t="s">
        <v>38</v>
      </c>
      <c r="F9" s="1" t="s">
        <v>9</v>
      </c>
      <c r="G9" s="1">
        <v>8426</v>
      </c>
      <c r="H9" s="1" t="s">
        <v>19</v>
      </c>
      <c r="I9" s="1" t="s">
        <v>20</v>
      </c>
    </row>
    <row r="10" spans="1:9" x14ac:dyDescent="0.2">
      <c r="A10" t="str">
        <f>Master[[#This Row],[Sub-component]]&amp;Master[[#This Row],[Component Function]]&amp;Master[[#This Row],[Failure Mode &amp; Mechanism]]&amp;Master[[#This Row],[Failure Cause]]</f>
        <v>Chemical Injection CouplingConnection between chemical injection sectionsLoss of Containment due to Structural FailureExcessive relative soil/structure displacement; Inadequate Design; Excessive loading; Fatigue</v>
      </c>
      <c r="B10" t="s">
        <v>24</v>
      </c>
      <c r="C10" t="s">
        <v>36</v>
      </c>
      <c r="D10" t="s">
        <v>12</v>
      </c>
      <c r="E10" t="s">
        <v>13</v>
      </c>
      <c r="F10" s="1" t="s">
        <v>9</v>
      </c>
      <c r="G10" s="1">
        <v>8426</v>
      </c>
      <c r="H10" s="1" t="s">
        <v>19</v>
      </c>
      <c r="I10" s="1" t="s">
        <v>20</v>
      </c>
    </row>
    <row r="11" spans="1:9" x14ac:dyDescent="0.2">
      <c r="A11" t="str">
        <f>Master[[#This Row],[Sub-component]]&amp;Master[[#This Row],[Component Function]]&amp;Master[[#This Row],[Failure Mode &amp; Mechanism]]&amp;Master[[#This Row],[Failure Cause]]</f>
        <v>Hydraulic CouplingConnection between hydraulic sectionsLoss of Containment due to Leakage across couplersDebris (sand, calcium carbonate); Hydro Quad connectors misaligned/damaged; Corrosion; Structural damage</v>
      </c>
      <c r="B11" t="s">
        <v>25</v>
      </c>
      <c r="C11" t="s">
        <v>39</v>
      </c>
      <c r="D11" t="s">
        <v>37</v>
      </c>
      <c r="E11" t="s">
        <v>38</v>
      </c>
      <c r="F11" s="1" t="s">
        <v>9</v>
      </c>
      <c r="G11" s="1">
        <v>8426</v>
      </c>
      <c r="H11" s="1" t="s">
        <v>19</v>
      </c>
      <c r="I11" s="1" t="s">
        <v>20</v>
      </c>
    </row>
    <row r="12" spans="1:9" x14ac:dyDescent="0.2">
      <c r="A12" t="str">
        <f>Master[[#This Row],[Sub-component]]&amp;Master[[#This Row],[Component Function]]&amp;Master[[#This Row],[Failure Mode &amp; Mechanism]]&amp;Master[[#This Row],[Failure Cause]]</f>
        <v>Actuated Process ValveFlow control (on/off) Loss of Function due to Failure to Open on demandValve blocked by debris; Valve stuck; Internal mechanism failure; Incorrect Operation</v>
      </c>
      <c r="B12" t="s">
        <v>26</v>
      </c>
      <c r="C12" t="s">
        <v>40</v>
      </c>
      <c r="D12" t="s">
        <v>41</v>
      </c>
      <c r="E12" t="s">
        <v>31</v>
      </c>
      <c r="F12" s="1" t="s">
        <v>9</v>
      </c>
      <c r="G12" s="1">
        <v>1193.5999999999999</v>
      </c>
      <c r="H12" s="1" t="s">
        <v>22</v>
      </c>
      <c r="I12" s="1"/>
    </row>
    <row r="13" spans="1:9" x14ac:dyDescent="0.2">
      <c r="A13" t="str">
        <f>Master[[#This Row],[Sub-component]]&amp;Master[[#This Row],[Component Function]]&amp;Master[[#This Row],[Failure Mode &amp; Mechanism]]&amp;Master[[#This Row],[Failure Cause]]</f>
        <v>Actuated Process ValveFlow control (on/off) Loss of Function due to Failure to Close on demandValve blocked by debris; Valve stuck; Internal mechanism failure; Fatigue; Impact</v>
      </c>
      <c r="B13" t="s">
        <v>26</v>
      </c>
      <c r="C13" t="s">
        <v>40</v>
      </c>
      <c r="D13" t="s">
        <v>42</v>
      </c>
      <c r="E13" t="s">
        <v>33</v>
      </c>
      <c r="F13" s="1" t="s">
        <v>9</v>
      </c>
      <c r="G13" s="1">
        <v>1193.5999999999999</v>
      </c>
      <c r="H13" s="1" t="s">
        <v>22</v>
      </c>
      <c r="I13" s="1"/>
    </row>
    <row r="14" spans="1:9" x14ac:dyDescent="0.2">
      <c r="A14" t="str">
        <f>Master[[#This Row],[Sub-component]]&amp;Master[[#This Row],[Component Function]]&amp;Master[[#This Row],[Failure Mode &amp; Mechanism]]&amp;Master[[#This Row],[Failure Cause]]</f>
        <v>Actuated Process ValveFlow control (on/off) Loss of Function due to BlockageBuild up of debris; Hydrate formation; Wax formation; Fluid contamination</v>
      </c>
      <c r="B14" t="s">
        <v>26</v>
      </c>
      <c r="C14" t="s">
        <v>40</v>
      </c>
      <c r="D14" t="s">
        <v>14</v>
      </c>
      <c r="E14" t="s">
        <v>43</v>
      </c>
      <c r="F14" s="1" t="s">
        <v>9</v>
      </c>
      <c r="G14" s="1">
        <v>149.19999999999999</v>
      </c>
      <c r="H14" s="1" t="s">
        <v>22</v>
      </c>
      <c r="I14" s="1"/>
    </row>
    <row r="15" spans="1:9" x14ac:dyDescent="0.2">
      <c r="A15" t="str">
        <f>Master[[#This Row],[Sub-component]]&amp;Master[[#This Row],[Component Function]]&amp;Master[[#This Row],[Failure Mode &amp; Mechanism]]&amp;Master[[#This Row],[Failure Cause]]</f>
        <v>Actuated Process ValveFlow control (on/off) Loss of Containment due to Internal LeakageInternal failure; Stem broken; Galling; Loss of hydraulic pressure</v>
      </c>
      <c r="B15" t="s">
        <v>26</v>
      </c>
      <c r="C15" t="s">
        <v>40</v>
      </c>
      <c r="D15" t="s">
        <v>44</v>
      </c>
      <c r="E15" t="s">
        <v>45</v>
      </c>
      <c r="F15" s="1" t="s">
        <v>9</v>
      </c>
      <c r="G15" s="1">
        <v>596.79999999999995</v>
      </c>
      <c r="H15" s="1" t="s">
        <v>22</v>
      </c>
      <c r="I15" s="1"/>
    </row>
    <row r="16" spans="1:9" x14ac:dyDescent="0.2">
      <c r="A16" t="str">
        <f>Master[[#This Row],[Sub-component]]&amp;Master[[#This Row],[Component Function]]&amp;Master[[#This Row],[Failure Mode &amp; Mechanism]]&amp;Master[[#This Row],[Failure Cause]]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16" t="s">
        <v>26</v>
      </c>
      <c r="C16" t="s">
        <v>40</v>
      </c>
      <c r="D16" t="s">
        <v>46</v>
      </c>
      <c r="E16" t="s">
        <v>47</v>
      </c>
      <c r="F16" s="1" t="s">
        <v>9</v>
      </c>
      <c r="G16" s="1">
        <v>16558</v>
      </c>
      <c r="H16" s="1" t="s">
        <v>19</v>
      </c>
      <c r="I16" s="1" t="s">
        <v>20</v>
      </c>
    </row>
    <row r="17" spans="1:9" x14ac:dyDescent="0.2">
      <c r="A17" t="str">
        <f>Master[[#This Row],[Sub-component]]&amp;Master[[#This Row],[Component Function]]&amp;Master[[#This Row],[Failure Mode &amp; Mechanism]]&amp;Master[[#This Row],[Failure Cause]]</f>
        <v>Actuated Process ValveFlow control (on/off) Loss of Function due to Mechanical FailureMechanical failure of ROV drive/interface</v>
      </c>
      <c r="B17" t="s">
        <v>26</v>
      </c>
      <c r="C17" t="s">
        <v>40</v>
      </c>
      <c r="D17" t="s">
        <v>48</v>
      </c>
      <c r="E17" t="s">
        <v>49</v>
      </c>
      <c r="F17" s="1" t="s">
        <v>9</v>
      </c>
      <c r="G17" s="1">
        <v>16558</v>
      </c>
      <c r="H17" s="1" t="s">
        <v>22</v>
      </c>
      <c r="I17" s="1"/>
    </row>
    <row r="18" spans="1:9" x14ac:dyDescent="0.2">
      <c r="A18" t="str">
        <f>Master[[#This Row],[Sub-component]]&amp;Master[[#This Row],[Component Function]]&amp;Master[[#This Row],[Failure Mode &amp; Mechanism]]&amp;Master[[#This Row],[Failure Cause]]</f>
        <v>Hot StabROV Connector for Hydraulic and Chemical lines and for Monitoring SystemsLoss of Function due to CorrosionPitting</v>
      </c>
      <c r="B18" t="s">
        <v>27</v>
      </c>
      <c r="C18" t="s">
        <v>50</v>
      </c>
      <c r="D18" t="s">
        <v>51</v>
      </c>
      <c r="E18" t="s">
        <v>52</v>
      </c>
      <c r="F18" s="1" t="s">
        <v>9</v>
      </c>
      <c r="G18" s="1">
        <v>2708.2</v>
      </c>
      <c r="H18" s="1" t="s">
        <v>21</v>
      </c>
      <c r="I18" s="1" t="s">
        <v>20</v>
      </c>
    </row>
    <row r="19" spans="1:9" x14ac:dyDescent="0.2">
      <c r="A19" t="str">
        <f>Master[[#This Row],[Sub-component]]&amp;Master[[#This Row],[Component Function]]&amp;Master[[#This Row],[Failure Mode &amp; Mechanism]]&amp;Master[[#This Row],[Failure Cause]]</f>
        <v>Hot StabROV Connector for Hydraulic and Chemical lines and for Monitoring SystemsLoss of Containment due to Seal failureCracking</v>
      </c>
      <c r="B19" t="s">
        <v>27</v>
      </c>
      <c r="C19" t="s">
        <v>50</v>
      </c>
      <c r="D19" t="s">
        <v>34</v>
      </c>
      <c r="E19" t="s">
        <v>53</v>
      </c>
      <c r="F19" s="1" t="s">
        <v>9</v>
      </c>
      <c r="G19" s="1">
        <v>2708.2</v>
      </c>
      <c r="H19" s="1" t="s">
        <v>21</v>
      </c>
      <c r="I19" s="1" t="s">
        <v>20</v>
      </c>
    </row>
    <row r="20" spans="1:9" x14ac:dyDescent="0.2">
      <c r="A20" t="str">
        <f>Master[[#This Row],[Sub-component]]&amp;Master[[#This Row],[Component Function]]&amp;Master[[#This Row],[Failure Mode &amp; Mechanism]]&amp;Master[[#This Row],[Failure Cause]]</f>
        <v>Hot StabROV Connector for Hydraulic and Chemical lines and for Monitoring SystemsLoss of Containment due to ImpactAnchor Damage; Dropped Objects; Trawling/Fishing; Accidental Damage; Seabed Movement; ROV Impact</v>
      </c>
      <c r="B20" t="s">
        <v>27</v>
      </c>
      <c r="C20" t="s">
        <v>50</v>
      </c>
      <c r="D20" t="s">
        <v>54</v>
      </c>
      <c r="E20" t="s">
        <v>55</v>
      </c>
      <c r="F20" s="1" t="s">
        <v>9</v>
      </c>
      <c r="G20" s="1">
        <v>2708.2</v>
      </c>
      <c r="H20" s="1" t="s">
        <v>21</v>
      </c>
      <c r="I20" s="1" t="s">
        <v>20</v>
      </c>
    </row>
    <row r="21" spans="1:9" x14ac:dyDescent="0.2">
      <c r="A21" t="str">
        <f>Master[[#This Row],[Sub-component]]&amp;Master[[#This Row],[Component Function]]&amp;Master[[#This Row],[Failure Mode &amp; Mechanism]]&amp;Master[[#This Row],[Failure Cause]]</f>
        <v>ROV Activated ValveFlow control (on/off) Loss of Function due to Failure to Open on demandValve blocked by debris; Valve stuck; Internal mechanism failure; Incorrect Operation</v>
      </c>
      <c r="B21" t="s">
        <v>28</v>
      </c>
      <c r="C21" t="s">
        <v>40</v>
      </c>
      <c r="D21" t="s">
        <v>41</v>
      </c>
      <c r="E21" t="s">
        <v>31</v>
      </c>
      <c r="F21" s="1" t="s">
        <v>9</v>
      </c>
      <c r="G21" s="1">
        <v>11434</v>
      </c>
      <c r="H21" s="1" t="s">
        <v>22</v>
      </c>
      <c r="I21" s="1"/>
    </row>
    <row r="22" spans="1:9" x14ac:dyDescent="0.2">
      <c r="A22" t="str">
        <f>Master[[#This Row],[Sub-component]]&amp;Master[[#This Row],[Component Function]]&amp;Master[[#This Row],[Failure Mode &amp; Mechanism]]&amp;Master[[#This Row],[Failure Cause]]</f>
        <v>ROV Activated ValveFlow control (on/off) Loss of Function due to Failure to Close on demandValve blocked by debris; Valve stuck; Internal mechanism failure; Fatigue; Impact</v>
      </c>
      <c r="B22" t="s">
        <v>28</v>
      </c>
      <c r="C22" t="s">
        <v>40</v>
      </c>
      <c r="D22" t="s">
        <v>42</v>
      </c>
      <c r="E22" t="s">
        <v>33</v>
      </c>
      <c r="F22" s="1" t="s">
        <v>9</v>
      </c>
      <c r="G22" s="1">
        <v>11434</v>
      </c>
      <c r="H22" s="1" t="s">
        <v>22</v>
      </c>
      <c r="I22" s="1"/>
    </row>
    <row r="23" spans="1:9" x14ac:dyDescent="0.2">
      <c r="A23" t="str">
        <f>Master[[#This Row],[Sub-component]]&amp;Master[[#This Row],[Component Function]]&amp;Master[[#This Row],[Failure Mode &amp; Mechanism]]&amp;Master[[#This Row],[Failure Cause]]</f>
        <v>ROV Activated ValveFlow control (on/off) Loss of Function due to BlockageBuild up of debris; Hydrate formation; Wax formation; Fluid contamination</v>
      </c>
      <c r="B23" t="s">
        <v>28</v>
      </c>
      <c r="C23" t="s">
        <v>40</v>
      </c>
      <c r="D23" t="s">
        <v>14</v>
      </c>
      <c r="E23" t="s">
        <v>43</v>
      </c>
      <c r="F23" s="1" t="s">
        <v>9</v>
      </c>
      <c r="G23" s="1">
        <v>11434</v>
      </c>
      <c r="H23" s="1" t="s">
        <v>22</v>
      </c>
      <c r="I23" s="1"/>
    </row>
    <row r="24" spans="1:9" x14ac:dyDescent="0.2">
      <c r="A24" t="str">
        <f>Master[[#This Row],[Sub-component]]&amp;Master[[#This Row],[Component Function]]&amp;Master[[#This Row],[Failure Mode &amp; Mechanism]]&amp;Master[[#This Row],[Failure Cause]]</f>
        <v>ROV Activated ValveFlow control (on/off) Loss of Function due to Failure of ROV drive/interfaceMechanical failure of ROV drive</v>
      </c>
      <c r="B24" t="s">
        <v>28</v>
      </c>
      <c r="C24" t="s">
        <v>40</v>
      </c>
      <c r="D24" t="s">
        <v>56</v>
      </c>
      <c r="E24" t="s">
        <v>57</v>
      </c>
      <c r="F24" s="1" t="s">
        <v>9</v>
      </c>
      <c r="G24" s="1">
        <v>11434</v>
      </c>
      <c r="H24" s="1" t="s">
        <v>22</v>
      </c>
      <c r="I24" s="1"/>
    </row>
    <row r="25" spans="1:9" x14ac:dyDescent="0.2">
      <c r="A25" t="str">
        <f>Master[[#This Row],[Sub-component]]&amp;Master[[#This Row],[Component Function]]&amp;Master[[#This Row],[Failure Mode &amp; Mechanism]]&amp;Master[[#This Row],[Failure Cause]]</f>
        <v>ROV Activated ValveFlow control (on/off) Loss of Function due to Internal FailureMaterial failure; Erosion/Corrosion</v>
      </c>
      <c r="B25" t="s">
        <v>28</v>
      </c>
      <c r="C25" t="s">
        <v>40</v>
      </c>
      <c r="D25" t="s">
        <v>58</v>
      </c>
      <c r="E25" t="s">
        <v>59</v>
      </c>
      <c r="F25" s="1" t="s">
        <v>9</v>
      </c>
      <c r="G25" s="1">
        <v>11434</v>
      </c>
      <c r="H25" s="1" t="s">
        <v>22</v>
      </c>
      <c r="I25" s="1"/>
    </row>
    <row r="26" spans="1:9" x14ac:dyDescent="0.2">
      <c r="A26" t="str">
        <f>Master[[#This Row],[Sub-component]]&amp;Master[[#This Row],[Component Function]]&amp;Master[[#This Row],[Failure Mode &amp; Mechanism]]&amp;Master[[#This Row],[Failure Cause]]</f>
        <v>ROV Activated ValveFlow control (on/off) Loss of Containment due to External FailureFailure of bonnet; Flange failure (Bolted connection)</v>
      </c>
      <c r="B26" t="s">
        <v>28</v>
      </c>
      <c r="C26" t="s">
        <v>40</v>
      </c>
      <c r="D26" t="s">
        <v>60</v>
      </c>
      <c r="E26" t="s">
        <v>61</v>
      </c>
      <c r="F26" s="1" t="s">
        <v>9</v>
      </c>
      <c r="G26" s="1">
        <v>11434</v>
      </c>
      <c r="H26" s="1" t="s">
        <v>19</v>
      </c>
      <c r="I26" s="1" t="s">
        <v>20</v>
      </c>
    </row>
    <row r="27" spans="1:9" x14ac:dyDescent="0.2">
      <c r="A27" s="2" t="str">
        <f>Master[[#This Row],[Sub-component]]&amp;Master[[#This Row],[Component Function]]&amp;Master[[#This Row],[Failure Mode &amp; Mechanism]]&amp;Master[[#This Row],[Failure Cause]]</f>
        <v>Hydraulic pipingTransports hydraulic fluidLoss of Containment due to ImpactAnchor Damage; Dropped Objects; Trawling/Fishing; Accidental Damage; Seabed Movement; ROV Impact</v>
      </c>
      <c r="B27" t="s">
        <v>63</v>
      </c>
      <c r="C27" t="s">
        <v>64</v>
      </c>
      <c r="D27" t="s">
        <v>54</v>
      </c>
      <c r="E27" t="s">
        <v>55</v>
      </c>
      <c r="F27" s="1" t="s">
        <v>9</v>
      </c>
      <c r="G27" s="1">
        <v>3077.4</v>
      </c>
      <c r="H27" s="1" t="s">
        <v>19</v>
      </c>
      <c r="I27" s="1" t="s">
        <v>20</v>
      </c>
    </row>
    <row r="28" spans="1:9" x14ac:dyDescent="0.2">
      <c r="A28" s="2" t="str">
        <f>Master[[#This Row],[Sub-component]]&amp;Master[[#This Row],[Component Function]]&amp;Master[[#This Row],[Failure Mode &amp; Mechanism]]&amp;Master[[#This Row],[Failure Cause]]</f>
        <v>Hydraulic pipingTransports hydraulic fluidLoss of Containment due to External CorrosionCoating Damage; CP System Failure</v>
      </c>
      <c r="B28" t="s">
        <v>63</v>
      </c>
      <c r="C28" t="s">
        <v>64</v>
      </c>
      <c r="D28" t="s">
        <v>10</v>
      </c>
      <c r="E28" t="s">
        <v>11</v>
      </c>
      <c r="F28" s="1" t="s">
        <v>9</v>
      </c>
      <c r="G28" s="1">
        <v>3077.4</v>
      </c>
      <c r="H28" s="1" t="s">
        <v>21</v>
      </c>
      <c r="I28" s="1" t="s">
        <v>20</v>
      </c>
    </row>
    <row r="29" spans="1:9" x14ac:dyDescent="0.2">
      <c r="A29" s="2" t="str">
        <f>Master[[#This Row],[Sub-component]]&amp;Master[[#This Row],[Component Function]]&amp;Master[[#This Row],[Failure Mode &amp; Mechanism]]&amp;Master[[#This Row],[Failure Cause]]</f>
        <v>Hydraulic pipingTransports hydraulic fluidLoss of Containment due to Design/Material/Manufacturing DefectsSupport Failure; Design, material, construction defects; Weld failure</v>
      </c>
      <c r="B29" t="s">
        <v>63</v>
      </c>
      <c r="C29" t="s">
        <v>64</v>
      </c>
      <c r="D29" t="s">
        <v>65</v>
      </c>
      <c r="E29" t="s">
        <v>8</v>
      </c>
      <c r="F29" s="1" t="s">
        <v>9</v>
      </c>
      <c r="G29" s="1">
        <v>3077.4</v>
      </c>
      <c r="H29" s="1" t="s">
        <v>19</v>
      </c>
      <c r="I29" s="1" t="s">
        <v>20</v>
      </c>
    </row>
    <row r="30" spans="1:9" x14ac:dyDescent="0.2">
      <c r="A30" s="2" t="str">
        <f>Master[[#This Row],[Sub-component]]&amp;Master[[#This Row],[Component Function]]&amp;Master[[#This Row],[Failure Mode &amp; Mechanism]]&amp;Master[[#This Row],[Failure Cause]]</f>
        <v>Hydraulic pipingTransports hydraulic fluidLoss of Function due to BlockageBuild up of debris; Fluid contamination</v>
      </c>
      <c r="B30" t="s">
        <v>63</v>
      </c>
      <c r="C30" t="s">
        <v>64</v>
      </c>
      <c r="D30" t="s">
        <v>14</v>
      </c>
      <c r="E30" t="s">
        <v>66</v>
      </c>
      <c r="F30" s="1" t="s">
        <v>9</v>
      </c>
      <c r="G30" s="1">
        <v>3077.4</v>
      </c>
      <c r="H30" s="1" t="s">
        <v>22</v>
      </c>
      <c r="I30" s="1"/>
    </row>
    <row r="31" spans="1:9" x14ac:dyDescent="0.2">
      <c r="A31" s="2" t="str">
        <f>Master[[#This Row],[Sub-component]]&amp;Master[[#This Row],[Component Function]]&amp;Master[[#This Row],[Failure Mode &amp; Mechanism]]&amp;Master[[#This Row],[Failure Cause]]</f>
        <v>Subsea Distribution ModuleDistribute Hydraulic, Chemicals, Electrics and Comms to the treesLoss of Containment due to LeakageFitting Failure; Component Failure</v>
      </c>
      <c r="B31" t="s">
        <v>89</v>
      </c>
      <c r="C31" t="s">
        <v>67</v>
      </c>
      <c r="D31" t="s">
        <v>68</v>
      </c>
      <c r="E31" t="s">
        <v>69</v>
      </c>
      <c r="F31" s="1" t="s">
        <v>9</v>
      </c>
      <c r="G31" s="1">
        <v>786</v>
      </c>
      <c r="H31" s="1" t="s">
        <v>19</v>
      </c>
      <c r="I31" s="1" t="s">
        <v>20</v>
      </c>
    </row>
    <row r="32" spans="1:9" x14ac:dyDescent="0.2">
      <c r="A32" s="2" t="str">
        <f>Master[[#This Row],[Sub-component]]&amp;Master[[#This Row],[Component Function]]&amp;Master[[#This Row],[Failure Mode &amp; Mechanism]]&amp;Master[[#This Row],[Failure Cause]]</f>
        <v>Subsea Distribution ModuleDistribute Hydraulic, Chemicals, Electrics and Comms to the treesLoss of Containment due to BlockageWater Ingress; Connector Failure</v>
      </c>
      <c r="B32" t="s">
        <v>89</v>
      </c>
      <c r="C32" t="s">
        <v>67</v>
      </c>
      <c r="D32" t="s">
        <v>70</v>
      </c>
      <c r="E32" t="s">
        <v>71</v>
      </c>
      <c r="F32" s="1" t="s">
        <v>9</v>
      </c>
      <c r="G32" s="1">
        <v>786</v>
      </c>
      <c r="H32" s="1" t="s">
        <v>22</v>
      </c>
      <c r="I32" s="1"/>
    </row>
    <row r="33" spans="1:9" x14ac:dyDescent="0.2">
      <c r="A33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LeakageSeal Failure</v>
      </c>
      <c r="B33" t="s">
        <v>91</v>
      </c>
      <c r="C33" t="s">
        <v>72</v>
      </c>
      <c r="D33" t="s">
        <v>68</v>
      </c>
      <c r="E33" t="s">
        <v>73</v>
      </c>
      <c r="F33" s="3" t="s">
        <v>9</v>
      </c>
      <c r="G33" s="1">
        <v>864.7</v>
      </c>
      <c r="H33" s="1" t="s">
        <v>19</v>
      </c>
      <c r="I33" s="1" t="s">
        <v>20</v>
      </c>
    </row>
    <row r="34" spans="1:9" x14ac:dyDescent="0.2">
      <c r="A34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External CorrosionCoating Damage; CP System Failure</v>
      </c>
      <c r="B34" t="s">
        <v>91</v>
      </c>
      <c r="C34" t="s">
        <v>72</v>
      </c>
      <c r="D34" t="s">
        <v>10</v>
      </c>
      <c r="E34" t="s">
        <v>11</v>
      </c>
      <c r="F34" s="3" t="s">
        <v>90</v>
      </c>
      <c r="G34" s="1">
        <v>864.7</v>
      </c>
      <c r="H34" s="1" t="s">
        <v>19</v>
      </c>
      <c r="I34" s="1" t="s">
        <v>20</v>
      </c>
    </row>
    <row r="35" spans="1:9" x14ac:dyDescent="0.2">
      <c r="A35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Impact Anchor Damage; Dropped Objects; Trawling/Fishing; Accidental Damage; Seabed Movement; ROV Impact</v>
      </c>
      <c r="B35" t="s">
        <v>91</v>
      </c>
      <c r="C35" t="s">
        <v>72</v>
      </c>
      <c r="D35" t="s">
        <v>74</v>
      </c>
      <c r="E35" t="s">
        <v>55</v>
      </c>
      <c r="F35" s="3" t="s">
        <v>9</v>
      </c>
      <c r="G35" s="1">
        <v>864.7</v>
      </c>
      <c r="H35" s="1" t="s">
        <v>19</v>
      </c>
      <c r="I35" s="1" t="s">
        <v>20</v>
      </c>
    </row>
    <row r="36" spans="1:9" x14ac:dyDescent="0.2">
      <c r="A36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BlockageFluid Contamination</v>
      </c>
      <c r="B36" t="s">
        <v>91</v>
      </c>
      <c r="C36" t="s">
        <v>72</v>
      </c>
      <c r="D36" t="s">
        <v>70</v>
      </c>
      <c r="E36" t="s">
        <v>75</v>
      </c>
      <c r="F36" s="3" t="s">
        <v>9</v>
      </c>
      <c r="G36" s="1">
        <v>864.7</v>
      </c>
      <c r="H36" s="1" t="s">
        <v>19</v>
      </c>
      <c r="I36" s="1" t="s">
        <v>20</v>
      </c>
    </row>
    <row r="37" spans="1:9" x14ac:dyDescent="0.2">
      <c r="A37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FatigueVibrations (VIV) &amp; other causes of fatigue; Excessive relative soil/structure displacement</v>
      </c>
      <c r="B37" t="s">
        <v>91</v>
      </c>
      <c r="C37" t="s">
        <v>72</v>
      </c>
      <c r="D37" t="s">
        <v>76</v>
      </c>
      <c r="E37" t="s">
        <v>77</v>
      </c>
      <c r="F37" s="3" t="s">
        <v>9</v>
      </c>
      <c r="G37" s="1">
        <v>864.7</v>
      </c>
      <c r="H37" s="1" t="s">
        <v>19</v>
      </c>
      <c r="I37" s="1" t="s">
        <v>20</v>
      </c>
    </row>
    <row r="38" spans="1:9" x14ac:dyDescent="0.2">
      <c r="A38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Design/Material/Manufacturing defectsDesign, material, construction defects</v>
      </c>
      <c r="B38" t="s">
        <v>91</v>
      </c>
      <c r="C38" t="s">
        <v>72</v>
      </c>
      <c r="D38" t="s">
        <v>78</v>
      </c>
      <c r="E38" t="s">
        <v>79</v>
      </c>
      <c r="F38" s="3" t="s">
        <v>9</v>
      </c>
      <c r="G38" s="1">
        <v>864.7</v>
      </c>
      <c r="H38" s="1" t="s">
        <v>19</v>
      </c>
      <c r="I38" s="1" t="s">
        <v>20</v>
      </c>
    </row>
    <row r="39" spans="1:9" x14ac:dyDescent="0.2">
      <c r="A39" s="2" t="str">
        <f>Master[[#This Row],[Sub-component]]&amp;Master[[#This Row],[Component Function]]&amp;Master[[#This Row],[Failure Mode &amp; Mechanism]]&amp;Master[[#This Row],[Failure Cause]]</f>
        <v>Static Hydraulic CoreContainment and transport of hydraulic fluids along an umbilicalLoss of Containment due to Excessive  LoadingOver-pressure; Fatigue; Manufacturing defect; Physical Damage</v>
      </c>
      <c r="B39" t="s">
        <v>91</v>
      </c>
      <c r="C39" t="s">
        <v>72</v>
      </c>
      <c r="D39" t="s">
        <v>80</v>
      </c>
      <c r="E39" t="s">
        <v>81</v>
      </c>
      <c r="F39" s="3" t="s">
        <v>9</v>
      </c>
      <c r="G39" s="1">
        <v>864.7</v>
      </c>
      <c r="H39" s="1" t="s">
        <v>19</v>
      </c>
      <c r="I39" s="1" t="s">
        <v>20</v>
      </c>
    </row>
    <row r="40" spans="1:9" x14ac:dyDescent="0.2">
      <c r="A40" s="2" t="str">
        <f>Master[[#This Row],[Sub-component]]&amp;Master[[#This Row],[Component Function]]&amp;Master[[#This Row],[Failure Mode &amp; Mechanism]]&amp;Master[[#This Row],[Failure Cause]]</f>
        <v>Power/Signal CouplingConnection between sections of power/signal cablingLoss of Containment due to Leakage across couplersDebris (sand, calcium carbonate); Hydro Quad connectors misaligned/damaged; Corrosion; Structural damage</v>
      </c>
      <c r="B40" t="s">
        <v>92</v>
      </c>
      <c r="C40" t="s">
        <v>82</v>
      </c>
      <c r="D40" t="s">
        <v>37</v>
      </c>
      <c r="E40" t="s">
        <v>38</v>
      </c>
      <c r="F40" s="3" t="s">
        <v>9</v>
      </c>
      <c r="G40" s="1">
        <v>8426</v>
      </c>
      <c r="H40" s="1" t="s">
        <v>19</v>
      </c>
      <c r="I40" s="1" t="s">
        <v>20</v>
      </c>
    </row>
    <row r="41" spans="1:9" x14ac:dyDescent="0.2">
      <c r="A41" s="2" t="str">
        <f>Master[[#This Row],[Sub-component]]&amp;Master[[#This Row],[Component Function]]&amp;Master[[#This Row],[Failure Mode &amp; Mechanism]]&amp;Master[[#This Row],[Failure Cause]]</f>
        <v>Shuttle ValveAllows fluid flow from one of two sourcesLoss of Function due to Valve StickingCorrosion; Fatigue</v>
      </c>
      <c r="B41" t="s">
        <v>93</v>
      </c>
      <c r="C41" t="s">
        <v>83</v>
      </c>
      <c r="D41" t="s">
        <v>84</v>
      </c>
      <c r="E41" t="s">
        <v>85</v>
      </c>
      <c r="F41" s="3" t="s">
        <v>9</v>
      </c>
      <c r="G41" s="1">
        <v>286.3</v>
      </c>
      <c r="H41" s="1" t="s">
        <v>19</v>
      </c>
      <c r="I41" s="1" t="s">
        <v>20</v>
      </c>
    </row>
    <row r="42" spans="1:9" x14ac:dyDescent="0.2">
      <c r="A42" s="2" t="str">
        <f>Master[[#This Row],[Sub-component]]&amp;Master[[#This Row],[Component Function]]&amp;Master[[#This Row],[Failure Mode &amp; Mechanism]]&amp;Master[[#This Row],[Failure Cause]]</f>
        <v>Shuttle ValveAllows fluid flow from one of two sourcesLoss of Containment due to Seal failureSeal Failure</v>
      </c>
      <c r="B42" t="s">
        <v>93</v>
      </c>
      <c r="C42" t="s">
        <v>83</v>
      </c>
      <c r="D42" t="s">
        <v>34</v>
      </c>
      <c r="E42" t="s">
        <v>73</v>
      </c>
      <c r="F42" s="3" t="s">
        <v>9</v>
      </c>
      <c r="G42" s="1">
        <v>286.3</v>
      </c>
      <c r="H42" s="1" t="s">
        <v>22</v>
      </c>
      <c r="I42" s="1"/>
    </row>
    <row r="43" spans="1:9" x14ac:dyDescent="0.2">
      <c r="A43" s="2" t="str">
        <f>Master[[#This Row],[Sub-component]]&amp;Master[[#This Row],[Component Function]]&amp;Master[[#This Row],[Failure Mode &amp; Mechanism]]&amp;Master[[#This Row],[Failure Cause]]</f>
        <v>Shuttle ValveAllows fluid flow from one of two sourcesLoss of Function due to BlockageBuild up of debris; Hydrate formation; Wax formation; Fluid contamination</v>
      </c>
      <c r="B43" t="s">
        <v>93</v>
      </c>
      <c r="C43" t="s">
        <v>83</v>
      </c>
      <c r="D43" t="s">
        <v>14</v>
      </c>
      <c r="E43" t="s">
        <v>43</v>
      </c>
      <c r="F43" s="3" t="s">
        <v>9</v>
      </c>
      <c r="G43" s="1">
        <v>286.3</v>
      </c>
      <c r="H43" s="1" t="s">
        <v>22</v>
      </c>
      <c r="I43" s="1"/>
    </row>
    <row r="44" spans="1:9" x14ac:dyDescent="0.2">
      <c r="A44" s="2" t="str">
        <f>Master[[#This Row],[Sub-component]]&amp;Master[[#This Row],[Component Function]]&amp;Master[[#This Row],[Failure Mode &amp; Mechanism]]&amp;Master[[#This Row],[Failure Cause]]</f>
        <v>Shuttle ValveAllows fluid flow from one of two sourcesLoss of Function due to Fitting FailureFatigue</v>
      </c>
      <c r="B44" t="s">
        <v>93</v>
      </c>
      <c r="C44" t="s">
        <v>83</v>
      </c>
      <c r="D44" t="s">
        <v>86</v>
      </c>
      <c r="E44" t="s">
        <v>87</v>
      </c>
      <c r="F44" s="3" t="s">
        <v>9</v>
      </c>
      <c r="G44" s="1">
        <v>286.3</v>
      </c>
      <c r="H44" s="1" t="s">
        <v>19</v>
      </c>
      <c r="I44" s="1" t="s">
        <v>20</v>
      </c>
    </row>
    <row r="45" spans="1:9" x14ac:dyDescent="0.2">
      <c r="A45" s="2" t="str">
        <f>Master[[#This Row],[Sub-component]]&amp;Master[[#This Row],[Component Function]]&amp;Master[[#This Row],[Failure Mode &amp; Mechanism]]&amp;Master[[#This Row],[Failure Cause]]</f>
        <v>Shuttle ValveAllows fluid flow from one of two sourcesLoss of Function due to Tubing FailureFatigue</v>
      </c>
      <c r="B45" t="s">
        <v>93</v>
      </c>
      <c r="C45" t="s">
        <v>83</v>
      </c>
      <c r="D45" t="s">
        <v>88</v>
      </c>
      <c r="E45" t="s">
        <v>87</v>
      </c>
      <c r="F45" s="3" t="s">
        <v>9</v>
      </c>
      <c r="G45" s="1">
        <v>286.3</v>
      </c>
      <c r="H45" s="1" t="s">
        <v>19</v>
      </c>
      <c r="I45" s="1" t="s">
        <v>20</v>
      </c>
    </row>
    <row r="46" spans="1:9" x14ac:dyDescent="0.2">
      <c r="A46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SEM FailureCommunication error; Modem lock; Reset communication; Inadequate Design; Manufacturing Defect; Software issue</v>
      </c>
      <c r="B46" t="s">
        <v>123</v>
      </c>
      <c r="C46" t="s">
        <v>94</v>
      </c>
      <c r="D46" t="s">
        <v>95</v>
      </c>
      <c r="E46" t="s">
        <v>96</v>
      </c>
      <c r="F46" s="3" t="s">
        <v>9</v>
      </c>
      <c r="G46" s="1">
        <v>101296</v>
      </c>
      <c r="H46" s="1" t="s">
        <v>22</v>
      </c>
      <c r="I46" s="1"/>
    </row>
    <row r="47" spans="1:9" x14ac:dyDescent="0.2">
      <c r="A47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LeaksSeal failure; Excessive leakage from DCVs; Leakage in control lines; Inadequate Design; Manufacturing Defect; Installation Error</v>
      </c>
      <c r="B47" t="s">
        <v>123</v>
      </c>
      <c r="C47" t="s">
        <v>94</v>
      </c>
      <c r="D47" t="s">
        <v>97</v>
      </c>
      <c r="E47" t="s">
        <v>98</v>
      </c>
      <c r="F47" s="3" t="s">
        <v>9</v>
      </c>
      <c r="G47" s="1">
        <v>691.3</v>
      </c>
      <c r="H47" s="1" t="s">
        <v>19</v>
      </c>
      <c r="I47" s="1" t="s">
        <v>20</v>
      </c>
    </row>
    <row r="48" spans="1:9" x14ac:dyDescent="0.2">
      <c r="A48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BlockageBuild up of debris; Fluid contamination</v>
      </c>
      <c r="B48" t="s">
        <v>123</v>
      </c>
      <c r="C48" t="s">
        <v>94</v>
      </c>
      <c r="D48" t="s">
        <v>14</v>
      </c>
      <c r="E48" t="s">
        <v>66</v>
      </c>
      <c r="F48" s="3" t="s">
        <v>9</v>
      </c>
      <c r="G48" s="1">
        <v>691.3</v>
      </c>
      <c r="H48" s="1" t="s">
        <v>22</v>
      </c>
      <c r="I48" s="1"/>
    </row>
    <row r="49" spans="1:9" x14ac:dyDescent="0.2">
      <c r="A49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Mechanical FailureValve failure; Coupler failure; Accumulator failure</v>
      </c>
      <c r="B49" t="s">
        <v>123</v>
      </c>
      <c r="C49" t="s">
        <v>94</v>
      </c>
      <c r="D49" t="s">
        <v>48</v>
      </c>
      <c r="E49" t="s">
        <v>99</v>
      </c>
      <c r="F49" s="3" t="s">
        <v>9</v>
      </c>
      <c r="G49" s="1">
        <v>27.3</v>
      </c>
      <c r="H49" s="1" t="s">
        <v>22</v>
      </c>
      <c r="I49" s="1"/>
    </row>
    <row r="50" spans="1:9" x14ac:dyDescent="0.2">
      <c r="A50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Hardware FailureAnalogue Interface Board failure; RAM Chip Failure; Low IR; Sensor failure; Communication Board failure; Component failure</v>
      </c>
      <c r="B50" t="s">
        <v>123</v>
      </c>
      <c r="C50" t="s">
        <v>94</v>
      </c>
      <c r="D50" t="s">
        <v>100</v>
      </c>
      <c r="E50" t="s">
        <v>101</v>
      </c>
      <c r="F50" s="3" t="s">
        <v>9</v>
      </c>
      <c r="G50" s="1">
        <v>691.3</v>
      </c>
      <c r="H50" s="1" t="s">
        <v>22</v>
      </c>
      <c r="I50" s="1"/>
    </row>
    <row r="51" spans="1:9" x14ac:dyDescent="0.2">
      <c r="A51" s="2" t="str">
        <f>Master[[#This Row],[Sub-component]]&amp;Master[[#This Row],[Component Function]]&amp;Master[[#This Row],[Failure Mode &amp; Mechanism]]&amp;Master[[#This Row],[Failure Cause]]</f>
        <v>Subsea Control Module (SCM)Control of operations / signal feedback to TopsideLoss of Function due to Electrical FailureWater Ingress; Connector Failure</v>
      </c>
      <c r="B51" t="s">
        <v>123</v>
      </c>
      <c r="C51" t="s">
        <v>94</v>
      </c>
      <c r="D51" t="s">
        <v>102</v>
      </c>
      <c r="E51" t="s">
        <v>71</v>
      </c>
      <c r="F51" s="3" t="s">
        <v>9</v>
      </c>
      <c r="G51" s="1">
        <v>296.3</v>
      </c>
      <c r="H51" s="1" t="s">
        <v>22</v>
      </c>
      <c r="I51" s="1"/>
    </row>
    <row r="52" spans="1:9" x14ac:dyDescent="0.2">
      <c r="A52" s="2" t="str">
        <f>Master[[#This Row],[Sub-component]]&amp;Master[[#This Row],[Component Function]]&amp;Master[[#This Row],[Failure Mode &amp; Mechanism]]&amp;Master[[#This Row],[Failure Cause]]</f>
        <v>Static Electric CoreContainment and transport of electrical power along an umbilicalLoss of Function due to Low Insulation Resistance (IR)Fatigue; Sea water ingress</v>
      </c>
      <c r="B52" t="s">
        <v>124</v>
      </c>
      <c r="C52" t="s">
        <v>108</v>
      </c>
      <c r="D52" t="s">
        <v>109</v>
      </c>
      <c r="E52" t="s">
        <v>110</v>
      </c>
      <c r="F52" s="3" t="s">
        <v>9</v>
      </c>
      <c r="G52" s="1">
        <v>1533.3</v>
      </c>
      <c r="H52" s="1" t="s">
        <v>22</v>
      </c>
      <c r="I52" s="1"/>
    </row>
    <row r="53" spans="1:9" x14ac:dyDescent="0.2">
      <c r="A53" s="2" t="str">
        <f>Master[[#This Row],[Sub-component]]&amp;Master[[#This Row],[Component Function]]&amp;Master[[#This Row],[Failure Mode &amp; Mechanism]]&amp;Master[[#This Row],[Failure Cause]]</f>
        <v>Static Electric CoreContainment and transport of electrical power along an umbilicalLoss of Function due to ImpactAnchor Damage; Dropped Objects; Trawling/Fishing; Accidental Damage; Seabed Movement; ROV Impact</v>
      </c>
      <c r="B53" t="s">
        <v>124</v>
      </c>
      <c r="C53" t="s">
        <v>108</v>
      </c>
      <c r="D53" t="s">
        <v>111</v>
      </c>
      <c r="E53" t="s">
        <v>55</v>
      </c>
      <c r="F53" s="3" t="s">
        <v>9</v>
      </c>
      <c r="G53" s="1">
        <v>1533.3</v>
      </c>
      <c r="H53" s="1" t="s">
        <v>19</v>
      </c>
      <c r="I53" s="1" t="s">
        <v>20</v>
      </c>
    </row>
    <row r="54" spans="1:9" x14ac:dyDescent="0.2">
      <c r="A54" s="2" t="str">
        <f>Master[[#This Row],[Sub-component]]&amp;Master[[#This Row],[Component Function]]&amp;Master[[#This Row],[Failure Mode &amp; Mechanism]]&amp;Master[[#This Row],[Failure Cause]]</f>
        <v>Static Electric CoreContainment and transport of electrical power along an umbilicalLoss of Function due to Fatigue FailureVibration; Operational Loading; Environmental Loading; Excessive Cylic Loading</v>
      </c>
      <c r="B54" t="s">
        <v>124</v>
      </c>
      <c r="C54" t="s">
        <v>108</v>
      </c>
      <c r="D54" t="s">
        <v>112</v>
      </c>
      <c r="E54" t="s">
        <v>113</v>
      </c>
      <c r="F54" s="3" t="s">
        <v>9</v>
      </c>
      <c r="G54" s="1">
        <v>1533.3</v>
      </c>
      <c r="H54" s="1" t="s">
        <v>22</v>
      </c>
      <c r="I54" s="1"/>
    </row>
    <row r="55" spans="1:9" x14ac:dyDescent="0.2">
      <c r="A55" s="2" t="str">
        <f>Master[[#This Row],[Sub-component]]&amp;Master[[#This Row],[Component Function]]&amp;Master[[#This Row],[Failure Mode &amp; Mechanism]]&amp;Master[[#This Row],[Failure Cause]]</f>
        <v>Static Electric CoreContainment and transport of electrical power along an umbilicalLoss of Function due to Excessive LoadingOperating outside design Temperature/Pressure; Excessive External Loading (e.g. environmental)</v>
      </c>
      <c r="B55" t="s">
        <v>124</v>
      </c>
      <c r="C55" t="s">
        <v>108</v>
      </c>
      <c r="D55" t="s">
        <v>114</v>
      </c>
      <c r="E55" t="s">
        <v>115</v>
      </c>
      <c r="F55" s="3" t="s">
        <v>9</v>
      </c>
      <c r="G55" s="1">
        <v>1533.3</v>
      </c>
      <c r="H55" s="1" t="s">
        <v>22</v>
      </c>
      <c r="I55" s="1"/>
    </row>
    <row r="56" spans="1:9" x14ac:dyDescent="0.2">
      <c r="A56" s="2" t="str">
        <f>Master[[#This Row],[Sub-component]]&amp;Master[[#This Row],[Component Function]]&amp;Master[[#This Row],[Failure Mode &amp; Mechanism]]&amp;Master[[#This Row],[Failure Cause]]</f>
        <v>Static Electric CoreContainment and transport of electrical power along an umbilicalLoss of Function due Design/Material/Manufacturing DefectManufacturing/Design defect; Physical damage</v>
      </c>
      <c r="B56" t="s">
        <v>124</v>
      </c>
      <c r="C56" t="s">
        <v>108</v>
      </c>
      <c r="D56" t="s">
        <v>116</v>
      </c>
      <c r="E56" s="2" t="s">
        <v>117</v>
      </c>
      <c r="F56" s="1" t="s">
        <v>9</v>
      </c>
      <c r="G56" s="1">
        <v>1533.3</v>
      </c>
      <c r="H56" s="1" t="s">
        <v>22</v>
      </c>
      <c r="I56" s="1"/>
    </row>
    <row r="57" spans="1:9" x14ac:dyDescent="0.2">
      <c r="A57" s="2" t="str">
        <f>Master[[#This Row],[Sub-component]]&amp;Master[[#This Row],[Component Function]]&amp;Master[[#This Row],[Failure Mode &amp; Mechanism]]&amp;Master[[#This Row],[Failure Cause]]</f>
        <v>Electric Flying LeadElectric power &amp; signal communicationLoss of Function due to Material defect/external interactionMechanical damage; Material deterioration</v>
      </c>
      <c r="B57" t="s">
        <v>125</v>
      </c>
      <c r="C57" t="s">
        <v>118</v>
      </c>
      <c r="D57" t="s">
        <v>119</v>
      </c>
      <c r="E57" s="2" t="s">
        <v>120</v>
      </c>
      <c r="F57" s="1" t="s">
        <v>9</v>
      </c>
      <c r="G57" s="1">
        <v>102.7</v>
      </c>
      <c r="H57" s="1" t="s">
        <v>19</v>
      </c>
      <c r="I57" s="1" t="s">
        <v>20</v>
      </c>
    </row>
    <row r="58" spans="1:9" x14ac:dyDescent="0.2">
      <c r="A58" s="2" t="str">
        <f>Master[[#This Row],[Sub-component]]&amp;Master[[#This Row],[Component Function]]&amp;Master[[#This Row],[Failure Mode &amp; Mechanism]]&amp;Master[[#This Row],[Failure Cause]]</f>
        <v>Electric Flying LeadElectric power &amp; signal communicationLoss of Function due to Water ingress/short-circuitDamage from excessive voltage/current stream/insulation degradation</v>
      </c>
      <c r="B58" t="s">
        <v>125</v>
      </c>
      <c r="C58" t="s">
        <v>118</v>
      </c>
      <c r="D58" t="s">
        <v>121</v>
      </c>
      <c r="E58" s="2" t="s">
        <v>122</v>
      </c>
      <c r="F58" s="1" t="s">
        <v>9</v>
      </c>
      <c r="G58" s="1">
        <v>102.7</v>
      </c>
      <c r="H58" s="1" t="s">
        <v>22</v>
      </c>
      <c r="I58" s="1"/>
    </row>
    <row r="59" spans="1:9" x14ac:dyDescent="0.2">
      <c r="A59" s="2" t="str">
        <f>Master[[#This Row],[Sub-component]]&amp;Master[[#This Row],[Component Function]]&amp;Master[[#This Row],[Failure Mode &amp; Mechanism]]&amp;Master[[#This Row],[Failure Cause]]</f>
        <v>Subsea AccumulatorStores hydraulic fluid, so that adequate pressure is available to the subsea systemLoss of Function due to Bladder FailureBladder permeation</v>
      </c>
      <c r="B59" t="s">
        <v>126</v>
      </c>
      <c r="C59" t="s">
        <v>103</v>
      </c>
      <c r="D59" t="s">
        <v>104</v>
      </c>
      <c r="E59" s="2" t="s">
        <v>105</v>
      </c>
      <c r="F59" s="1" t="s">
        <v>9</v>
      </c>
      <c r="G59" s="1">
        <v>53.7</v>
      </c>
      <c r="H59" s="1" t="s">
        <v>22</v>
      </c>
      <c r="I59" s="1"/>
    </row>
    <row r="60" spans="1:9" x14ac:dyDescent="0.2">
      <c r="A60" s="2" t="str">
        <f>Master[[#This Row],[Sub-component]]&amp;Master[[#This Row],[Component Function]]&amp;Master[[#This Row],[Failure Mode &amp; Mechanism]]&amp;Master[[#This Row],[Failure Cause]]</f>
        <v>Subsea AccumulatorStores hydraulic fluid, so that adequate pressure is available to the subsea systemLoss of Function due to Connection LeakageSeal degradation</v>
      </c>
      <c r="B60" t="s">
        <v>126</v>
      </c>
      <c r="C60" t="s">
        <v>103</v>
      </c>
      <c r="D60" t="s">
        <v>106</v>
      </c>
      <c r="E60" s="2" t="s">
        <v>107</v>
      </c>
      <c r="F60" s="1" t="s">
        <v>9</v>
      </c>
      <c r="G60" s="1">
        <v>53.7</v>
      </c>
      <c r="H60" s="1" t="s">
        <v>19</v>
      </c>
      <c r="I60" s="1" t="s">
        <v>20</v>
      </c>
    </row>
    <row r="61" spans="1:9" x14ac:dyDescent="0.2">
      <c r="A61" s="2" t="str">
        <f>Master[[#This Row],[Sub-component]]&amp;Master[[#This Row],[Component Function]]&amp;Master[[#This Row],[Failure Mode &amp; Mechanism]]&amp;Master[[#This Row],[Failure Cause]]</f>
        <v>FlowmeterFlowrate monitoringLoss of Function due to ImpactAnchor Damage; Dropped Objects; Trawling/Fishing; Accidental Damage; Seabed Movement; ROV Impact</v>
      </c>
      <c r="B61" t="s">
        <v>136</v>
      </c>
      <c r="C61" t="s">
        <v>127</v>
      </c>
      <c r="D61" t="s">
        <v>111</v>
      </c>
      <c r="E61" t="s">
        <v>55</v>
      </c>
      <c r="F61" s="1" t="s">
        <v>9</v>
      </c>
      <c r="G61" s="1">
        <v>187.5</v>
      </c>
      <c r="H61" s="1" t="s">
        <v>19</v>
      </c>
      <c r="I61" s="1" t="s">
        <v>20</v>
      </c>
    </row>
    <row r="62" spans="1:9" x14ac:dyDescent="0.2">
      <c r="A62" s="2" t="str">
        <f>Master[[#This Row],[Sub-component]]&amp;Master[[#This Row],[Component Function]]&amp;Master[[#This Row],[Failure Mode &amp; Mechanism]]&amp;Master[[#This Row],[Failure Cause]]</f>
        <v>PTT (Hardware Integrity)Monitors systems pressure and/or temperature at a given pointLoss of Containment due to Seal failureWeld/Material Defect; Misaligned Components; Vibration; Erosion; Operation outside design Temperature/Pressure</v>
      </c>
      <c r="B62" t="s">
        <v>137</v>
      </c>
      <c r="C62" t="s">
        <v>128</v>
      </c>
      <c r="D62" t="s">
        <v>34</v>
      </c>
      <c r="E62" t="s">
        <v>129</v>
      </c>
      <c r="F62" s="1" t="s">
        <v>9</v>
      </c>
      <c r="G62" s="1">
        <v>4147.5</v>
      </c>
      <c r="H62" s="1" t="s">
        <v>19</v>
      </c>
      <c r="I62" s="1" t="s">
        <v>20</v>
      </c>
    </row>
    <row r="63" spans="1:9" x14ac:dyDescent="0.2">
      <c r="A63" s="2" t="str">
        <f>Master[[#This Row],[Sub-component]]&amp;Master[[#This Row],[Component Function]]&amp;Master[[#This Row],[Failure Mode &amp; Mechanism]]&amp;Master[[#This Row],[Failure Cause]]</f>
        <v>PTT (Hardware Integrity)Monitors systems pressure and/or temperature at a given pointLoss of Containment due to External CorrosionCoating Damage; CP System Failure</v>
      </c>
      <c r="B63" t="s">
        <v>137</v>
      </c>
      <c r="C63" t="s">
        <v>128</v>
      </c>
      <c r="D63" t="s">
        <v>10</v>
      </c>
      <c r="E63" t="s">
        <v>11</v>
      </c>
      <c r="F63" s="1" t="s">
        <v>90</v>
      </c>
      <c r="G63" s="1">
        <v>4147.5</v>
      </c>
      <c r="H63" s="1" t="s">
        <v>19</v>
      </c>
      <c r="I63" s="1" t="s">
        <v>20</v>
      </c>
    </row>
    <row r="64" spans="1:9" x14ac:dyDescent="0.2">
      <c r="A64" s="2" t="str">
        <f>Master[[#This Row],[Sub-component]]&amp;Master[[#This Row],[Component Function]]&amp;Master[[#This Row],[Failure Mode &amp; Mechanism]]&amp;Master[[#This Row],[Failure Cause]]</f>
        <v>PTT (Hardware Integrity)Monitors systems pressure and/or temperature at a given pointLoss of Containment due to ImpactAnchor Damage; Dropped Objects; Trawling/Fishing; Accidental Damage; Seabed Movement; ROV Impact</v>
      </c>
      <c r="B64" t="s">
        <v>137</v>
      </c>
      <c r="C64" t="s">
        <v>128</v>
      </c>
      <c r="D64" t="s">
        <v>54</v>
      </c>
      <c r="E64" t="s">
        <v>55</v>
      </c>
      <c r="F64" s="1" t="s">
        <v>9</v>
      </c>
      <c r="G64" s="1">
        <v>4147.5</v>
      </c>
      <c r="H64" s="1" t="s">
        <v>19</v>
      </c>
      <c r="I64" s="1" t="s">
        <v>20</v>
      </c>
    </row>
    <row r="65" spans="1:9" x14ac:dyDescent="0.2">
      <c r="A65" s="2" t="str">
        <f>Master[[#This Row],[Sub-component]]&amp;Master[[#This Row],[Component Function]]&amp;Master[[#This Row],[Failure Mode &amp; Mechanism]]&amp;Master[[#This Row],[Failure Cause]]</f>
        <v>ZT Position IndicatorProximity switch on valves. Indicates if valve is open or closed. Signal sent to DCSLoss of accuracy due to incorrect reporting dataMagnetic position failure on switch (indicates wrong position); Out of calibration</v>
      </c>
      <c r="B65" t="s">
        <v>138</v>
      </c>
      <c r="C65" t="s">
        <v>130</v>
      </c>
      <c r="D65" t="s">
        <v>131</v>
      </c>
      <c r="E65" t="s">
        <v>132</v>
      </c>
      <c r="F65" s="1" t="s">
        <v>9</v>
      </c>
      <c r="G65" s="1">
        <v>1018.48</v>
      </c>
      <c r="H65" s="1" t="s">
        <v>22</v>
      </c>
      <c r="I65" s="1"/>
    </row>
    <row r="66" spans="1:9" x14ac:dyDescent="0.2">
      <c r="A66" s="2" t="str">
        <f>Master[[#This Row],[Sub-component]]&amp;Master[[#This Row],[Component Function]]&amp;Master[[#This Row],[Failure Mode &amp; Mechanism]]&amp;Master[[#This Row],[Failure Cause]]</f>
        <v>ZT Position IndicatorProximity switch on valves. Indicates if valve is open or closed. Signal sent to DCSLoss of function due to Signal FailureLoss of signal; Communication port failure; Out of Calibration; Faulty Installation; Damage during Commissioning</v>
      </c>
      <c r="B66" t="s">
        <v>138</v>
      </c>
      <c r="C66" t="s">
        <v>130</v>
      </c>
      <c r="D66" t="s">
        <v>133</v>
      </c>
      <c r="E66" t="s">
        <v>134</v>
      </c>
      <c r="F66" s="1" t="s">
        <v>9</v>
      </c>
      <c r="G66" s="1">
        <v>1018.48</v>
      </c>
      <c r="H66" s="1" t="s">
        <v>22</v>
      </c>
      <c r="I66" s="1"/>
    </row>
    <row r="67" spans="1:9" x14ac:dyDescent="0.2">
      <c r="A67" s="2" t="str">
        <f>Master[[#This Row],[Sub-component]]&amp;Master[[#This Row],[Component Function]]&amp;Master[[#This Row],[Failure Mode &amp; Mechanism]]&amp;Master[[#This Row],[Failure Cause]]</f>
        <v>Acoustic Sand DetectorDetect solid particles within well fluids; Used to determine erosion rateLoss of Function due to ImpactAnchor Damage; Dropped Objects; Trawling/Fishing; Accidental Damage; Seabed Movement; ROV Impact</v>
      </c>
      <c r="B67" t="s">
        <v>139</v>
      </c>
      <c r="C67" t="s">
        <v>135</v>
      </c>
      <c r="D67" t="s">
        <v>111</v>
      </c>
      <c r="E67" t="s">
        <v>55</v>
      </c>
      <c r="F67" s="1" t="s">
        <v>9</v>
      </c>
      <c r="G67" s="1">
        <v>183.03399999999999</v>
      </c>
      <c r="H67" s="1" t="s">
        <v>19</v>
      </c>
      <c r="I67" s="1" t="s">
        <v>20</v>
      </c>
    </row>
    <row r="68" spans="1:9" x14ac:dyDescent="0.2">
      <c r="A68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External CorrosionCoating Damage; CP System Failure</v>
      </c>
      <c r="B68" t="s">
        <v>160</v>
      </c>
      <c r="C68" t="s">
        <v>155</v>
      </c>
      <c r="D68" t="s">
        <v>10</v>
      </c>
      <c r="E68" t="s">
        <v>11</v>
      </c>
      <c r="F68" s="1" t="s">
        <v>90</v>
      </c>
      <c r="G68" s="1">
        <v>864.7</v>
      </c>
      <c r="H68" s="1" t="s">
        <v>19</v>
      </c>
      <c r="I68" s="1" t="s">
        <v>20</v>
      </c>
    </row>
    <row r="69" spans="1:9" x14ac:dyDescent="0.2">
      <c r="A69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Impact Anchor Damage; Dropped Objects; Trawling/Fishing; Accidental Damage; Seabed Movement; ROV Impact</v>
      </c>
      <c r="B69" t="s">
        <v>160</v>
      </c>
      <c r="C69" t="s">
        <v>155</v>
      </c>
      <c r="D69" t="s">
        <v>74</v>
      </c>
      <c r="E69" t="s">
        <v>55</v>
      </c>
      <c r="F69" s="1" t="s">
        <v>9</v>
      </c>
      <c r="G69" s="1">
        <v>864.7</v>
      </c>
      <c r="H69" s="1" t="s">
        <v>19</v>
      </c>
      <c r="I69" s="1" t="s">
        <v>20</v>
      </c>
    </row>
    <row r="70" spans="1:9" x14ac:dyDescent="0.2">
      <c r="A70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BlockageFluid Contamination</v>
      </c>
      <c r="B70" t="s">
        <v>160</v>
      </c>
      <c r="C70" t="s">
        <v>155</v>
      </c>
      <c r="D70" t="s">
        <v>70</v>
      </c>
      <c r="E70" t="s">
        <v>75</v>
      </c>
      <c r="F70" s="1" t="s">
        <v>9</v>
      </c>
      <c r="G70" s="1">
        <v>864.7</v>
      </c>
      <c r="H70" s="1" t="s">
        <v>19</v>
      </c>
      <c r="I70" s="1" t="s">
        <v>20</v>
      </c>
    </row>
    <row r="71" spans="1:9" x14ac:dyDescent="0.2">
      <c r="A71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Design/Material/Manufacturing defectsSupport Failure; Design, material, construction defects; Weld failure</v>
      </c>
      <c r="B71" t="s">
        <v>160</v>
      </c>
      <c r="C71" t="s">
        <v>155</v>
      </c>
      <c r="D71" t="s">
        <v>78</v>
      </c>
      <c r="E71" t="s">
        <v>8</v>
      </c>
      <c r="F71" s="1" t="s">
        <v>9</v>
      </c>
      <c r="G71" s="1">
        <v>864.7</v>
      </c>
      <c r="H71" s="1" t="s">
        <v>19</v>
      </c>
      <c r="I71" s="1" t="s">
        <v>20</v>
      </c>
    </row>
    <row r="72" spans="1:9" x14ac:dyDescent="0.2">
      <c r="A72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Fatigue FailureVibration; Operational Loading; Environmental Loading; Excessive Cylic Loading</v>
      </c>
      <c r="B72" t="s">
        <v>160</v>
      </c>
      <c r="C72" t="s">
        <v>155</v>
      </c>
      <c r="D72" t="s">
        <v>156</v>
      </c>
      <c r="E72" t="s">
        <v>113</v>
      </c>
      <c r="F72" s="1" t="s">
        <v>9</v>
      </c>
      <c r="G72" s="1">
        <v>864.7</v>
      </c>
      <c r="H72" s="1" t="s">
        <v>19</v>
      </c>
      <c r="I72" s="1" t="s">
        <v>20</v>
      </c>
    </row>
    <row r="73" spans="1:9" x14ac:dyDescent="0.2">
      <c r="A73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Fitting FailureExcessive Loading; Fatigue</v>
      </c>
      <c r="B73" t="s">
        <v>160</v>
      </c>
      <c r="C73" t="s">
        <v>155</v>
      </c>
      <c r="D73" t="s">
        <v>157</v>
      </c>
      <c r="E73" t="s">
        <v>158</v>
      </c>
      <c r="F73" s="1" t="s">
        <v>9</v>
      </c>
      <c r="G73" s="1">
        <v>864.7</v>
      </c>
      <c r="H73" s="1" t="s">
        <v>19</v>
      </c>
      <c r="I73" s="1" t="s">
        <v>20</v>
      </c>
    </row>
    <row r="74" spans="1:9" x14ac:dyDescent="0.2">
      <c r="A74" s="2" t="str">
        <f>Master[[#This Row],[Sub-component]]&amp;Master[[#This Row],[Component Function]]&amp;Master[[#This Row],[Failure Mode &amp; Mechanism]]&amp;Master[[#This Row],[Failure Cause]]</f>
        <v>Static Chemical CoreContainment and transport of chemical fluids along an umbilicalLoss of Containment due to Excessive LoadingOperating outside design Temperature/Pressure; Excessive External Loading (e.g. environmental)</v>
      </c>
      <c r="B74" t="s">
        <v>160</v>
      </c>
      <c r="C74" t="s">
        <v>155</v>
      </c>
      <c r="D74" t="s">
        <v>159</v>
      </c>
      <c r="E74" t="s">
        <v>115</v>
      </c>
      <c r="F74" s="1" t="s">
        <v>9</v>
      </c>
      <c r="G74" s="1">
        <v>864.7</v>
      </c>
      <c r="H74" s="1" t="s">
        <v>19</v>
      </c>
      <c r="I74" s="1" t="s">
        <v>20</v>
      </c>
    </row>
    <row r="75" spans="1:9" x14ac:dyDescent="0.2">
      <c r="A75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Function due to Connector Failure due to ImpactAnchor Damage; Dropped Objects; Trawling/Fishing; Accidental Damage; Seabed Movement; ROV Impact</v>
      </c>
      <c r="B75" t="s">
        <v>170</v>
      </c>
      <c r="C75" t="s">
        <v>161</v>
      </c>
      <c r="D75" t="s">
        <v>162</v>
      </c>
      <c r="E75" t="s">
        <v>55</v>
      </c>
      <c r="F75" s="1" t="s">
        <v>9</v>
      </c>
      <c r="G75" s="1">
        <v>1235.5</v>
      </c>
      <c r="H75" s="1" t="s">
        <v>19</v>
      </c>
      <c r="I75" s="1" t="s">
        <v>20</v>
      </c>
    </row>
    <row r="76" spans="1:9" x14ac:dyDescent="0.2">
      <c r="A76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Function due to Failure of Electrical HarnessAnchor Damage; Dropped Objects; Trawling/Fishing; Ordinance &amp; Explosives; Accidental Damage; Broken Anchor Chain</v>
      </c>
      <c r="B76" t="s">
        <v>170</v>
      </c>
      <c r="C76" t="s">
        <v>161</v>
      </c>
      <c r="D76" t="s">
        <v>163</v>
      </c>
      <c r="E76" t="s">
        <v>164</v>
      </c>
      <c r="F76" s="1" t="s">
        <v>90</v>
      </c>
      <c r="G76" s="1">
        <v>1235.5</v>
      </c>
      <c r="H76" s="1" t="s">
        <v>22</v>
      </c>
      <c r="I76" s="1"/>
    </row>
    <row r="77" spans="1:9" x14ac:dyDescent="0.2">
      <c r="A77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Function due to CorrosionCoating Damage/Deterioration; CP System Failure-Inadequate/Excessive anode depletion</v>
      </c>
      <c r="B77" t="s">
        <v>170</v>
      </c>
      <c r="C77" t="s">
        <v>161</v>
      </c>
      <c r="D77" t="s">
        <v>51</v>
      </c>
      <c r="E77" t="s">
        <v>165</v>
      </c>
      <c r="F77" s="1" t="s">
        <v>9</v>
      </c>
      <c r="G77" s="1">
        <v>1235.5</v>
      </c>
      <c r="H77" s="1" t="s">
        <v>22</v>
      </c>
      <c r="I77" s="1"/>
    </row>
    <row r="78" spans="1:9" x14ac:dyDescent="0.2">
      <c r="A78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Funnction due to Excessive LoadingOperating outside design Temperature/Pressure; Excessive External Loading (e.g. environmental)</v>
      </c>
      <c r="B78" t="s">
        <v>170</v>
      </c>
      <c r="C78" t="s">
        <v>161</v>
      </c>
      <c r="D78" t="s">
        <v>166</v>
      </c>
      <c r="E78" t="s">
        <v>115</v>
      </c>
      <c r="F78" s="1" t="s">
        <v>9</v>
      </c>
      <c r="G78" s="1">
        <v>1235.5</v>
      </c>
      <c r="H78" s="1" t="s">
        <v>19</v>
      </c>
      <c r="I78" s="1" t="s">
        <v>20</v>
      </c>
    </row>
    <row r="79" spans="1:9" x14ac:dyDescent="0.2">
      <c r="A79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Function due to Design/Material/Manufacturing DefectSupport Failure; Design, material, construction defects; Weld failure</v>
      </c>
      <c r="B79" t="s">
        <v>170</v>
      </c>
      <c r="C79" t="s">
        <v>161</v>
      </c>
      <c r="D79" t="s">
        <v>167</v>
      </c>
      <c r="E79" t="s">
        <v>8</v>
      </c>
      <c r="F79" s="1" t="s">
        <v>90</v>
      </c>
      <c r="G79" s="1">
        <v>1235.5</v>
      </c>
      <c r="H79" s="1" t="s">
        <v>22</v>
      </c>
      <c r="I79" s="1"/>
    </row>
    <row r="80" spans="1:9" x14ac:dyDescent="0.2">
      <c r="A80" s="2" t="str">
        <f>Master[[#This Row],[Sub-component]]&amp;Master[[#This Row],[Component Function]]&amp;Master[[#This Row],[Failure Mode &amp; Mechanism]]&amp;Master[[#This Row],[Failure Cause]]</f>
        <v>Umbilical Subsea TerminationSubsea interface for umbilicalsLoss of Function due to FatigueVibration; Operational Loading; Environmental Loading</v>
      </c>
      <c r="B80" t="s">
        <v>170</v>
      </c>
      <c r="C80" t="s">
        <v>161</v>
      </c>
      <c r="D80" t="s">
        <v>168</v>
      </c>
      <c r="E80" t="s">
        <v>169</v>
      </c>
      <c r="F80" s="1" t="s">
        <v>90</v>
      </c>
      <c r="G80" s="1">
        <v>1235.5</v>
      </c>
      <c r="H80" s="1" t="s">
        <v>22</v>
      </c>
      <c r="I80" s="1"/>
    </row>
    <row r="81" spans="1:9" x14ac:dyDescent="0.2">
      <c r="A81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Function due to Failure to Open on demandValve blocked by debris; Valve stuck; Internal mechanism failure; Incorrect Operation</v>
      </c>
      <c r="B81" t="s">
        <v>230</v>
      </c>
      <c r="C81" t="s">
        <v>203</v>
      </c>
      <c r="D81" t="s">
        <v>41</v>
      </c>
      <c r="E81" t="s">
        <v>31</v>
      </c>
      <c r="F81" s="1" t="s">
        <v>9</v>
      </c>
      <c r="G81" s="1">
        <v>11434</v>
      </c>
      <c r="H81" s="1" t="s">
        <v>22</v>
      </c>
      <c r="I81" s="1"/>
    </row>
    <row r="82" spans="1:9" x14ac:dyDescent="0.2">
      <c r="A82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Function due to Failure to Close on demandValve blocked by debris; Valve stuck; Internal mechanism failure; Fatigue; Impact</v>
      </c>
      <c r="B82" t="s">
        <v>230</v>
      </c>
      <c r="C82" t="s">
        <v>203</v>
      </c>
      <c r="D82" t="s">
        <v>42</v>
      </c>
      <c r="E82" t="s">
        <v>33</v>
      </c>
      <c r="F82" s="1" t="s">
        <v>9</v>
      </c>
      <c r="G82" s="1">
        <v>11434</v>
      </c>
      <c r="H82" s="1" t="s">
        <v>22</v>
      </c>
      <c r="I82" s="1"/>
    </row>
    <row r="83" spans="1:9" x14ac:dyDescent="0.2">
      <c r="A83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Function due to BlockageBuild up of debris; Hydrate formation; Wax formation; Fluid contamination</v>
      </c>
      <c r="B83" t="s">
        <v>230</v>
      </c>
      <c r="C83" t="s">
        <v>203</v>
      </c>
      <c r="D83" t="s">
        <v>14</v>
      </c>
      <c r="E83" t="s">
        <v>43</v>
      </c>
      <c r="F83" s="1" t="s">
        <v>9</v>
      </c>
      <c r="G83" s="1">
        <v>11434</v>
      </c>
      <c r="H83" s="1" t="s">
        <v>22</v>
      </c>
      <c r="I83" s="1"/>
    </row>
    <row r="84" spans="1:9" x14ac:dyDescent="0.2">
      <c r="A84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Function due to Failure of diver interfaceMechanical failure of diver interface</v>
      </c>
      <c r="B84" t="s">
        <v>230</v>
      </c>
      <c r="C84" t="s">
        <v>203</v>
      </c>
      <c r="D84" t="s">
        <v>204</v>
      </c>
      <c r="E84" t="s">
        <v>205</v>
      </c>
      <c r="F84" s="1" t="s">
        <v>9</v>
      </c>
      <c r="G84" s="1">
        <v>11434</v>
      </c>
      <c r="H84" s="1" t="s">
        <v>22</v>
      </c>
      <c r="I84" s="1"/>
    </row>
    <row r="85" spans="1:9" x14ac:dyDescent="0.2">
      <c r="A85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Function due to Internal FailureMaterial failure; Erosion/corrosion</v>
      </c>
      <c r="B85" t="s">
        <v>230</v>
      </c>
      <c r="C85" t="s">
        <v>203</v>
      </c>
      <c r="D85" t="s">
        <v>58</v>
      </c>
      <c r="E85" t="s">
        <v>206</v>
      </c>
      <c r="F85" s="1" t="s">
        <v>9</v>
      </c>
      <c r="G85" s="1">
        <v>11434</v>
      </c>
      <c r="H85" s="1" t="s">
        <v>22</v>
      </c>
      <c r="I85" s="1"/>
    </row>
    <row r="86" spans="1:9" x14ac:dyDescent="0.2">
      <c r="A86" s="2" t="str">
        <f>Master[[#This Row],[Sub-component]]&amp;Master[[#This Row],[Component Function]]&amp;Master[[#This Row],[Failure Mode &amp; Mechanism]]&amp;Master[[#This Row],[Failure Cause]]</f>
        <v>Diver Activated ValveManually Operated Flow control (on/off) Loss of Containment due to External FailureFailure of bonnet; Flange failure (Bolted connection)</v>
      </c>
      <c r="B86" t="s">
        <v>230</v>
      </c>
      <c r="C86" t="s">
        <v>203</v>
      </c>
      <c r="D86" t="s">
        <v>60</v>
      </c>
      <c r="E86" t="s">
        <v>61</v>
      </c>
      <c r="F86" s="1" t="s">
        <v>9</v>
      </c>
      <c r="G86" s="1">
        <v>11434</v>
      </c>
      <c r="H86" s="1" t="s">
        <v>19</v>
      </c>
      <c r="I86" s="1" t="s">
        <v>20</v>
      </c>
    </row>
    <row r="87" spans="1:9" x14ac:dyDescent="0.2">
      <c r="A87" s="2" t="str">
        <f>Master[[#This Row],[Sub-component]]&amp;Master[[#This Row],[Component Function]]&amp;Master[[#This Row],[Failure Mode &amp; Mechanism]]&amp;Master[[#This Row],[Failure Cause]]</f>
        <v>MPFM (Hardware Integrity)Measure flow rate of Gas-Liquid combinationsLoss of Containment due to External CorrosionCoating Damage; CP System Failure</v>
      </c>
      <c r="B87" t="s">
        <v>199</v>
      </c>
      <c r="C87" t="s">
        <v>207</v>
      </c>
      <c r="D87" t="s">
        <v>10</v>
      </c>
      <c r="E87" t="s">
        <v>11</v>
      </c>
      <c r="F87" s="1" t="s">
        <v>90</v>
      </c>
      <c r="G87" s="1">
        <v>655.7</v>
      </c>
      <c r="H87" s="1" t="s">
        <v>21</v>
      </c>
      <c r="I87" s="1" t="s">
        <v>20</v>
      </c>
    </row>
    <row r="88" spans="1:9" x14ac:dyDescent="0.2">
      <c r="A88" s="2" t="str">
        <f>Master[[#This Row],[Sub-component]]&amp;Master[[#This Row],[Component Function]]&amp;Master[[#This Row],[Failure Mode &amp; Mechanism]]&amp;Master[[#This Row],[Failure Cause]]</f>
        <v>MPFM (Hardware Integrity)Measure flow rate of Gas-Liquid combinationsLoss of Containment due to Internal CorrosionCO2 Corrosion; H2S Pitting; MIC; Crevice Corrosion; Inadequate Inhibition</v>
      </c>
      <c r="B88" t="s">
        <v>199</v>
      </c>
      <c r="C88" t="s">
        <v>207</v>
      </c>
      <c r="D88" t="s">
        <v>208</v>
      </c>
      <c r="E88" t="s">
        <v>209</v>
      </c>
      <c r="F88" s="1" t="s">
        <v>90</v>
      </c>
      <c r="G88" s="1">
        <v>655.7</v>
      </c>
      <c r="H88" s="1" t="s">
        <v>22</v>
      </c>
      <c r="I88" s="1"/>
    </row>
    <row r="89" spans="1:9" x14ac:dyDescent="0.2">
      <c r="A89" s="2" t="str">
        <f>Master[[#This Row],[Sub-component]]&amp;Master[[#This Row],[Component Function]]&amp;Master[[#This Row],[Failure Mode &amp; Mechanism]]&amp;Master[[#This Row],[Failure Cause]]</f>
        <v>MPFM (Hardware Integrity)Measure flow rate of Gas-Liquid combinationsLoss of Function due to BlockageBuild up of debris; Hydrate formation; Wax formation; Fluid contamination</v>
      </c>
      <c r="B89" t="s">
        <v>199</v>
      </c>
      <c r="C89" t="s">
        <v>207</v>
      </c>
      <c r="D89" t="s">
        <v>14</v>
      </c>
      <c r="E89" t="s">
        <v>43</v>
      </c>
      <c r="F89" s="1" t="s">
        <v>9</v>
      </c>
      <c r="G89" s="1">
        <v>655.7</v>
      </c>
      <c r="H89" s="1" t="s">
        <v>22</v>
      </c>
      <c r="I89" s="1"/>
    </row>
    <row r="90" spans="1:9" x14ac:dyDescent="0.2">
      <c r="A90" s="2" t="str">
        <f>Master[[#This Row],[Sub-component]]&amp;Master[[#This Row],[Component Function]]&amp;Master[[#This Row],[Failure Mode &amp; Mechanism]]&amp;Master[[#This Row],[Failure Cause]]</f>
        <v>MPFM (Hardware Integrity)Measure flow rate of Gas-Liquid combinationsLoss of Containment due to ImpactAnchor Damage; Dropped Objects; Trawling/Fishing; Accidental Damage; Seabed Movement; ROV Impact</v>
      </c>
      <c r="B90" t="s">
        <v>199</v>
      </c>
      <c r="C90" t="s">
        <v>207</v>
      </c>
      <c r="D90" t="s">
        <v>54</v>
      </c>
      <c r="E90" t="s">
        <v>55</v>
      </c>
      <c r="F90" s="1" t="s">
        <v>9</v>
      </c>
      <c r="G90" s="1">
        <v>655.7</v>
      </c>
      <c r="H90" s="1" t="s">
        <v>19</v>
      </c>
      <c r="I90" s="1" t="s">
        <v>20</v>
      </c>
    </row>
    <row r="91" spans="1:9" x14ac:dyDescent="0.2">
      <c r="A91" s="2" t="str">
        <f>Master[[#This Row],[Sub-component]]&amp;Master[[#This Row],[Component Function]]&amp;Master[[#This Row],[Failure Mode &amp; Mechanism]]&amp;Master[[#This Row],[Failure Cause]]</f>
        <v>MPFM (Hardware Integrity)Measure flow rate of Gas-Liquid combinationsLoss of Containment due to Fatigue FailureVibration; Erosion; Operation outside design Temperature/Pressure</v>
      </c>
      <c r="B91" t="s">
        <v>199</v>
      </c>
      <c r="C91" t="s">
        <v>207</v>
      </c>
      <c r="D91" t="s">
        <v>156</v>
      </c>
      <c r="E91" t="s">
        <v>210</v>
      </c>
      <c r="F91" s="1" t="s">
        <v>9</v>
      </c>
      <c r="G91" s="1">
        <v>655.7</v>
      </c>
      <c r="H91" s="1" t="s">
        <v>22</v>
      </c>
      <c r="I91" s="1"/>
    </row>
    <row r="92" spans="1:9" x14ac:dyDescent="0.2">
      <c r="A92" s="2" t="str">
        <f>Master[[#This Row],[Sub-component]]&amp;Master[[#This Row],[Component Function]]&amp;Master[[#This Row],[Failure Mode &amp; Mechanism]]&amp;Master[[#This Row],[Failure Cause]]</f>
        <v>MPFM (Functionality)Measure flow rate of Gas-Liquid combinationsLoss of Function due to Electrical FailureWater Ingress; Connector Failure</v>
      </c>
      <c r="B92" t="s">
        <v>211</v>
      </c>
      <c r="C92" t="s">
        <v>207</v>
      </c>
      <c r="D92" t="s">
        <v>102</v>
      </c>
      <c r="E92" t="s">
        <v>71</v>
      </c>
      <c r="F92" s="1" t="s">
        <v>9</v>
      </c>
      <c r="G92" s="1">
        <v>655.7</v>
      </c>
      <c r="H92" s="1" t="s">
        <v>22</v>
      </c>
      <c r="I92" s="1"/>
    </row>
    <row r="93" spans="1:9" x14ac:dyDescent="0.2">
      <c r="A93" s="2" t="str">
        <f>Master[[#This Row],[Sub-component]]&amp;Master[[#This Row],[Component Function]]&amp;Master[[#This Row],[Failure Mode &amp; Mechanism]]&amp;Master[[#This Row],[Failure Cause]]</f>
        <v>MPFM (Functionality)Measure flow rate of Gas-Liquid combinationsLoss of Function due to Mechanical FailureSeal Failure; Connection Failure</v>
      </c>
      <c r="B93" t="s">
        <v>211</v>
      </c>
      <c r="C93" t="s">
        <v>207</v>
      </c>
      <c r="D93" t="s">
        <v>48</v>
      </c>
      <c r="E93" t="s">
        <v>212</v>
      </c>
      <c r="F93" s="1" t="s">
        <v>9</v>
      </c>
      <c r="G93" s="1">
        <v>655.7</v>
      </c>
      <c r="H93" s="1" t="s">
        <v>19</v>
      </c>
      <c r="I93" s="1" t="s">
        <v>20</v>
      </c>
    </row>
    <row r="94" spans="1:9" x14ac:dyDescent="0.2">
      <c r="A94" s="2" t="str">
        <f>Master[[#This Row],[Sub-component]]&amp;Master[[#This Row],[Component Function]]&amp;Master[[#This Row],[Failure Mode &amp; Mechanism]]&amp;Master[[#This Row],[Failure Cause]]</f>
        <v>CP SystemCathodic Protection, preventing external corrosion Loss of Containment due to excessive CPDesign error; Assembly error</v>
      </c>
      <c r="B94" t="s">
        <v>213</v>
      </c>
      <c r="C94" t="s">
        <v>214</v>
      </c>
      <c r="D94" t="s">
        <v>215</v>
      </c>
      <c r="E94" t="s">
        <v>216</v>
      </c>
      <c r="F94" s="1" t="s">
        <v>9</v>
      </c>
      <c r="G94" s="1">
        <v>18216.8</v>
      </c>
      <c r="H94" s="1" t="s">
        <v>19</v>
      </c>
      <c r="I94" s="1" t="s">
        <v>20</v>
      </c>
    </row>
    <row r="95" spans="1:9" x14ac:dyDescent="0.2">
      <c r="A95" s="2" t="str">
        <f>Master[[#This Row],[Sub-component]]&amp;Master[[#This Row],[Component Function]]&amp;Master[[#This Row],[Failure Mode &amp; Mechanism]]&amp;Master[[#This Row],[Failure Cause]]</f>
        <v>CP SystemCathodic Protection, preventing external corrosion Loss of function due to inactive anodeAssembly error</v>
      </c>
      <c r="B95" t="s">
        <v>213</v>
      </c>
      <c r="C95" t="s">
        <v>214</v>
      </c>
      <c r="D95" t="s">
        <v>217</v>
      </c>
      <c r="E95" t="s">
        <v>218</v>
      </c>
      <c r="F95" s="1" t="s">
        <v>9</v>
      </c>
      <c r="G95" s="1">
        <v>18216.8</v>
      </c>
      <c r="H95" s="1" t="s">
        <v>19</v>
      </c>
      <c r="I95" s="1" t="s">
        <v>20</v>
      </c>
    </row>
    <row r="96" spans="1:9" x14ac:dyDescent="0.2">
      <c r="A96" s="2" t="str">
        <f>Master[[#This Row],[Sub-component]]&amp;Master[[#This Row],[Component Function]]&amp;Master[[#This Row],[Failure Mode &amp; Mechanism]]&amp;Master[[#This Row],[Failure Cause]]</f>
        <v>CP SystemCathodic Protection, preventing external corrosion Loss of Containment due to insufficient CPDesign error; Assembly error</v>
      </c>
      <c r="B96" t="s">
        <v>213</v>
      </c>
      <c r="C96" t="s">
        <v>214</v>
      </c>
      <c r="D96" t="s">
        <v>219</v>
      </c>
      <c r="E96" t="s">
        <v>216</v>
      </c>
      <c r="F96" s="1" t="s">
        <v>90</v>
      </c>
      <c r="G96" s="1">
        <v>18216.8</v>
      </c>
      <c r="H96" s="1" t="s">
        <v>19</v>
      </c>
      <c r="I96" s="1" t="s">
        <v>20</v>
      </c>
    </row>
    <row r="97" spans="1:9" x14ac:dyDescent="0.2">
      <c r="A97" s="2" t="str">
        <f>Master[[#This Row],[Sub-component]]&amp;Master[[#This Row],[Component Function]]&amp;Master[[#This Row],[Failure Mode &amp; Mechanism]]&amp;Master[[#This Row],[Failure Cause]]</f>
        <v>Protective StructureProtect equipment from dropped objectsLoss of Function due to dropped object on protection coversLoss of ability to connect/lift open debris covers through broken or stuck latches as a result of dropped object or ROV impact</v>
      </c>
      <c r="B97" t="s">
        <v>220</v>
      </c>
      <c r="C97" t="s">
        <v>221</v>
      </c>
      <c r="D97" t="s">
        <v>222</v>
      </c>
      <c r="E97" t="s">
        <v>223</v>
      </c>
      <c r="F97" s="1" t="s">
        <v>9</v>
      </c>
      <c r="G97" s="1">
        <v>2719.8</v>
      </c>
      <c r="H97" s="1" t="s">
        <v>19</v>
      </c>
      <c r="I97" s="1" t="s">
        <v>20</v>
      </c>
    </row>
    <row r="98" spans="1:9" x14ac:dyDescent="0.2">
      <c r="A98" s="2" t="str">
        <f>Master[[#This Row],[Sub-component]]&amp;Master[[#This Row],[Component Function]]&amp;Master[[#This Row],[Failure Mode &amp; Mechanism]]&amp;Master[[#This Row],[Failure Cause]]</f>
        <v>Support structureInterface between Foundation &amp; moduleStructural Failure due to External CorrosionCoating Damage; CP System Failure</v>
      </c>
      <c r="B98" t="s">
        <v>224</v>
      </c>
      <c r="C98" t="s">
        <v>225</v>
      </c>
      <c r="D98" t="s">
        <v>226</v>
      </c>
      <c r="E98" t="s">
        <v>11</v>
      </c>
      <c r="F98" s="1" t="s">
        <v>90</v>
      </c>
      <c r="G98" s="1">
        <v>4226.7</v>
      </c>
      <c r="H98" s="1" t="s">
        <v>19</v>
      </c>
      <c r="I98" s="1" t="s">
        <v>20</v>
      </c>
    </row>
    <row r="99" spans="1:9" x14ac:dyDescent="0.2">
      <c r="A99" s="2" t="str">
        <f>Master[[#This Row],[Sub-component]]&amp;Master[[#This Row],[Component Function]]&amp;Master[[#This Row],[Failure Mode &amp; Mechanism]]&amp;Master[[#This Row],[Failure Cause]]</f>
        <v>Support structureInterface between Foundation &amp; moduleStructural Failure due to OverstressingDesign, material, construction defects; Weld failure; Excessive relative soil/structure displacement</v>
      </c>
      <c r="B99" t="s">
        <v>224</v>
      </c>
      <c r="C99" t="s">
        <v>225</v>
      </c>
      <c r="D99" t="s">
        <v>227</v>
      </c>
      <c r="E99" t="s">
        <v>228</v>
      </c>
      <c r="F99" s="1" t="s">
        <v>9</v>
      </c>
      <c r="G99" s="1">
        <v>4226.7</v>
      </c>
      <c r="H99" s="1" t="s">
        <v>19</v>
      </c>
      <c r="I99" s="1" t="s">
        <v>20</v>
      </c>
    </row>
    <row r="100" spans="1:9" x14ac:dyDescent="0.2">
      <c r="A100" s="2" t="str">
        <f>Master[[#This Row],[Sub-component]]&amp;Master[[#This Row],[Component Function]]&amp;Master[[#This Row],[Failure Mode &amp; Mechanism]]&amp;Master[[#This Row],[Failure Cause]]</f>
        <v>Support structureInterface between Foundation &amp; moduleStructural Failure due to ImpactAnchor Damage; Dropped Objects; Trawling/Fishing; Accidental Damage; Seabed Movement; ROV Impact</v>
      </c>
      <c r="B100" t="s">
        <v>224</v>
      </c>
      <c r="C100" t="s">
        <v>225</v>
      </c>
      <c r="D100" t="s">
        <v>229</v>
      </c>
      <c r="E100" t="s">
        <v>55</v>
      </c>
      <c r="F100" s="1" t="s">
        <v>9</v>
      </c>
      <c r="G100" s="1">
        <v>4226.7</v>
      </c>
      <c r="H100" s="1" t="s">
        <v>19</v>
      </c>
      <c r="I100" s="1" t="s">
        <v>20</v>
      </c>
    </row>
    <row r="101" spans="1:9" x14ac:dyDescent="0.2">
      <c r="A101" s="2" t="str">
        <f>Master[[#This Row],[Sub-component]]&amp;Master[[#This Row],[Component Function]]&amp;Master[[#This Row],[Failure Mode &amp; Mechanism]]&amp;Master[[#This Row],[Failure Cause]]</f>
        <v>SCMMB couplersInterface between SCM cores &amp; hydraulic/chemical system Loss of Function due to Leakage across couplersDebris (sand, calcium carbonate); Hydro Quad connectors misaligned/damaged; Corrosion; Structural damage</v>
      </c>
      <c r="B101" t="s">
        <v>248</v>
      </c>
      <c r="C101" t="s">
        <v>249</v>
      </c>
      <c r="D101" t="s">
        <v>250</v>
      </c>
      <c r="E101" t="s">
        <v>38</v>
      </c>
      <c r="F101" s="1" t="s">
        <v>9</v>
      </c>
      <c r="G101" s="1">
        <v>842.6</v>
      </c>
      <c r="H101" s="1" t="s">
        <v>19</v>
      </c>
      <c r="I101" s="1" t="s">
        <v>20</v>
      </c>
    </row>
    <row r="102" spans="1:9" x14ac:dyDescent="0.2">
      <c r="A102" s="2" t="str">
        <f>Master[[#This Row],[Sub-component]]&amp;Master[[#This Row],[Component Function]]&amp;Master[[#This Row],[Failure Mode &amp; Mechanism]]&amp;Master[[#This Row],[Failure Cause]]</f>
        <v>Choke ValveFlow regulationLoss of Function due to Loss of flow controlErosion due to Excessive fluid velocity; Cavitation/ Erosion; Corrosion or mechanical damage</v>
      </c>
      <c r="B102" t="s">
        <v>256</v>
      </c>
      <c r="C102" t="s">
        <v>236</v>
      </c>
      <c r="D102" t="s">
        <v>237</v>
      </c>
      <c r="E102" t="s">
        <v>238</v>
      </c>
      <c r="F102" s="1" t="s">
        <v>90</v>
      </c>
      <c r="G102" s="1">
        <v>206</v>
      </c>
      <c r="H102" s="1" t="s">
        <v>22</v>
      </c>
      <c r="I102" s="1"/>
    </row>
    <row r="103" spans="1:9" x14ac:dyDescent="0.2">
      <c r="A103" s="2" t="str">
        <f>Master[[#This Row],[Sub-component]]&amp;Master[[#This Row],[Component Function]]&amp;Master[[#This Row],[Failure Mode &amp; Mechanism]]&amp;Master[[#This Row],[Failure Cause]]</f>
        <v>Choke ValveFlow regulationLoss of Function due to Loss of automated controlActuator failure; Hydraulic leak or blockage; LVDT signal wire damaged</v>
      </c>
      <c r="B103" t="s">
        <v>256</v>
      </c>
      <c r="C103" t="s">
        <v>236</v>
      </c>
      <c r="D103" t="s">
        <v>239</v>
      </c>
      <c r="E103" t="s">
        <v>240</v>
      </c>
      <c r="F103" s="1" t="s">
        <v>9</v>
      </c>
      <c r="G103" s="1">
        <v>1854.3</v>
      </c>
      <c r="H103" s="1" t="s">
        <v>22</v>
      </c>
      <c r="I103" s="1"/>
    </row>
    <row r="104" spans="1:9" x14ac:dyDescent="0.2">
      <c r="A104" s="2" t="str">
        <f>Master[[#This Row],[Sub-component]]&amp;Master[[#This Row],[Component Function]]&amp;Master[[#This Row],[Failure Mode &amp; Mechanism]]&amp;Master[[#This Row],[Failure Cause]]</f>
        <v>Choke ValveFlow regulationStructural Failure due to ImpactAnchor Damage; Dropped Objects; Trawling/Fishing; Accidental Damage</v>
      </c>
      <c r="B104" t="s">
        <v>256</v>
      </c>
      <c r="C104" t="s">
        <v>236</v>
      </c>
      <c r="D104" t="s">
        <v>229</v>
      </c>
      <c r="E104" t="s">
        <v>241</v>
      </c>
      <c r="F104" s="1" t="s">
        <v>9</v>
      </c>
      <c r="G104" s="1">
        <v>1854.3</v>
      </c>
      <c r="H104" s="1" t="s">
        <v>19</v>
      </c>
      <c r="I104" s="1" t="s">
        <v>20</v>
      </c>
    </row>
    <row r="105" spans="1:9" x14ac:dyDescent="0.2">
      <c r="A105" s="2" t="str">
        <f>Master[[#This Row],[Sub-component]]&amp;Master[[#This Row],[Component Function]]&amp;Master[[#This Row],[Failure Mode &amp; Mechanism]]&amp;Master[[#This Row],[Failure Cause]]</f>
        <v>Choke ValveFlow regulationLoss of Containment due to External LeakageFailure of Bonnet; Stem seals assembly; Failure of body; Insert connection gasket</v>
      </c>
      <c r="B105" t="s">
        <v>256</v>
      </c>
      <c r="C105" t="s">
        <v>236</v>
      </c>
      <c r="D105" t="s">
        <v>46</v>
      </c>
      <c r="E105" t="s">
        <v>242</v>
      </c>
      <c r="F105" s="1" t="s">
        <v>9</v>
      </c>
      <c r="G105" s="1">
        <v>1854.3</v>
      </c>
      <c r="H105" s="1" t="s">
        <v>19</v>
      </c>
      <c r="I105" s="1" t="s">
        <v>20</v>
      </c>
    </row>
    <row r="106" spans="1:9" x14ac:dyDescent="0.2">
      <c r="A106" s="2" t="str">
        <f>Master[[#This Row],[Sub-component]]&amp;Master[[#This Row],[Component Function]]&amp;Master[[#This Row],[Failure Mode &amp; Mechanism]]&amp;Master[[#This Row],[Failure Cause]]</f>
        <v>Choke ValveFlow regulationLoss of Function due to BlockageBuild up of debris; Hydrate formation; Wax formation; Fluid contamination</v>
      </c>
      <c r="B106" t="s">
        <v>256</v>
      </c>
      <c r="C106" t="s">
        <v>236</v>
      </c>
      <c r="D106" t="s">
        <v>14</v>
      </c>
      <c r="E106" t="s">
        <v>43</v>
      </c>
      <c r="F106" s="1" t="s">
        <v>9</v>
      </c>
      <c r="G106" s="1">
        <v>142.6</v>
      </c>
      <c r="H106" s="1" t="s">
        <v>22</v>
      </c>
      <c r="I106" s="1"/>
    </row>
    <row r="107" spans="1:9" x14ac:dyDescent="0.2">
      <c r="A107" s="2" t="str">
        <f>Master[[#This Row],[Sub-component]]&amp;Master[[#This Row],[Component Function]]&amp;Master[[#This Row],[Failure Mode &amp; Mechanism]]&amp;Master[[#This Row],[Failure Cause]]</f>
        <v>Choke ValveFlow regulationLoss of Function due to Plug &amp; Cage FailureManufacturing Defect; Impact</v>
      </c>
      <c r="B107" t="s">
        <v>256</v>
      </c>
      <c r="C107" t="s">
        <v>236</v>
      </c>
      <c r="D107" t="s">
        <v>243</v>
      </c>
      <c r="E107" t="s">
        <v>244</v>
      </c>
      <c r="F107" s="1" t="s">
        <v>9</v>
      </c>
      <c r="G107" s="1">
        <v>206</v>
      </c>
      <c r="H107" s="1" t="s">
        <v>22</v>
      </c>
      <c r="I107" s="1"/>
    </row>
    <row r="108" spans="1:9" x14ac:dyDescent="0.2">
      <c r="A108" s="2" t="str">
        <f>Master[[#This Row],[Sub-component]]&amp;Master[[#This Row],[Component Function]]&amp;Master[[#This Row],[Failure Mode &amp; Mechanism]]&amp;Master[[#This Row],[Failure Cause]]</f>
        <v>Choke ValveFlow regulationLoss of Function due to Stuck on end stopsIncorrect Operation</v>
      </c>
      <c r="B108" t="s">
        <v>256</v>
      </c>
      <c r="C108" t="s">
        <v>236</v>
      </c>
      <c r="D108" t="s">
        <v>245</v>
      </c>
      <c r="E108" t="s">
        <v>246</v>
      </c>
      <c r="F108" s="1" t="s">
        <v>9</v>
      </c>
      <c r="G108" s="1">
        <v>206</v>
      </c>
      <c r="H108" s="1" t="s">
        <v>22</v>
      </c>
      <c r="I10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5.1640625" customWidth="1"/>
    <col min="2" max="2" width="15" customWidth="1"/>
    <col min="3" max="3" width="48.6640625" bestFit="1" customWidth="1"/>
    <col min="4" max="4" width="38.1640625" bestFit="1" customWidth="1"/>
    <col min="5" max="5" width="32" bestFit="1" customWidth="1"/>
    <col min="6" max="6" width="23" bestFit="1" customWidth="1"/>
  </cols>
  <sheetData>
    <row r="1" spans="1:7" x14ac:dyDescent="0.2">
      <c r="A1" s="7" t="s">
        <v>195</v>
      </c>
      <c r="B1" t="s">
        <v>194</v>
      </c>
      <c r="C1" t="s">
        <v>193</v>
      </c>
    </row>
    <row r="2" spans="1:7" x14ac:dyDescent="0.2">
      <c r="C2" t="s">
        <v>192</v>
      </c>
    </row>
    <row r="3" spans="1:7" x14ac:dyDescent="0.2">
      <c r="C3" t="s">
        <v>191</v>
      </c>
    </row>
    <row r="4" spans="1:7" x14ac:dyDescent="0.2">
      <c r="C4" t="s">
        <v>190</v>
      </c>
      <c r="D4" t="s">
        <v>189</v>
      </c>
    </row>
    <row r="5" spans="1:7" x14ac:dyDescent="0.2">
      <c r="D5" s="6" t="s">
        <v>188</v>
      </c>
    </row>
    <row r="6" spans="1:7" x14ac:dyDescent="0.2">
      <c r="B6" t="s">
        <v>187</v>
      </c>
      <c r="C6" t="s">
        <v>186</v>
      </c>
    </row>
    <row r="8" spans="1:7" x14ac:dyDescent="0.2">
      <c r="A8" s="7" t="s">
        <v>185</v>
      </c>
      <c r="B8" t="s">
        <v>184</v>
      </c>
      <c r="C8" s="6" t="s">
        <v>143</v>
      </c>
      <c r="D8" t="s">
        <v>183</v>
      </c>
    </row>
    <row r="9" spans="1:7" x14ac:dyDescent="0.2">
      <c r="B9" t="s">
        <v>182</v>
      </c>
      <c r="C9" t="s">
        <v>4</v>
      </c>
    </row>
    <row r="10" spans="1:7" x14ac:dyDescent="0.2">
      <c r="C10" s="6" t="s">
        <v>16</v>
      </c>
    </row>
    <row r="11" spans="1:7" x14ac:dyDescent="0.2">
      <c r="C11" t="s">
        <v>17</v>
      </c>
    </row>
    <row r="12" spans="1:7" x14ac:dyDescent="0.2">
      <c r="C12" t="s">
        <v>18</v>
      </c>
    </row>
    <row r="13" spans="1:7" x14ac:dyDescent="0.2">
      <c r="B13" t="s">
        <v>181</v>
      </c>
      <c r="C13" t="s">
        <v>180</v>
      </c>
      <c r="D13" t="s">
        <v>177</v>
      </c>
      <c r="E13" t="s">
        <v>179</v>
      </c>
    </row>
    <row r="14" spans="1:7" x14ac:dyDescent="0.2">
      <c r="C14" t="s">
        <v>178</v>
      </c>
      <c r="D14" t="s">
        <v>177</v>
      </c>
      <c r="E14" t="s">
        <v>176</v>
      </c>
      <c r="F14" t="s">
        <v>178</v>
      </c>
      <c r="G14" t="s">
        <v>201</v>
      </c>
    </row>
    <row r="15" spans="1:7" x14ac:dyDescent="0.2">
      <c r="F15" t="s">
        <v>91</v>
      </c>
      <c r="G15" t="s">
        <v>200</v>
      </c>
    </row>
    <row r="16" spans="1:7" x14ac:dyDescent="0.2">
      <c r="F16" t="s">
        <v>160</v>
      </c>
      <c r="G16" t="s">
        <v>200</v>
      </c>
    </row>
    <row r="17" spans="6:7" x14ac:dyDescent="0.2">
      <c r="F17" t="s">
        <v>124</v>
      </c>
      <c r="G17" t="s">
        <v>200</v>
      </c>
    </row>
    <row r="18" spans="6:7" x14ac:dyDescent="0.2">
      <c r="F18" t="s">
        <v>123</v>
      </c>
      <c r="G18" t="s">
        <v>200</v>
      </c>
    </row>
    <row r="19" spans="6:7" x14ac:dyDescent="0.2">
      <c r="F19" t="s">
        <v>199</v>
      </c>
      <c r="G19" t="s">
        <v>200</v>
      </c>
    </row>
    <row r="20" spans="6:7" x14ac:dyDescent="0.2">
      <c r="F20" t="s">
        <v>136</v>
      </c>
      <c r="G20" t="s">
        <v>200</v>
      </c>
    </row>
    <row r="21" spans="6:7" x14ac:dyDescent="0.2">
      <c r="F21" t="s">
        <v>26</v>
      </c>
      <c r="G21" t="s">
        <v>200</v>
      </c>
    </row>
    <row r="22" spans="6:7" x14ac:dyDescent="0.2">
      <c r="F22" t="s">
        <v>175</v>
      </c>
      <c r="G22" t="s">
        <v>200</v>
      </c>
    </row>
    <row r="23" spans="6:7" x14ac:dyDescent="0.2">
      <c r="F23" t="s">
        <v>139</v>
      </c>
      <c r="G23" t="s">
        <v>200</v>
      </c>
    </row>
  </sheetData>
  <conditionalFormatting sqref="A1:F13 A14:E20">
    <cfRule type="notContainsBlanks" dxfId="26" priority="1">
      <formula>LEN(TRIM(A1))&gt;0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212"/>
  <sheetViews>
    <sheetView topLeftCell="B149" zoomScale="55" zoomScaleNormal="55" workbookViewId="0">
      <selection activeCell="H2" sqref="H2:I212"/>
    </sheetView>
  </sheetViews>
  <sheetFormatPr baseColWidth="10" defaultColWidth="8.83203125" defaultRowHeight="15" x14ac:dyDescent="0.2"/>
  <cols>
    <col min="1" max="1" width="34.33203125" hidden="1" customWidth="1"/>
    <col min="2" max="2" width="45.83203125" customWidth="1"/>
    <col min="3" max="3" width="27.6640625" customWidth="1"/>
    <col min="4" max="4" width="28.83203125" customWidth="1"/>
    <col min="5" max="5" width="28" customWidth="1"/>
    <col min="6" max="6" width="29.6640625" style="1" bestFit="1" customWidth="1"/>
    <col min="7" max="7" width="22.33203125" style="1" bestFit="1" customWidth="1"/>
    <col min="8" max="8" width="29" style="1" bestFit="1" customWidth="1"/>
    <col min="9" max="9" width="22.1640625" style="1" bestFit="1" customWidth="1"/>
    <col min="10" max="10" width="20.1640625" bestFit="1" customWidth="1"/>
    <col min="11" max="12" width="20.6640625" bestFit="1" customWidth="1"/>
  </cols>
  <sheetData>
    <row r="1" spans="1:12" x14ac:dyDescent="0.2">
      <c r="A1" t="s">
        <v>62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16</v>
      </c>
      <c r="H1" s="1" t="s">
        <v>17</v>
      </c>
      <c r="I1" s="1" t="s">
        <v>18</v>
      </c>
      <c r="J1" s="1" t="s">
        <v>232</v>
      </c>
      <c r="K1" s="1" t="s">
        <v>297</v>
      </c>
      <c r="L1" s="1" t="s">
        <v>298</v>
      </c>
    </row>
    <row r="2" spans="1:12" x14ac:dyDescent="0.2">
      <c r="A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2" t="s">
        <v>260</v>
      </c>
      <c r="C2" t="s">
        <v>203</v>
      </c>
      <c r="D2" t="s">
        <v>41</v>
      </c>
      <c r="E2" t="s">
        <v>31</v>
      </c>
      <c r="F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" s="1">
        <v>11434</v>
      </c>
      <c r="K2" s="1" t="s">
        <v>22</v>
      </c>
      <c r="L2" s="1"/>
    </row>
    <row r="3" spans="1:12" x14ac:dyDescent="0.2">
      <c r="A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3" t="s">
        <v>260</v>
      </c>
      <c r="C3" t="s">
        <v>203</v>
      </c>
      <c r="D3" t="s">
        <v>42</v>
      </c>
      <c r="E3" t="s">
        <v>33</v>
      </c>
      <c r="F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" s="1">
        <v>11434</v>
      </c>
      <c r="K3" s="1" t="s">
        <v>22</v>
      </c>
      <c r="L3" s="1"/>
    </row>
    <row r="4" spans="1:12" x14ac:dyDescent="0.2">
      <c r="A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4" t="s">
        <v>260</v>
      </c>
      <c r="C4" t="s">
        <v>203</v>
      </c>
      <c r="D4" t="s">
        <v>14</v>
      </c>
      <c r="E4" t="s">
        <v>43</v>
      </c>
      <c r="F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" s="1">
        <v>11434</v>
      </c>
      <c r="K4" s="1" t="s">
        <v>22</v>
      </c>
      <c r="L4" s="1"/>
    </row>
    <row r="5" spans="1:12" x14ac:dyDescent="0.2">
      <c r="A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5" t="s">
        <v>260</v>
      </c>
      <c r="C5" t="s">
        <v>203</v>
      </c>
      <c r="D5" t="s">
        <v>204</v>
      </c>
      <c r="E5" t="s">
        <v>205</v>
      </c>
      <c r="F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" s="1">
        <v>11434</v>
      </c>
      <c r="K5" s="1" t="s">
        <v>22</v>
      </c>
      <c r="L5" s="1"/>
    </row>
    <row r="6" spans="1:12" x14ac:dyDescent="0.2">
      <c r="A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6" t="s">
        <v>260</v>
      </c>
      <c r="C6" t="s">
        <v>203</v>
      </c>
      <c r="D6" t="s">
        <v>58</v>
      </c>
      <c r="E6" t="s">
        <v>206</v>
      </c>
      <c r="F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" s="1">
        <v>11434</v>
      </c>
      <c r="K6" s="1" t="s">
        <v>22</v>
      </c>
      <c r="L6" s="1"/>
    </row>
    <row r="7" spans="1:12" x14ac:dyDescent="0.2">
      <c r="A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7" t="s">
        <v>260</v>
      </c>
      <c r="C7" t="s">
        <v>203</v>
      </c>
      <c r="D7" t="s">
        <v>60</v>
      </c>
      <c r="E7" t="s">
        <v>61</v>
      </c>
      <c r="F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7" s="1">
        <v>11434</v>
      </c>
      <c r="K7" s="1" t="s">
        <v>19</v>
      </c>
      <c r="L7" s="1" t="s">
        <v>20</v>
      </c>
    </row>
    <row r="8" spans="1:12" x14ac:dyDescent="0.2">
      <c r="A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8" t="s">
        <v>261</v>
      </c>
      <c r="C8" t="s">
        <v>203</v>
      </c>
      <c r="D8" t="s">
        <v>41</v>
      </c>
      <c r="E8" t="s">
        <v>31</v>
      </c>
      <c r="F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" s="1">
        <v>11434</v>
      </c>
      <c r="K8" s="1" t="s">
        <v>22</v>
      </c>
      <c r="L8" s="1"/>
    </row>
    <row r="9" spans="1:12" x14ac:dyDescent="0.2">
      <c r="A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9" t="s">
        <v>261</v>
      </c>
      <c r="C9" t="s">
        <v>203</v>
      </c>
      <c r="D9" t="s">
        <v>42</v>
      </c>
      <c r="E9" t="s">
        <v>33</v>
      </c>
      <c r="F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" s="1">
        <v>11434</v>
      </c>
      <c r="K9" s="1" t="s">
        <v>22</v>
      </c>
      <c r="L9" s="1"/>
    </row>
    <row r="10" spans="1:12" x14ac:dyDescent="0.2">
      <c r="A1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10" t="s">
        <v>261</v>
      </c>
      <c r="C10" t="s">
        <v>203</v>
      </c>
      <c r="D10" t="s">
        <v>14</v>
      </c>
      <c r="E10" t="s">
        <v>43</v>
      </c>
      <c r="F1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" s="1">
        <v>11434</v>
      </c>
      <c r="K10" s="1" t="s">
        <v>22</v>
      </c>
      <c r="L10" s="1"/>
    </row>
    <row r="11" spans="1:12" x14ac:dyDescent="0.2">
      <c r="A1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11" t="s">
        <v>261</v>
      </c>
      <c r="C11" t="s">
        <v>203</v>
      </c>
      <c r="D11" t="s">
        <v>204</v>
      </c>
      <c r="E11" t="s">
        <v>205</v>
      </c>
      <c r="F1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" s="1">
        <v>11434</v>
      </c>
      <c r="K11" s="1" t="s">
        <v>22</v>
      </c>
      <c r="L11" s="1"/>
    </row>
    <row r="12" spans="1:12" x14ac:dyDescent="0.2">
      <c r="A1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12" t="s">
        <v>261</v>
      </c>
      <c r="C12" t="s">
        <v>203</v>
      </c>
      <c r="D12" t="s">
        <v>58</v>
      </c>
      <c r="E12" t="s">
        <v>206</v>
      </c>
      <c r="F1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" s="1">
        <v>11434</v>
      </c>
      <c r="K12" s="1" t="s">
        <v>22</v>
      </c>
      <c r="L12" s="1"/>
    </row>
    <row r="13" spans="1:12" x14ac:dyDescent="0.2">
      <c r="A1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13" t="s">
        <v>261</v>
      </c>
      <c r="C13" t="s">
        <v>203</v>
      </c>
      <c r="D13" t="s">
        <v>60</v>
      </c>
      <c r="E13" t="s">
        <v>61</v>
      </c>
      <c r="F1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3" s="1">
        <v>11434</v>
      </c>
      <c r="K13" s="1" t="s">
        <v>19</v>
      </c>
      <c r="L13" s="1" t="s">
        <v>20</v>
      </c>
    </row>
    <row r="14" spans="1:12" x14ac:dyDescent="0.2">
      <c r="A1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14" t="s">
        <v>262</v>
      </c>
      <c r="C14" t="s">
        <v>40</v>
      </c>
      <c r="D14" t="s">
        <v>41</v>
      </c>
      <c r="E14" t="s">
        <v>31</v>
      </c>
      <c r="F1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1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" s="1">
        <v>1193.5999999999999</v>
      </c>
      <c r="K14" s="1" t="s">
        <v>19</v>
      </c>
      <c r="L14" s="1" t="s">
        <v>20</v>
      </c>
    </row>
    <row r="15" spans="1:12" x14ac:dyDescent="0.2">
      <c r="A1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15" t="s">
        <v>262</v>
      </c>
      <c r="C15" t="s">
        <v>40</v>
      </c>
      <c r="D15" t="s">
        <v>42</v>
      </c>
      <c r="E15" t="s">
        <v>33</v>
      </c>
      <c r="F1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1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" s="1">
        <v>1193.5999999999999</v>
      </c>
      <c r="K15" s="1" t="s">
        <v>19</v>
      </c>
      <c r="L15" s="1" t="s">
        <v>20</v>
      </c>
    </row>
    <row r="16" spans="1:12" x14ac:dyDescent="0.2">
      <c r="A1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16" t="s">
        <v>262</v>
      </c>
      <c r="C16" t="s">
        <v>40</v>
      </c>
      <c r="D16" t="s">
        <v>14</v>
      </c>
      <c r="E16" t="s">
        <v>43</v>
      </c>
      <c r="F1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1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6" s="1">
        <v>149.19999999999999</v>
      </c>
      <c r="K16" s="1" t="s">
        <v>22</v>
      </c>
      <c r="L16" s="1"/>
    </row>
    <row r="17" spans="1:12" x14ac:dyDescent="0.2">
      <c r="A1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17" t="s">
        <v>262</v>
      </c>
      <c r="C17" t="s">
        <v>40</v>
      </c>
      <c r="D17" t="s">
        <v>44</v>
      </c>
      <c r="E17" t="s">
        <v>45</v>
      </c>
      <c r="F1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1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7" s="1">
        <v>596.79999999999995</v>
      </c>
      <c r="K17" s="1" t="s">
        <v>22</v>
      </c>
      <c r="L17" s="1"/>
    </row>
    <row r="18" spans="1:12" x14ac:dyDescent="0.2">
      <c r="A1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18" t="s">
        <v>262</v>
      </c>
      <c r="C18" t="s">
        <v>40</v>
      </c>
      <c r="D18" t="s">
        <v>46</v>
      </c>
      <c r="E18" t="s">
        <v>47</v>
      </c>
      <c r="F1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1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" s="1">
        <v>16558</v>
      </c>
      <c r="K18" s="1" t="s">
        <v>19</v>
      </c>
      <c r="L18" s="1" t="s">
        <v>20</v>
      </c>
    </row>
    <row r="19" spans="1:12" x14ac:dyDescent="0.2">
      <c r="A1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19" t="s">
        <v>262</v>
      </c>
      <c r="C19" t="s">
        <v>40</v>
      </c>
      <c r="D19" t="s">
        <v>48</v>
      </c>
      <c r="E19" t="s">
        <v>49</v>
      </c>
      <c r="F1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1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9" s="1">
        <v>16558</v>
      </c>
      <c r="K19" s="1" t="s">
        <v>22</v>
      </c>
      <c r="L19" s="1"/>
    </row>
    <row r="20" spans="1:12" x14ac:dyDescent="0.2">
      <c r="A2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20" t="s">
        <v>263</v>
      </c>
      <c r="C20" t="s">
        <v>40</v>
      </c>
      <c r="D20" t="s">
        <v>41</v>
      </c>
      <c r="E20" t="s">
        <v>31</v>
      </c>
      <c r="F2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2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0" s="1">
        <v>1193.5999999999999</v>
      </c>
      <c r="K20" s="1" t="s">
        <v>19</v>
      </c>
      <c r="L20" s="1" t="s">
        <v>20</v>
      </c>
    </row>
    <row r="21" spans="1:12" x14ac:dyDescent="0.2">
      <c r="A2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21" t="s">
        <v>263</v>
      </c>
      <c r="C21" t="s">
        <v>40</v>
      </c>
      <c r="D21" t="s">
        <v>42</v>
      </c>
      <c r="E21" t="s">
        <v>33</v>
      </c>
      <c r="F2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2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1" s="1">
        <v>1193.5999999999999</v>
      </c>
      <c r="K21" s="1" t="s">
        <v>19</v>
      </c>
      <c r="L21" s="1" t="s">
        <v>20</v>
      </c>
    </row>
    <row r="22" spans="1:12" x14ac:dyDescent="0.2">
      <c r="A2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22" t="s">
        <v>263</v>
      </c>
      <c r="C22" t="s">
        <v>40</v>
      </c>
      <c r="D22" t="s">
        <v>14</v>
      </c>
      <c r="E22" t="s">
        <v>43</v>
      </c>
      <c r="F2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2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2" s="1">
        <v>149.19999999999999</v>
      </c>
      <c r="K22" s="1" t="s">
        <v>22</v>
      </c>
      <c r="L22" s="1"/>
    </row>
    <row r="23" spans="1:12" x14ac:dyDescent="0.2">
      <c r="A2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23" t="s">
        <v>263</v>
      </c>
      <c r="C23" t="s">
        <v>40</v>
      </c>
      <c r="D23" t="s">
        <v>44</v>
      </c>
      <c r="E23" t="s">
        <v>45</v>
      </c>
      <c r="F2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2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3" s="1">
        <v>596.79999999999995</v>
      </c>
      <c r="K23" s="1" t="s">
        <v>22</v>
      </c>
      <c r="L23" s="1"/>
    </row>
    <row r="24" spans="1:12" x14ac:dyDescent="0.2">
      <c r="A2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24" t="s">
        <v>263</v>
      </c>
      <c r="C24" t="s">
        <v>40</v>
      </c>
      <c r="D24" t="s">
        <v>46</v>
      </c>
      <c r="E24" t="s">
        <v>47</v>
      </c>
      <c r="F2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2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4" s="1">
        <v>16558</v>
      </c>
      <c r="K24" s="1" t="s">
        <v>19</v>
      </c>
      <c r="L24" s="1" t="s">
        <v>20</v>
      </c>
    </row>
    <row r="25" spans="1:12" x14ac:dyDescent="0.2">
      <c r="A2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25" t="s">
        <v>263</v>
      </c>
      <c r="C25" t="s">
        <v>40</v>
      </c>
      <c r="D25" t="s">
        <v>48</v>
      </c>
      <c r="E25" t="s">
        <v>49</v>
      </c>
      <c r="F2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2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5" s="1">
        <v>16558</v>
      </c>
      <c r="K25" s="1" t="s">
        <v>22</v>
      </c>
      <c r="L25" s="1"/>
    </row>
    <row r="26" spans="1:12" x14ac:dyDescent="0.2">
      <c r="A2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26" t="s">
        <v>264</v>
      </c>
      <c r="C26" t="s">
        <v>40</v>
      </c>
      <c r="D26" t="s">
        <v>41</v>
      </c>
      <c r="E26" t="s">
        <v>31</v>
      </c>
      <c r="F2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2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6" s="1">
        <v>1193.5999999999999</v>
      </c>
      <c r="K26" s="1" t="s">
        <v>19</v>
      </c>
      <c r="L26" s="1" t="s">
        <v>20</v>
      </c>
    </row>
    <row r="27" spans="1:12" x14ac:dyDescent="0.2">
      <c r="A2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27" t="s">
        <v>264</v>
      </c>
      <c r="C27" t="s">
        <v>40</v>
      </c>
      <c r="D27" t="s">
        <v>42</v>
      </c>
      <c r="E27" t="s">
        <v>33</v>
      </c>
      <c r="F2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2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7" s="1">
        <v>1193.5999999999999</v>
      </c>
      <c r="K27" s="1" t="s">
        <v>19</v>
      </c>
      <c r="L27" s="1" t="s">
        <v>20</v>
      </c>
    </row>
    <row r="28" spans="1:12" x14ac:dyDescent="0.2">
      <c r="A2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28" t="s">
        <v>264</v>
      </c>
      <c r="C28" t="s">
        <v>40</v>
      </c>
      <c r="D28" t="s">
        <v>14</v>
      </c>
      <c r="E28" t="s">
        <v>43</v>
      </c>
      <c r="F2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2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8" s="1">
        <v>149.19999999999999</v>
      </c>
      <c r="K28" s="1" t="s">
        <v>22</v>
      </c>
      <c r="L28" s="1"/>
    </row>
    <row r="29" spans="1:12" x14ac:dyDescent="0.2">
      <c r="A2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29" t="s">
        <v>264</v>
      </c>
      <c r="C29" t="s">
        <v>40</v>
      </c>
      <c r="D29" t="s">
        <v>44</v>
      </c>
      <c r="E29" t="s">
        <v>45</v>
      </c>
      <c r="F2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2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9" s="1">
        <v>596.79999999999995</v>
      </c>
      <c r="K29" s="1" t="s">
        <v>22</v>
      </c>
      <c r="L29" s="1"/>
    </row>
    <row r="30" spans="1:12" x14ac:dyDescent="0.2">
      <c r="A3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30" t="s">
        <v>264</v>
      </c>
      <c r="C30" t="s">
        <v>40</v>
      </c>
      <c r="D30" t="s">
        <v>46</v>
      </c>
      <c r="E30" t="s">
        <v>47</v>
      </c>
      <c r="F3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3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3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30" s="1">
        <v>16558</v>
      </c>
      <c r="K30" s="1" t="s">
        <v>19</v>
      </c>
      <c r="L30" s="1" t="s">
        <v>20</v>
      </c>
    </row>
    <row r="31" spans="1:12" x14ac:dyDescent="0.2">
      <c r="A3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31" t="s">
        <v>264</v>
      </c>
      <c r="C31" t="s">
        <v>40</v>
      </c>
      <c r="D31" t="s">
        <v>48</v>
      </c>
      <c r="E31" t="s">
        <v>49</v>
      </c>
      <c r="F3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3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1" s="1">
        <v>16558</v>
      </c>
      <c r="K31" s="1" t="s">
        <v>22</v>
      </c>
      <c r="L31" s="1"/>
    </row>
    <row r="32" spans="1:12" x14ac:dyDescent="0.2">
      <c r="A3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32" t="s">
        <v>265</v>
      </c>
      <c r="C32" t="s">
        <v>40</v>
      </c>
      <c r="D32" t="s">
        <v>41</v>
      </c>
      <c r="E32" t="s">
        <v>31</v>
      </c>
      <c r="F3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3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2" s="1">
        <v>1193.5999999999999</v>
      </c>
      <c r="K32" s="1" t="s">
        <v>19</v>
      </c>
      <c r="L32" s="1" t="s">
        <v>20</v>
      </c>
    </row>
    <row r="33" spans="1:12" x14ac:dyDescent="0.2">
      <c r="A3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33" t="s">
        <v>265</v>
      </c>
      <c r="C33" t="s">
        <v>40</v>
      </c>
      <c r="D33" t="s">
        <v>42</v>
      </c>
      <c r="E33" t="s">
        <v>33</v>
      </c>
      <c r="F3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3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3" s="1">
        <v>1193.5999999999999</v>
      </c>
      <c r="K33" s="1" t="s">
        <v>19</v>
      </c>
      <c r="L33" s="1" t="s">
        <v>20</v>
      </c>
    </row>
    <row r="34" spans="1:12" x14ac:dyDescent="0.2">
      <c r="A3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34" t="s">
        <v>265</v>
      </c>
      <c r="C34" t="s">
        <v>40</v>
      </c>
      <c r="D34" t="s">
        <v>14</v>
      </c>
      <c r="E34" t="s">
        <v>43</v>
      </c>
      <c r="F3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3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4" s="1">
        <v>149.19999999999999</v>
      </c>
      <c r="K34" s="1" t="s">
        <v>22</v>
      </c>
      <c r="L34" s="1"/>
    </row>
    <row r="35" spans="1:12" x14ac:dyDescent="0.2">
      <c r="A3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35" t="s">
        <v>265</v>
      </c>
      <c r="C35" t="s">
        <v>40</v>
      </c>
      <c r="D35" t="s">
        <v>44</v>
      </c>
      <c r="E35" t="s">
        <v>45</v>
      </c>
      <c r="F3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3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5" s="1">
        <v>596.79999999999995</v>
      </c>
      <c r="K35" s="1" t="s">
        <v>22</v>
      </c>
      <c r="L35" s="1"/>
    </row>
    <row r="36" spans="1:12" x14ac:dyDescent="0.2">
      <c r="A3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36" t="s">
        <v>265</v>
      </c>
      <c r="C36" t="s">
        <v>40</v>
      </c>
      <c r="D36" t="s">
        <v>46</v>
      </c>
      <c r="E36" t="s">
        <v>47</v>
      </c>
      <c r="F3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3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3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36" s="1">
        <v>16558</v>
      </c>
      <c r="K36" s="1" t="s">
        <v>19</v>
      </c>
      <c r="L36" s="1" t="s">
        <v>20</v>
      </c>
    </row>
    <row r="37" spans="1:12" x14ac:dyDescent="0.2">
      <c r="A3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37" t="s">
        <v>265</v>
      </c>
      <c r="C37" t="s">
        <v>40</v>
      </c>
      <c r="D37" t="s">
        <v>48</v>
      </c>
      <c r="E37" t="s">
        <v>49</v>
      </c>
      <c r="F3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3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7" s="1">
        <v>16558</v>
      </c>
      <c r="K37" s="1" t="s">
        <v>22</v>
      </c>
      <c r="L37" s="1"/>
    </row>
    <row r="38" spans="1:12" x14ac:dyDescent="0.2">
      <c r="A3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38" t="s">
        <v>266</v>
      </c>
      <c r="C38" t="s">
        <v>40</v>
      </c>
      <c r="D38" t="s">
        <v>41</v>
      </c>
      <c r="E38" t="s">
        <v>31</v>
      </c>
      <c r="F3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3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8" s="1">
        <v>1193.5999999999999</v>
      </c>
      <c r="K38" s="1" t="s">
        <v>19</v>
      </c>
      <c r="L38" s="1" t="s">
        <v>20</v>
      </c>
    </row>
    <row r="39" spans="1:12" x14ac:dyDescent="0.2">
      <c r="A3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39" t="s">
        <v>266</v>
      </c>
      <c r="C39" t="s">
        <v>40</v>
      </c>
      <c r="D39" t="s">
        <v>42</v>
      </c>
      <c r="E39" t="s">
        <v>33</v>
      </c>
      <c r="F3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3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3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3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39" s="1">
        <v>1193.5999999999999</v>
      </c>
      <c r="K39" s="1" t="s">
        <v>19</v>
      </c>
      <c r="L39" s="1" t="s">
        <v>20</v>
      </c>
    </row>
    <row r="40" spans="1:12" x14ac:dyDescent="0.2">
      <c r="A4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40" t="s">
        <v>266</v>
      </c>
      <c r="C40" t="s">
        <v>40</v>
      </c>
      <c r="D40" t="s">
        <v>14</v>
      </c>
      <c r="E40" t="s">
        <v>43</v>
      </c>
      <c r="F4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4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0" s="1">
        <v>149.19999999999999</v>
      </c>
      <c r="K40" s="1" t="s">
        <v>22</v>
      </c>
      <c r="L40" s="1"/>
    </row>
    <row r="41" spans="1:12" x14ac:dyDescent="0.2">
      <c r="A4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41" t="s">
        <v>266</v>
      </c>
      <c r="C41" t="s">
        <v>40</v>
      </c>
      <c r="D41" t="s">
        <v>44</v>
      </c>
      <c r="E41" t="s">
        <v>45</v>
      </c>
      <c r="F4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4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1" s="1">
        <v>596.79999999999995</v>
      </c>
      <c r="K41" s="1" t="s">
        <v>22</v>
      </c>
      <c r="L41" s="1"/>
    </row>
    <row r="42" spans="1:12" x14ac:dyDescent="0.2">
      <c r="A4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42" t="s">
        <v>266</v>
      </c>
      <c r="C42" t="s">
        <v>40</v>
      </c>
      <c r="D42" t="s">
        <v>46</v>
      </c>
      <c r="E42" t="s">
        <v>47</v>
      </c>
      <c r="F4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4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4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42" s="1">
        <v>16558</v>
      </c>
      <c r="K42" s="1" t="s">
        <v>19</v>
      </c>
      <c r="L42" s="1" t="s">
        <v>20</v>
      </c>
    </row>
    <row r="43" spans="1:12" x14ac:dyDescent="0.2">
      <c r="A4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43" t="s">
        <v>266</v>
      </c>
      <c r="C43" t="s">
        <v>40</v>
      </c>
      <c r="D43" t="s">
        <v>48</v>
      </c>
      <c r="E43" t="s">
        <v>49</v>
      </c>
      <c r="F4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4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3" s="1">
        <v>16558</v>
      </c>
      <c r="K43" s="1" t="s">
        <v>22</v>
      </c>
      <c r="L43" s="1"/>
    </row>
    <row r="44" spans="1:12" x14ac:dyDescent="0.2">
      <c r="A4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44" t="s">
        <v>267</v>
      </c>
      <c r="C44" t="s">
        <v>40</v>
      </c>
      <c r="D44" t="s">
        <v>41</v>
      </c>
      <c r="E44" t="s">
        <v>31</v>
      </c>
      <c r="F4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4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4" s="1">
        <v>1193.5999999999999</v>
      </c>
      <c r="K44" s="1" t="s">
        <v>19</v>
      </c>
      <c r="L44" s="1" t="s">
        <v>20</v>
      </c>
    </row>
    <row r="45" spans="1:12" x14ac:dyDescent="0.2">
      <c r="A4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45" t="s">
        <v>267</v>
      </c>
      <c r="C45" t="s">
        <v>40</v>
      </c>
      <c r="D45" t="s">
        <v>42</v>
      </c>
      <c r="E45" t="s">
        <v>33</v>
      </c>
      <c r="F4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4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5" s="1">
        <v>1193.5999999999999</v>
      </c>
      <c r="K45" s="1" t="s">
        <v>19</v>
      </c>
      <c r="L45" s="1" t="s">
        <v>20</v>
      </c>
    </row>
    <row r="46" spans="1:12" x14ac:dyDescent="0.2">
      <c r="A4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46" t="s">
        <v>267</v>
      </c>
      <c r="C46" t="s">
        <v>40</v>
      </c>
      <c r="D46" t="s">
        <v>14</v>
      </c>
      <c r="E46" t="s">
        <v>43</v>
      </c>
      <c r="F4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4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6" s="1">
        <v>149.19999999999999</v>
      </c>
      <c r="K46" s="1" t="s">
        <v>22</v>
      </c>
      <c r="L46" s="1"/>
    </row>
    <row r="47" spans="1:12" x14ac:dyDescent="0.2">
      <c r="A4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47" t="s">
        <v>267</v>
      </c>
      <c r="C47" t="s">
        <v>40</v>
      </c>
      <c r="D47" t="s">
        <v>44</v>
      </c>
      <c r="E47" t="s">
        <v>45</v>
      </c>
      <c r="F4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4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7" s="1">
        <v>596.79999999999995</v>
      </c>
      <c r="K47" s="1" t="s">
        <v>22</v>
      </c>
      <c r="L47" s="1"/>
    </row>
    <row r="48" spans="1:12" x14ac:dyDescent="0.2">
      <c r="A4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48" t="s">
        <v>267</v>
      </c>
      <c r="C48" t="s">
        <v>40</v>
      </c>
      <c r="D48" t="s">
        <v>46</v>
      </c>
      <c r="E48" t="s">
        <v>47</v>
      </c>
      <c r="F4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4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4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48" s="1">
        <v>16558</v>
      </c>
      <c r="K48" s="1" t="s">
        <v>19</v>
      </c>
      <c r="L48" s="1" t="s">
        <v>20</v>
      </c>
    </row>
    <row r="49" spans="1:12" x14ac:dyDescent="0.2">
      <c r="A4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49" t="s">
        <v>267</v>
      </c>
      <c r="C49" t="s">
        <v>40</v>
      </c>
      <c r="D49" t="s">
        <v>48</v>
      </c>
      <c r="E49" t="s">
        <v>49</v>
      </c>
      <c r="F4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4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4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4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49" s="1">
        <v>16558</v>
      </c>
      <c r="K49" s="1" t="s">
        <v>22</v>
      </c>
      <c r="L49" s="1"/>
    </row>
    <row r="50" spans="1:12" x14ac:dyDescent="0.2">
      <c r="A5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Open on demandValve blocked by debris; Valve stuck; Internal mechanism failure; Incorrect Operation</v>
      </c>
      <c r="B50" t="s">
        <v>268</v>
      </c>
      <c r="C50" t="s">
        <v>40</v>
      </c>
      <c r="D50" t="s">
        <v>41</v>
      </c>
      <c r="E50" t="s">
        <v>31</v>
      </c>
      <c r="F5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5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0" s="1">
        <v>1193.5999999999999</v>
      </c>
      <c r="K50" s="1" t="s">
        <v>19</v>
      </c>
      <c r="L50" s="1" t="s">
        <v>20</v>
      </c>
    </row>
    <row r="51" spans="1:12" x14ac:dyDescent="0.2">
      <c r="A5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Failure to Close on demandValve blocked by debris; Valve stuck; Internal mechanism failure; Fatigue; Impact</v>
      </c>
      <c r="B51" t="s">
        <v>268</v>
      </c>
      <c r="C51" t="s">
        <v>40</v>
      </c>
      <c r="D51" t="s">
        <v>42</v>
      </c>
      <c r="E51" t="s">
        <v>33</v>
      </c>
      <c r="F5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1193.5999999999999</v>
      </c>
      <c r="H5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1" s="1">
        <v>1193.5999999999999</v>
      </c>
      <c r="K51" s="1" t="s">
        <v>19</v>
      </c>
      <c r="L51" s="1" t="s">
        <v>20</v>
      </c>
    </row>
    <row r="52" spans="1:12" x14ac:dyDescent="0.2">
      <c r="A5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BlockageBuild up of debris; Hydrate formation; Wax formation; Fluid contamination</v>
      </c>
      <c r="B52" t="s">
        <v>268</v>
      </c>
      <c r="C52" t="s">
        <v>40</v>
      </c>
      <c r="D52" t="s">
        <v>14</v>
      </c>
      <c r="E52" t="s">
        <v>43</v>
      </c>
      <c r="F5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149.19999999999999</v>
      </c>
      <c r="H5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2" s="1">
        <v>149.19999999999999</v>
      </c>
      <c r="K52" s="1" t="s">
        <v>22</v>
      </c>
      <c r="L52" s="1"/>
    </row>
    <row r="53" spans="1:12" x14ac:dyDescent="0.2">
      <c r="A5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Internal LeakageInternal failure; Stem broken; Galling; Loss of hydraulic pressure</v>
      </c>
      <c r="B53" t="s">
        <v>268</v>
      </c>
      <c r="C53" t="s">
        <v>40</v>
      </c>
      <c r="D53" t="s">
        <v>44</v>
      </c>
      <c r="E53" t="s">
        <v>45</v>
      </c>
      <c r="F5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596.79999999999995</v>
      </c>
      <c r="H5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3" s="1">
        <v>596.79999999999995</v>
      </c>
      <c r="K53" s="1" t="s">
        <v>22</v>
      </c>
      <c r="L53" s="1"/>
    </row>
    <row r="54" spans="1:12" x14ac:dyDescent="0.2">
      <c r="A5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Containment due to External LeakageFailure of bonnet; Stem seals assembly; Failure of Body; Bonnet connection gasket; Flange failure (bolted connection); External impact; Material failure</v>
      </c>
      <c r="B54" t="s">
        <v>268</v>
      </c>
      <c r="C54" t="s">
        <v>40</v>
      </c>
      <c r="D54" t="s">
        <v>46</v>
      </c>
      <c r="E54" t="s">
        <v>47</v>
      </c>
      <c r="F5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5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5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54" s="1">
        <v>16558</v>
      </c>
      <c r="K54" s="1" t="s">
        <v>19</v>
      </c>
      <c r="L54" s="1" t="s">
        <v>20</v>
      </c>
    </row>
    <row r="55" spans="1:12" x14ac:dyDescent="0.2">
      <c r="A5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Actuated Process ValveFlow control (on/off) Loss of Function due to Mechanical FailureMechanical failure of ROV drive/interface</v>
      </c>
      <c r="B55" t="s">
        <v>268</v>
      </c>
      <c r="C55" t="s">
        <v>40</v>
      </c>
      <c r="D55" t="s">
        <v>48</v>
      </c>
      <c r="E55" t="s">
        <v>49</v>
      </c>
      <c r="F5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16558</v>
      </c>
      <c r="H5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5" s="1">
        <v>16558</v>
      </c>
      <c r="K55" s="1" t="s">
        <v>22</v>
      </c>
      <c r="L55" s="1"/>
    </row>
    <row r="56" spans="1:12" x14ac:dyDescent="0.2">
      <c r="A5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56" t="s">
        <v>269</v>
      </c>
      <c r="C56" t="s">
        <v>40</v>
      </c>
      <c r="D56" t="s">
        <v>41</v>
      </c>
      <c r="E56" t="s">
        <v>31</v>
      </c>
      <c r="F5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5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6" s="1">
        <v>11434</v>
      </c>
      <c r="K56" s="1" t="s">
        <v>22</v>
      </c>
      <c r="L56" s="1"/>
    </row>
    <row r="57" spans="1:12" x14ac:dyDescent="0.2">
      <c r="A5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57" t="s">
        <v>269</v>
      </c>
      <c r="C57" t="s">
        <v>40</v>
      </c>
      <c r="D57" t="s">
        <v>42</v>
      </c>
      <c r="E57" t="s">
        <v>33</v>
      </c>
      <c r="F5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5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7" s="1">
        <v>11434</v>
      </c>
      <c r="K57" s="1" t="s">
        <v>22</v>
      </c>
      <c r="L57" s="1"/>
    </row>
    <row r="58" spans="1:12" x14ac:dyDescent="0.2">
      <c r="A5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58" t="s">
        <v>269</v>
      </c>
      <c r="C58" t="s">
        <v>40</v>
      </c>
      <c r="D58" t="s">
        <v>14</v>
      </c>
      <c r="E58" t="s">
        <v>43</v>
      </c>
      <c r="F5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5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8" s="1">
        <v>11434</v>
      </c>
      <c r="K58" s="1" t="s">
        <v>22</v>
      </c>
      <c r="L58" s="1"/>
    </row>
    <row r="59" spans="1:12" x14ac:dyDescent="0.2">
      <c r="A5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59" t="s">
        <v>269</v>
      </c>
      <c r="C59" t="s">
        <v>40</v>
      </c>
      <c r="D59" t="s">
        <v>56</v>
      </c>
      <c r="E59" t="s">
        <v>57</v>
      </c>
      <c r="F5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5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5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5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59" s="1">
        <v>11434</v>
      </c>
      <c r="K59" s="1" t="s">
        <v>22</v>
      </c>
      <c r="L59" s="1"/>
    </row>
    <row r="60" spans="1:12" x14ac:dyDescent="0.2">
      <c r="A6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60" t="s">
        <v>269</v>
      </c>
      <c r="C60" t="s">
        <v>40</v>
      </c>
      <c r="D60" t="s">
        <v>58</v>
      </c>
      <c r="E60" t="s">
        <v>59</v>
      </c>
      <c r="F6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0" s="1">
        <v>11434</v>
      </c>
      <c r="K60" s="1" t="s">
        <v>22</v>
      </c>
      <c r="L60" s="1"/>
    </row>
    <row r="61" spans="1:12" x14ac:dyDescent="0.2">
      <c r="A6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61" t="s">
        <v>269</v>
      </c>
      <c r="C61" t="s">
        <v>40</v>
      </c>
      <c r="D61" t="s">
        <v>60</v>
      </c>
      <c r="E61" t="s">
        <v>61</v>
      </c>
      <c r="F6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6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61" s="1">
        <v>11434</v>
      </c>
      <c r="K61" s="1" t="s">
        <v>19</v>
      </c>
      <c r="L61" s="1" t="s">
        <v>20</v>
      </c>
    </row>
    <row r="62" spans="1:12" x14ac:dyDescent="0.2">
      <c r="A6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62" t="s">
        <v>270</v>
      </c>
      <c r="C62" t="s">
        <v>40</v>
      </c>
      <c r="D62" t="s">
        <v>41</v>
      </c>
      <c r="E62" t="s">
        <v>31</v>
      </c>
      <c r="F6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2" s="1">
        <v>11434</v>
      </c>
      <c r="K62" s="1" t="s">
        <v>22</v>
      </c>
      <c r="L62" s="1"/>
    </row>
    <row r="63" spans="1:12" x14ac:dyDescent="0.2">
      <c r="A6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63" t="s">
        <v>270</v>
      </c>
      <c r="C63" t="s">
        <v>40</v>
      </c>
      <c r="D63" t="s">
        <v>42</v>
      </c>
      <c r="E63" t="s">
        <v>33</v>
      </c>
      <c r="F6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3" s="1">
        <v>11434</v>
      </c>
      <c r="K63" s="1" t="s">
        <v>22</v>
      </c>
      <c r="L63" s="1"/>
    </row>
    <row r="64" spans="1:12" x14ac:dyDescent="0.2">
      <c r="A6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64" t="s">
        <v>270</v>
      </c>
      <c r="C64" t="s">
        <v>40</v>
      </c>
      <c r="D64" t="s">
        <v>14</v>
      </c>
      <c r="E64" t="s">
        <v>43</v>
      </c>
      <c r="F6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4" s="1">
        <v>11434</v>
      </c>
      <c r="K64" s="1" t="s">
        <v>22</v>
      </c>
      <c r="L64" s="1"/>
    </row>
    <row r="65" spans="1:12" x14ac:dyDescent="0.2">
      <c r="A6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65" t="s">
        <v>270</v>
      </c>
      <c r="C65" t="s">
        <v>40</v>
      </c>
      <c r="D65" t="s">
        <v>56</v>
      </c>
      <c r="E65" t="s">
        <v>57</v>
      </c>
      <c r="F6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5" s="1">
        <v>11434</v>
      </c>
      <c r="K65" s="1" t="s">
        <v>22</v>
      </c>
      <c r="L65" s="1"/>
    </row>
    <row r="66" spans="1:12" x14ac:dyDescent="0.2">
      <c r="A6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66" t="s">
        <v>270</v>
      </c>
      <c r="C66" t="s">
        <v>40</v>
      </c>
      <c r="D66" t="s">
        <v>58</v>
      </c>
      <c r="E66" t="s">
        <v>59</v>
      </c>
      <c r="F6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6" s="1">
        <v>11434</v>
      </c>
      <c r="K66" s="1" t="s">
        <v>22</v>
      </c>
      <c r="L66" s="1"/>
    </row>
    <row r="67" spans="1:12" x14ac:dyDescent="0.2">
      <c r="A6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67" t="s">
        <v>270</v>
      </c>
      <c r="C67" t="s">
        <v>40</v>
      </c>
      <c r="D67" t="s">
        <v>60</v>
      </c>
      <c r="E67" t="s">
        <v>61</v>
      </c>
      <c r="F6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6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67" s="1">
        <v>11434</v>
      </c>
      <c r="K67" s="1" t="s">
        <v>19</v>
      </c>
      <c r="L67" s="1" t="s">
        <v>20</v>
      </c>
    </row>
    <row r="68" spans="1:12" x14ac:dyDescent="0.2">
      <c r="A6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68" t="s">
        <v>271</v>
      </c>
      <c r="C68" t="s">
        <v>40</v>
      </c>
      <c r="D68" t="s">
        <v>41</v>
      </c>
      <c r="E68" t="s">
        <v>31</v>
      </c>
      <c r="F6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8" s="1">
        <v>11434</v>
      </c>
      <c r="K68" s="1" t="s">
        <v>22</v>
      </c>
      <c r="L68" s="1"/>
    </row>
    <row r="69" spans="1:12" x14ac:dyDescent="0.2">
      <c r="A6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69" t="s">
        <v>271</v>
      </c>
      <c r="C69" t="s">
        <v>40</v>
      </c>
      <c r="D69" t="s">
        <v>42</v>
      </c>
      <c r="E69" t="s">
        <v>33</v>
      </c>
      <c r="F6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6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6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6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69" s="1">
        <v>11434</v>
      </c>
      <c r="K69" s="1" t="s">
        <v>22</v>
      </c>
      <c r="L69" s="1"/>
    </row>
    <row r="70" spans="1:12" x14ac:dyDescent="0.2">
      <c r="A7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70" t="s">
        <v>271</v>
      </c>
      <c r="C70" t="s">
        <v>40</v>
      </c>
      <c r="D70" t="s">
        <v>14</v>
      </c>
      <c r="E70" t="s">
        <v>43</v>
      </c>
      <c r="F7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0" s="1">
        <v>11434</v>
      </c>
      <c r="K70" s="1" t="s">
        <v>22</v>
      </c>
      <c r="L70" s="1"/>
    </row>
    <row r="71" spans="1:12" x14ac:dyDescent="0.2">
      <c r="A7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71" t="s">
        <v>271</v>
      </c>
      <c r="C71" t="s">
        <v>40</v>
      </c>
      <c r="D71" t="s">
        <v>56</v>
      </c>
      <c r="E71" t="s">
        <v>57</v>
      </c>
      <c r="F7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1" s="1">
        <v>11434</v>
      </c>
      <c r="K71" s="1" t="s">
        <v>22</v>
      </c>
      <c r="L71" s="1"/>
    </row>
    <row r="72" spans="1:12" x14ac:dyDescent="0.2">
      <c r="A7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72" t="s">
        <v>271</v>
      </c>
      <c r="C72" t="s">
        <v>40</v>
      </c>
      <c r="D72" t="s">
        <v>58</v>
      </c>
      <c r="E72" t="s">
        <v>59</v>
      </c>
      <c r="F7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2" s="1">
        <v>11434</v>
      </c>
      <c r="K72" s="1" t="s">
        <v>22</v>
      </c>
      <c r="L72" s="1"/>
    </row>
    <row r="73" spans="1:12" x14ac:dyDescent="0.2">
      <c r="A7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73" t="s">
        <v>271</v>
      </c>
      <c r="C73" t="s">
        <v>40</v>
      </c>
      <c r="D73" t="s">
        <v>60</v>
      </c>
      <c r="E73" t="s">
        <v>61</v>
      </c>
      <c r="F7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7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73" s="1">
        <v>11434</v>
      </c>
      <c r="K73" s="1" t="s">
        <v>19</v>
      </c>
      <c r="L73" s="1" t="s">
        <v>20</v>
      </c>
    </row>
    <row r="74" spans="1:12" x14ac:dyDescent="0.2">
      <c r="A7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74" t="s">
        <v>272</v>
      </c>
      <c r="C74" t="s">
        <v>40</v>
      </c>
      <c r="D74" t="s">
        <v>41</v>
      </c>
      <c r="E74" t="s">
        <v>31</v>
      </c>
      <c r="F7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4" s="1">
        <v>11434</v>
      </c>
      <c r="K74" s="1" t="s">
        <v>22</v>
      </c>
      <c r="L74" s="1"/>
    </row>
    <row r="75" spans="1:12" x14ac:dyDescent="0.2">
      <c r="A7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75" t="s">
        <v>272</v>
      </c>
      <c r="C75" t="s">
        <v>40</v>
      </c>
      <c r="D75" t="s">
        <v>42</v>
      </c>
      <c r="E75" t="s">
        <v>33</v>
      </c>
      <c r="F7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5" s="1">
        <v>11434</v>
      </c>
      <c r="K75" s="1" t="s">
        <v>22</v>
      </c>
      <c r="L75" s="1"/>
    </row>
    <row r="76" spans="1:12" x14ac:dyDescent="0.2">
      <c r="A7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76" t="s">
        <v>272</v>
      </c>
      <c r="C76" t="s">
        <v>40</v>
      </c>
      <c r="D76" t="s">
        <v>14</v>
      </c>
      <c r="E76" t="s">
        <v>43</v>
      </c>
      <c r="F7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6" s="1">
        <v>11434</v>
      </c>
      <c r="K76" s="1" t="s">
        <v>22</v>
      </c>
      <c r="L76" s="1"/>
    </row>
    <row r="77" spans="1:12" x14ac:dyDescent="0.2">
      <c r="A7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77" t="s">
        <v>272</v>
      </c>
      <c r="C77" t="s">
        <v>40</v>
      </c>
      <c r="D77" t="s">
        <v>56</v>
      </c>
      <c r="E77" t="s">
        <v>57</v>
      </c>
      <c r="F7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7" s="1">
        <v>11434</v>
      </c>
      <c r="K77" s="1" t="s">
        <v>22</v>
      </c>
      <c r="L77" s="1"/>
    </row>
    <row r="78" spans="1:12" x14ac:dyDescent="0.2">
      <c r="A7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78" t="s">
        <v>272</v>
      </c>
      <c r="C78" t="s">
        <v>40</v>
      </c>
      <c r="D78" t="s">
        <v>58</v>
      </c>
      <c r="E78" t="s">
        <v>59</v>
      </c>
      <c r="F7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7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78" s="1">
        <v>11434</v>
      </c>
      <c r="K78" s="1" t="s">
        <v>22</v>
      </c>
      <c r="L78" s="1"/>
    </row>
    <row r="79" spans="1:12" x14ac:dyDescent="0.2">
      <c r="A7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79" t="s">
        <v>272</v>
      </c>
      <c r="C79" t="s">
        <v>40</v>
      </c>
      <c r="D79" t="s">
        <v>60</v>
      </c>
      <c r="E79" t="s">
        <v>61</v>
      </c>
      <c r="F7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7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7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7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79" s="1">
        <v>11434</v>
      </c>
      <c r="K79" s="1" t="s">
        <v>19</v>
      </c>
      <c r="L79" s="1" t="s">
        <v>20</v>
      </c>
    </row>
    <row r="80" spans="1:12" x14ac:dyDescent="0.2">
      <c r="A8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80" t="s">
        <v>273</v>
      </c>
      <c r="C80" t="s">
        <v>40</v>
      </c>
      <c r="D80" t="s">
        <v>41</v>
      </c>
      <c r="E80" t="s">
        <v>31</v>
      </c>
      <c r="F8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0" s="1">
        <v>11434</v>
      </c>
      <c r="K80" s="1" t="s">
        <v>22</v>
      </c>
      <c r="L80" s="1"/>
    </row>
    <row r="81" spans="1:12" x14ac:dyDescent="0.2">
      <c r="A8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81" t="s">
        <v>273</v>
      </c>
      <c r="C81" t="s">
        <v>40</v>
      </c>
      <c r="D81" t="s">
        <v>42</v>
      </c>
      <c r="E81" t="s">
        <v>33</v>
      </c>
      <c r="F8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1" s="1">
        <v>11434</v>
      </c>
      <c r="K81" s="1" t="s">
        <v>22</v>
      </c>
      <c r="L81" s="1"/>
    </row>
    <row r="82" spans="1:12" x14ac:dyDescent="0.2">
      <c r="A8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82" t="s">
        <v>273</v>
      </c>
      <c r="C82" t="s">
        <v>40</v>
      </c>
      <c r="D82" t="s">
        <v>14</v>
      </c>
      <c r="E82" t="s">
        <v>43</v>
      </c>
      <c r="F8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2" s="1">
        <v>11434</v>
      </c>
      <c r="K82" s="1" t="s">
        <v>22</v>
      </c>
      <c r="L82" s="1"/>
    </row>
    <row r="83" spans="1:12" x14ac:dyDescent="0.2">
      <c r="A8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83" t="s">
        <v>273</v>
      </c>
      <c r="C83" t="s">
        <v>40</v>
      </c>
      <c r="D83" t="s">
        <v>56</v>
      </c>
      <c r="E83" t="s">
        <v>57</v>
      </c>
      <c r="F8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3" s="1">
        <v>11434</v>
      </c>
      <c r="K83" s="1" t="s">
        <v>22</v>
      </c>
      <c r="L83" s="1"/>
    </row>
    <row r="84" spans="1:12" x14ac:dyDescent="0.2">
      <c r="A8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84" t="s">
        <v>273</v>
      </c>
      <c r="C84" t="s">
        <v>40</v>
      </c>
      <c r="D84" t="s">
        <v>58</v>
      </c>
      <c r="E84" t="s">
        <v>59</v>
      </c>
      <c r="F8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4" s="1">
        <v>11434</v>
      </c>
      <c r="K84" s="1" t="s">
        <v>22</v>
      </c>
      <c r="L84" s="1"/>
    </row>
    <row r="85" spans="1:12" x14ac:dyDescent="0.2">
      <c r="A8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85" t="s">
        <v>273</v>
      </c>
      <c r="C85" t="s">
        <v>40</v>
      </c>
      <c r="D85" t="s">
        <v>60</v>
      </c>
      <c r="E85" t="s">
        <v>61</v>
      </c>
      <c r="F8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8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85" s="1">
        <v>11434</v>
      </c>
      <c r="K85" s="1" t="s">
        <v>19</v>
      </c>
      <c r="L85" s="1" t="s">
        <v>20</v>
      </c>
    </row>
    <row r="86" spans="1:12" x14ac:dyDescent="0.2">
      <c r="A8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86" t="s">
        <v>274</v>
      </c>
      <c r="C86" t="s">
        <v>40</v>
      </c>
      <c r="D86" t="s">
        <v>41</v>
      </c>
      <c r="E86" t="s">
        <v>31</v>
      </c>
      <c r="F8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6" s="1">
        <v>11434</v>
      </c>
      <c r="K86" s="1" t="s">
        <v>22</v>
      </c>
      <c r="L86" s="1"/>
    </row>
    <row r="87" spans="1:12" x14ac:dyDescent="0.2">
      <c r="A8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87" t="s">
        <v>274</v>
      </c>
      <c r="C87" t="s">
        <v>40</v>
      </c>
      <c r="D87" t="s">
        <v>42</v>
      </c>
      <c r="E87" t="s">
        <v>33</v>
      </c>
      <c r="F8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7" s="1">
        <v>11434</v>
      </c>
      <c r="K87" s="1" t="s">
        <v>22</v>
      </c>
      <c r="L87" s="1"/>
    </row>
    <row r="88" spans="1:12" x14ac:dyDescent="0.2">
      <c r="A8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88" t="s">
        <v>274</v>
      </c>
      <c r="C88" t="s">
        <v>40</v>
      </c>
      <c r="D88" t="s">
        <v>14</v>
      </c>
      <c r="E88" t="s">
        <v>43</v>
      </c>
      <c r="F8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8" s="1">
        <v>11434</v>
      </c>
      <c r="K88" s="1" t="s">
        <v>22</v>
      </c>
      <c r="L88" s="1"/>
    </row>
    <row r="89" spans="1:12" x14ac:dyDescent="0.2">
      <c r="A8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89" t="s">
        <v>274</v>
      </c>
      <c r="C89" t="s">
        <v>40</v>
      </c>
      <c r="D89" t="s">
        <v>56</v>
      </c>
      <c r="E89" t="s">
        <v>57</v>
      </c>
      <c r="F8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8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8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8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89" s="1">
        <v>11434</v>
      </c>
      <c r="K89" s="1" t="s">
        <v>22</v>
      </c>
      <c r="L89" s="1"/>
    </row>
    <row r="90" spans="1:12" x14ac:dyDescent="0.2">
      <c r="A9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90" t="s">
        <v>274</v>
      </c>
      <c r="C90" t="s">
        <v>40</v>
      </c>
      <c r="D90" t="s">
        <v>58</v>
      </c>
      <c r="E90" t="s">
        <v>59</v>
      </c>
      <c r="F9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0" s="1">
        <v>11434</v>
      </c>
      <c r="K90" s="1" t="s">
        <v>22</v>
      </c>
      <c r="L90" s="1"/>
    </row>
    <row r="91" spans="1:12" x14ac:dyDescent="0.2">
      <c r="A9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91" t="s">
        <v>274</v>
      </c>
      <c r="C91" t="s">
        <v>40</v>
      </c>
      <c r="D91" t="s">
        <v>60</v>
      </c>
      <c r="E91" t="s">
        <v>61</v>
      </c>
      <c r="F9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9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91" s="1">
        <v>11434</v>
      </c>
      <c r="K91" s="1" t="s">
        <v>19</v>
      </c>
      <c r="L91" s="1" t="s">
        <v>20</v>
      </c>
    </row>
    <row r="92" spans="1:12" x14ac:dyDescent="0.2">
      <c r="A9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92" t="s">
        <v>275</v>
      </c>
      <c r="C92" t="s">
        <v>40</v>
      </c>
      <c r="D92" t="s">
        <v>41</v>
      </c>
      <c r="E92" t="s">
        <v>31</v>
      </c>
      <c r="F9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2" s="1">
        <v>11434</v>
      </c>
      <c r="K92" s="1" t="s">
        <v>22</v>
      </c>
      <c r="L92" s="1"/>
    </row>
    <row r="93" spans="1:12" x14ac:dyDescent="0.2">
      <c r="A9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93" t="s">
        <v>275</v>
      </c>
      <c r="C93" t="s">
        <v>40</v>
      </c>
      <c r="D93" t="s">
        <v>42</v>
      </c>
      <c r="E93" t="s">
        <v>33</v>
      </c>
      <c r="F9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3" s="1">
        <v>11434</v>
      </c>
      <c r="K93" s="1" t="s">
        <v>22</v>
      </c>
      <c r="L93" s="1"/>
    </row>
    <row r="94" spans="1:12" x14ac:dyDescent="0.2">
      <c r="A9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94" t="s">
        <v>275</v>
      </c>
      <c r="C94" t="s">
        <v>40</v>
      </c>
      <c r="D94" t="s">
        <v>14</v>
      </c>
      <c r="E94" t="s">
        <v>43</v>
      </c>
      <c r="F9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4" s="1">
        <v>11434</v>
      </c>
      <c r="K94" s="1" t="s">
        <v>22</v>
      </c>
      <c r="L94" s="1"/>
    </row>
    <row r="95" spans="1:12" x14ac:dyDescent="0.2">
      <c r="A9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95" t="s">
        <v>275</v>
      </c>
      <c r="C95" t="s">
        <v>40</v>
      </c>
      <c r="D95" t="s">
        <v>56</v>
      </c>
      <c r="E95" t="s">
        <v>57</v>
      </c>
      <c r="F9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5" s="1">
        <v>11434</v>
      </c>
      <c r="K95" s="1" t="s">
        <v>22</v>
      </c>
      <c r="L95" s="1"/>
    </row>
    <row r="96" spans="1:12" x14ac:dyDescent="0.2">
      <c r="A9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96" t="s">
        <v>275</v>
      </c>
      <c r="C96" t="s">
        <v>40</v>
      </c>
      <c r="D96" t="s">
        <v>58</v>
      </c>
      <c r="E96" t="s">
        <v>59</v>
      </c>
      <c r="F9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6" s="1">
        <v>11434</v>
      </c>
      <c r="K96" s="1" t="s">
        <v>22</v>
      </c>
      <c r="L96" s="1"/>
    </row>
    <row r="97" spans="1:12" x14ac:dyDescent="0.2">
      <c r="A9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97" t="s">
        <v>275</v>
      </c>
      <c r="C97" t="s">
        <v>40</v>
      </c>
      <c r="D97" t="s">
        <v>60</v>
      </c>
      <c r="E97" t="s">
        <v>61</v>
      </c>
      <c r="F9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9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97" s="1">
        <v>11434</v>
      </c>
      <c r="K97" s="1" t="s">
        <v>19</v>
      </c>
      <c r="L97" s="1" t="s">
        <v>20</v>
      </c>
    </row>
    <row r="98" spans="1:12" x14ac:dyDescent="0.2">
      <c r="A9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98" t="s">
        <v>276</v>
      </c>
      <c r="C98" t="s">
        <v>40</v>
      </c>
      <c r="D98" t="s">
        <v>41</v>
      </c>
      <c r="E98" t="s">
        <v>31</v>
      </c>
      <c r="F9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8" s="1">
        <v>11434</v>
      </c>
      <c r="K98" s="1" t="s">
        <v>22</v>
      </c>
      <c r="L98" s="1"/>
    </row>
    <row r="99" spans="1:12" x14ac:dyDescent="0.2">
      <c r="A9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99" t="s">
        <v>276</v>
      </c>
      <c r="C99" t="s">
        <v>40</v>
      </c>
      <c r="D99" t="s">
        <v>42</v>
      </c>
      <c r="E99" t="s">
        <v>33</v>
      </c>
      <c r="F9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9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9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9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99" s="1">
        <v>11434</v>
      </c>
      <c r="K99" s="1" t="s">
        <v>22</v>
      </c>
      <c r="L99" s="1"/>
    </row>
    <row r="100" spans="1:12" x14ac:dyDescent="0.2">
      <c r="A10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100" t="s">
        <v>276</v>
      </c>
      <c r="C100" t="s">
        <v>40</v>
      </c>
      <c r="D100" t="s">
        <v>14</v>
      </c>
      <c r="E100" t="s">
        <v>43</v>
      </c>
      <c r="F10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0" s="1">
        <v>11434</v>
      </c>
      <c r="K100" s="1" t="s">
        <v>22</v>
      </c>
      <c r="L100" s="1"/>
    </row>
    <row r="101" spans="1:12" x14ac:dyDescent="0.2">
      <c r="A10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101" t="s">
        <v>276</v>
      </c>
      <c r="C101" t="s">
        <v>40</v>
      </c>
      <c r="D101" t="s">
        <v>56</v>
      </c>
      <c r="E101" t="s">
        <v>57</v>
      </c>
      <c r="F10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1" s="1">
        <v>11434</v>
      </c>
      <c r="K101" s="1" t="s">
        <v>22</v>
      </c>
      <c r="L101" s="1"/>
    </row>
    <row r="102" spans="1:12" x14ac:dyDescent="0.2">
      <c r="A10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102" t="s">
        <v>276</v>
      </c>
      <c r="C102" t="s">
        <v>40</v>
      </c>
      <c r="D102" t="s">
        <v>58</v>
      </c>
      <c r="E102" t="s">
        <v>59</v>
      </c>
      <c r="F10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2" s="1">
        <v>11434</v>
      </c>
      <c r="K102" s="1" t="s">
        <v>22</v>
      </c>
      <c r="L102" s="1"/>
    </row>
    <row r="103" spans="1:12" x14ac:dyDescent="0.2">
      <c r="A10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103" t="s">
        <v>276</v>
      </c>
      <c r="C103" t="s">
        <v>40</v>
      </c>
      <c r="D103" t="s">
        <v>60</v>
      </c>
      <c r="E103" t="s">
        <v>61</v>
      </c>
      <c r="F10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0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03" s="1">
        <v>11434</v>
      </c>
      <c r="K103" s="1" t="s">
        <v>19</v>
      </c>
      <c r="L103" s="1" t="s">
        <v>20</v>
      </c>
    </row>
    <row r="104" spans="1:12" x14ac:dyDescent="0.2">
      <c r="A10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104" t="s">
        <v>277</v>
      </c>
      <c r="C104" t="s">
        <v>40</v>
      </c>
      <c r="D104" t="s">
        <v>41</v>
      </c>
      <c r="E104" t="s">
        <v>31</v>
      </c>
      <c r="F10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4" s="1">
        <v>11434</v>
      </c>
      <c r="K104" s="1" t="s">
        <v>22</v>
      </c>
      <c r="L104" s="1"/>
    </row>
    <row r="105" spans="1:12" x14ac:dyDescent="0.2">
      <c r="A10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105" t="s">
        <v>277</v>
      </c>
      <c r="C105" t="s">
        <v>40</v>
      </c>
      <c r="D105" t="s">
        <v>42</v>
      </c>
      <c r="E105" t="s">
        <v>33</v>
      </c>
      <c r="F10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5" s="1">
        <v>11434</v>
      </c>
      <c r="K105" s="1" t="s">
        <v>22</v>
      </c>
      <c r="L105" s="1"/>
    </row>
    <row r="106" spans="1:12" x14ac:dyDescent="0.2">
      <c r="A10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106" t="s">
        <v>277</v>
      </c>
      <c r="C106" t="s">
        <v>40</v>
      </c>
      <c r="D106" t="s">
        <v>14</v>
      </c>
      <c r="E106" t="s">
        <v>43</v>
      </c>
      <c r="F10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6" s="1">
        <v>11434</v>
      </c>
      <c r="K106" s="1" t="s">
        <v>22</v>
      </c>
      <c r="L106" s="1"/>
    </row>
    <row r="107" spans="1:12" x14ac:dyDescent="0.2">
      <c r="A10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107" t="s">
        <v>277</v>
      </c>
      <c r="C107" t="s">
        <v>40</v>
      </c>
      <c r="D107" t="s">
        <v>56</v>
      </c>
      <c r="E107" t="s">
        <v>57</v>
      </c>
      <c r="F10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7" s="1">
        <v>11434</v>
      </c>
      <c r="K107" s="1" t="s">
        <v>22</v>
      </c>
      <c r="L107" s="1"/>
    </row>
    <row r="108" spans="1:12" x14ac:dyDescent="0.2">
      <c r="A10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108" t="s">
        <v>277</v>
      </c>
      <c r="C108" t="s">
        <v>40</v>
      </c>
      <c r="D108" t="s">
        <v>58</v>
      </c>
      <c r="E108" t="s">
        <v>59</v>
      </c>
      <c r="F10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0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08" s="1">
        <v>11434</v>
      </c>
      <c r="K108" s="1" t="s">
        <v>22</v>
      </c>
      <c r="L108" s="1"/>
    </row>
    <row r="109" spans="1:12" x14ac:dyDescent="0.2">
      <c r="A10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109" t="s">
        <v>277</v>
      </c>
      <c r="C109" t="s">
        <v>40</v>
      </c>
      <c r="D109" t="s">
        <v>60</v>
      </c>
      <c r="E109" t="s">
        <v>61</v>
      </c>
      <c r="F10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0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0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0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09" s="1">
        <v>11434</v>
      </c>
      <c r="K109" s="1" t="s">
        <v>19</v>
      </c>
      <c r="L109" s="1" t="s">
        <v>20</v>
      </c>
    </row>
    <row r="110" spans="1:12" x14ac:dyDescent="0.2">
      <c r="A11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110" t="s">
        <v>278</v>
      </c>
      <c r="C110" t="s">
        <v>40</v>
      </c>
      <c r="D110" t="s">
        <v>41</v>
      </c>
      <c r="E110" t="s">
        <v>31</v>
      </c>
      <c r="F11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0" s="1">
        <v>11434</v>
      </c>
      <c r="K110" s="1" t="s">
        <v>22</v>
      </c>
      <c r="L110" s="1"/>
    </row>
    <row r="111" spans="1:12" x14ac:dyDescent="0.2">
      <c r="A11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111" t="s">
        <v>278</v>
      </c>
      <c r="C111" t="s">
        <v>40</v>
      </c>
      <c r="D111" t="s">
        <v>42</v>
      </c>
      <c r="E111" t="s">
        <v>33</v>
      </c>
      <c r="F11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1" s="1">
        <v>11434</v>
      </c>
      <c r="K111" s="1" t="s">
        <v>22</v>
      </c>
      <c r="L111" s="1"/>
    </row>
    <row r="112" spans="1:12" x14ac:dyDescent="0.2">
      <c r="A11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112" t="s">
        <v>278</v>
      </c>
      <c r="C112" t="s">
        <v>40</v>
      </c>
      <c r="D112" t="s">
        <v>14</v>
      </c>
      <c r="E112" t="s">
        <v>43</v>
      </c>
      <c r="F11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2" s="1">
        <v>11434</v>
      </c>
      <c r="K112" s="1" t="s">
        <v>22</v>
      </c>
      <c r="L112" s="1"/>
    </row>
    <row r="113" spans="1:12" x14ac:dyDescent="0.2">
      <c r="A11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113" t="s">
        <v>278</v>
      </c>
      <c r="C113" t="s">
        <v>40</v>
      </c>
      <c r="D113" t="s">
        <v>56</v>
      </c>
      <c r="E113" t="s">
        <v>57</v>
      </c>
      <c r="F11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3" s="1">
        <v>11434</v>
      </c>
      <c r="K113" s="1" t="s">
        <v>22</v>
      </c>
      <c r="L113" s="1"/>
    </row>
    <row r="114" spans="1:12" x14ac:dyDescent="0.2">
      <c r="A11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114" t="s">
        <v>278</v>
      </c>
      <c r="C114" t="s">
        <v>40</v>
      </c>
      <c r="D114" t="s">
        <v>58</v>
      </c>
      <c r="E114" t="s">
        <v>59</v>
      </c>
      <c r="F11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4" s="1">
        <v>11434</v>
      </c>
      <c r="K114" s="1" t="s">
        <v>22</v>
      </c>
      <c r="L114" s="1"/>
    </row>
    <row r="115" spans="1:12" x14ac:dyDescent="0.2">
      <c r="A11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115" t="s">
        <v>278</v>
      </c>
      <c r="C115" t="s">
        <v>40</v>
      </c>
      <c r="D115" t="s">
        <v>60</v>
      </c>
      <c r="E115" t="s">
        <v>61</v>
      </c>
      <c r="F11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1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15" s="1">
        <v>11434</v>
      </c>
      <c r="K115" s="1" t="s">
        <v>19</v>
      </c>
      <c r="L115" s="1" t="s">
        <v>20</v>
      </c>
    </row>
    <row r="116" spans="1:12" x14ac:dyDescent="0.2">
      <c r="A11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Open on demandValve blocked by debris; Valve stuck; Internal mechanism failure; Incorrect Operation</v>
      </c>
      <c r="B116" t="s">
        <v>279</v>
      </c>
      <c r="C116" t="s">
        <v>40</v>
      </c>
      <c r="D116" t="s">
        <v>41</v>
      </c>
      <c r="E116" t="s">
        <v>31</v>
      </c>
      <c r="F11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6" s="1">
        <v>11434</v>
      </c>
      <c r="K116" s="1" t="s">
        <v>22</v>
      </c>
      <c r="L116" s="1"/>
    </row>
    <row r="117" spans="1:12" x14ac:dyDescent="0.2">
      <c r="A11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to Close on demandValve blocked by debris; Valve stuck; Internal mechanism failure; Fatigue; Impact</v>
      </c>
      <c r="B117" t="s">
        <v>279</v>
      </c>
      <c r="C117" t="s">
        <v>40</v>
      </c>
      <c r="D117" t="s">
        <v>42</v>
      </c>
      <c r="E117" t="s">
        <v>33</v>
      </c>
      <c r="F11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7" s="1">
        <v>11434</v>
      </c>
      <c r="K117" s="1" t="s">
        <v>22</v>
      </c>
      <c r="L117" s="1"/>
    </row>
    <row r="118" spans="1:12" x14ac:dyDescent="0.2">
      <c r="A11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BlockageBuild up of debris; Hydrate formation; Wax formation; Fluid contamination</v>
      </c>
      <c r="B118" t="s">
        <v>279</v>
      </c>
      <c r="C118" t="s">
        <v>40</v>
      </c>
      <c r="D118" t="s">
        <v>14</v>
      </c>
      <c r="E118" t="s">
        <v>43</v>
      </c>
      <c r="F11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8" s="1">
        <v>11434</v>
      </c>
      <c r="K118" s="1" t="s">
        <v>22</v>
      </c>
      <c r="L118" s="1"/>
    </row>
    <row r="119" spans="1:12" x14ac:dyDescent="0.2">
      <c r="A11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Failure of ROV drive/interfaceMechanical failure of ROV drive</v>
      </c>
      <c r="B119" t="s">
        <v>279</v>
      </c>
      <c r="C119" t="s">
        <v>40</v>
      </c>
      <c r="D119" t="s">
        <v>56</v>
      </c>
      <c r="E119" t="s">
        <v>57</v>
      </c>
      <c r="F11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1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1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1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19" s="1">
        <v>11434</v>
      </c>
      <c r="K119" s="1" t="s">
        <v>22</v>
      </c>
      <c r="L119" s="1"/>
    </row>
    <row r="120" spans="1:12" x14ac:dyDescent="0.2">
      <c r="A12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Function due to Internal FailureMaterial failure; Erosion/Corrosion</v>
      </c>
      <c r="B120" t="s">
        <v>279</v>
      </c>
      <c r="C120" t="s">
        <v>40</v>
      </c>
      <c r="D120" t="s">
        <v>58</v>
      </c>
      <c r="E120" t="s">
        <v>59</v>
      </c>
      <c r="F12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0" s="1">
        <v>11434</v>
      </c>
      <c r="K120" s="1" t="s">
        <v>22</v>
      </c>
      <c r="L120" s="1"/>
    </row>
    <row r="121" spans="1:12" x14ac:dyDescent="0.2">
      <c r="A12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ROV Activated ValveFlow control (on/off) Loss of Containment due to External FailureFailure of bonnet; Flange failure (Bolted connection)</v>
      </c>
      <c r="B121" t="s">
        <v>279</v>
      </c>
      <c r="C121" t="s">
        <v>40</v>
      </c>
      <c r="D121" t="s">
        <v>60</v>
      </c>
      <c r="E121" t="s">
        <v>61</v>
      </c>
      <c r="F12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2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21" s="1">
        <v>11434</v>
      </c>
      <c r="K121" s="1" t="s">
        <v>19</v>
      </c>
      <c r="L121" s="1" t="s">
        <v>20</v>
      </c>
    </row>
    <row r="122" spans="1:12" x14ac:dyDescent="0.2">
      <c r="A12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122" t="s">
        <v>234</v>
      </c>
      <c r="C122" t="s">
        <v>203</v>
      </c>
      <c r="D122" t="s">
        <v>41</v>
      </c>
      <c r="E122" t="s">
        <v>31</v>
      </c>
      <c r="F12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2" s="1">
        <v>11434</v>
      </c>
      <c r="K122" s="1" t="s">
        <v>22</v>
      </c>
      <c r="L122" s="1"/>
    </row>
    <row r="123" spans="1:12" x14ac:dyDescent="0.2">
      <c r="A12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123" t="s">
        <v>234</v>
      </c>
      <c r="C123" t="s">
        <v>203</v>
      </c>
      <c r="D123" t="s">
        <v>42</v>
      </c>
      <c r="E123" t="s">
        <v>33</v>
      </c>
      <c r="F12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3" s="1">
        <v>11434</v>
      </c>
      <c r="K123" s="1" t="s">
        <v>22</v>
      </c>
      <c r="L123" s="1"/>
    </row>
    <row r="124" spans="1:12" x14ac:dyDescent="0.2">
      <c r="A12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124" t="s">
        <v>234</v>
      </c>
      <c r="C124" t="s">
        <v>203</v>
      </c>
      <c r="D124" t="s">
        <v>14</v>
      </c>
      <c r="E124" t="s">
        <v>43</v>
      </c>
      <c r="F12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4" s="1">
        <v>11434</v>
      </c>
      <c r="K124" s="1" t="s">
        <v>22</v>
      </c>
      <c r="L124" s="1"/>
    </row>
    <row r="125" spans="1:12" x14ac:dyDescent="0.2">
      <c r="A12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125" t="s">
        <v>234</v>
      </c>
      <c r="C125" t="s">
        <v>203</v>
      </c>
      <c r="D125" t="s">
        <v>204</v>
      </c>
      <c r="E125" t="s">
        <v>205</v>
      </c>
      <c r="F12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5" s="1">
        <v>11434</v>
      </c>
      <c r="K125" s="1" t="s">
        <v>22</v>
      </c>
      <c r="L125" s="1"/>
    </row>
    <row r="126" spans="1:12" x14ac:dyDescent="0.2">
      <c r="A12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126" t="s">
        <v>234</v>
      </c>
      <c r="C126" t="s">
        <v>203</v>
      </c>
      <c r="D126" t="s">
        <v>58</v>
      </c>
      <c r="E126" t="s">
        <v>206</v>
      </c>
      <c r="F12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6" s="1">
        <v>11434</v>
      </c>
      <c r="K126" s="1" t="s">
        <v>22</v>
      </c>
      <c r="L126" s="1"/>
    </row>
    <row r="127" spans="1:12" x14ac:dyDescent="0.2">
      <c r="A12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127" t="s">
        <v>234</v>
      </c>
      <c r="C127" t="s">
        <v>203</v>
      </c>
      <c r="D127" t="s">
        <v>60</v>
      </c>
      <c r="E127" t="s">
        <v>61</v>
      </c>
      <c r="F12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2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2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27" s="1">
        <v>11434</v>
      </c>
      <c r="K127" s="1" t="s">
        <v>19</v>
      </c>
      <c r="L127" s="1" t="s">
        <v>20</v>
      </c>
    </row>
    <row r="128" spans="1:12" x14ac:dyDescent="0.2">
      <c r="A12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Open on DemandValve blocked by debris; Valve stuck; Internal mechanism failure; Incorrect Operation</v>
      </c>
      <c r="B128" t="s">
        <v>280</v>
      </c>
      <c r="C128" t="s">
        <v>29</v>
      </c>
      <c r="D128" t="s">
        <v>30</v>
      </c>
      <c r="E128" t="s">
        <v>31</v>
      </c>
      <c r="F12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2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8" s="1">
        <v>2360</v>
      </c>
      <c r="K128" s="1" t="s">
        <v>22</v>
      </c>
      <c r="L128" s="1"/>
    </row>
    <row r="129" spans="1:12" x14ac:dyDescent="0.2">
      <c r="A12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Close on DemandValve blocked by debris; Valve stuck; Internal mechanism failure; Fatigue; Impact</v>
      </c>
      <c r="B129" t="s">
        <v>280</v>
      </c>
      <c r="C129" t="s">
        <v>29</v>
      </c>
      <c r="D129" t="s">
        <v>32</v>
      </c>
      <c r="E129" t="s">
        <v>33</v>
      </c>
      <c r="F12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2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2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2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29" s="1">
        <v>2360</v>
      </c>
      <c r="K129" s="1" t="s">
        <v>22</v>
      </c>
      <c r="L129" s="1"/>
    </row>
    <row r="130" spans="1:12" x14ac:dyDescent="0.2">
      <c r="A13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Containment due to Seal failureOperation outside design Temperature/Pressure; Fatigue; Erosion; Material Defect</v>
      </c>
      <c r="B130" t="s">
        <v>280</v>
      </c>
      <c r="C130" t="s">
        <v>29</v>
      </c>
      <c r="D130" t="s">
        <v>34</v>
      </c>
      <c r="E130" t="s">
        <v>35</v>
      </c>
      <c r="F13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3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3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30" s="1">
        <v>2360</v>
      </c>
      <c r="K130" s="1" t="s">
        <v>19</v>
      </c>
      <c r="L130" s="1" t="s">
        <v>20</v>
      </c>
    </row>
    <row r="131" spans="1:12" x14ac:dyDescent="0.2">
      <c r="A13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131" t="s">
        <v>233</v>
      </c>
      <c r="C131" t="s">
        <v>203</v>
      </c>
      <c r="D131" t="s">
        <v>41</v>
      </c>
      <c r="E131" t="s">
        <v>31</v>
      </c>
      <c r="F13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1" s="1">
        <v>11434</v>
      </c>
      <c r="K131" s="1" t="s">
        <v>22</v>
      </c>
      <c r="L131" s="1"/>
    </row>
    <row r="132" spans="1:12" x14ac:dyDescent="0.2">
      <c r="A13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132" t="s">
        <v>233</v>
      </c>
      <c r="C132" t="s">
        <v>203</v>
      </c>
      <c r="D132" t="s">
        <v>42</v>
      </c>
      <c r="E132" t="s">
        <v>33</v>
      </c>
      <c r="F13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2" s="1">
        <v>11434</v>
      </c>
      <c r="K132" s="1" t="s">
        <v>22</v>
      </c>
      <c r="L132" s="1"/>
    </row>
    <row r="133" spans="1:12" x14ac:dyDescent="0.2">
      <c r="A13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133" t="s">
        <v>233</v>
      </c>
      <c r="C133" t="s">
        <v>203</v>
      </c>
      <c r="D133" t="s">
        <v>14</v>
      </c>
      <c r="E133" t="s">
        <v>43</v>
      </c>
      <c r="F13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3" s="1">
        <v>11434</v>
      </c>
      <c r="K133" s="1" t="s">
        <v>22</v>
      </c>
      <c r="L133" s="1"/>
    </row>
    <row r="134" spans="1:12" x14ac:dyDescent="0.2">
      <c r="A13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134" t="s">
        <v>233</v>
      </c>
      <c r="C134" t="s">
        <v>203</v>
      </c>
      <c r="D134" t="s">
        <v>204</v>
      </c>
      <c r="E134" t="s">
        <v>205</v>
      </c>
      <c r="F13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4" s="1">
        <v>11434</v>
      </c>
      <c r="K134" s="1" t="s">
        <v>22</v>
      </c>
      <c r="L134" s="1"/>
    </row>
    <row r="135" spans="1:12" x14ac:dyDescent="0.2">
      <c r="A13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135" t="s">
        <v>233</v>
      </c>
      <c r="C135" t="s">
        <v>203</v>
      </c>
      <c r="D135" t="s">
        <v>58</v>
      </c>
      <c r="E135" t="s">
        <v>206</v>
      </c>
      <c r="F13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5" s="1">
        <v>11434</v>
      </c>
      <c r="K135" s="1" t="s">
        <v>22</v>
      </c>
      <c r="L135" s="1"/>
    </row>
    <row r="136" spans="1:12" x14ac:dyDescent="0.2">
      <c r="A13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136" t="s">
        <v>233</v>
      </c>
      <c r="C136" t="s">
        <v>203</v>
      </c>
      <c r="D136" t="s">
        <v>60</v>
      </c>
      <c r="E136" t="s">
        <v>61</v>
      </c>
      <c r="F13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3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3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36" s="1">
        <v>11434</v>
      </c>
      <c r="K136" s="1" t="s">
        <v>19</v>
      </c>
      <c r="L136" s="1" t="s">
        <v>20</v>
      </c>
    </row>
    <row r="137" spans="1:12" x14ac:dyDescent="0.2">
      <c r="A13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Open on DemandValve blocked by debris; Valve stuck; Internal mechanism failure; Incorrect Operation</v>
      </c>
      <c r="B137" t="s">
        <v>281</v>
      </c>
      <c r="C137" t="s">
        <v>29</v>
      </c>
      <c r="D137" t="s">
        <v>30</v>
      </c>
      <c r="E137" t="s">
        <v>31</v>
      </c>
      <c r="F13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3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7" s="1">
        <v>2360</v>
      </c>
      <c r="K137" s="1" t="s">
        <v>22</v>
      </c>
      <c r="L137" s="1"/>
    </row>
    <row r="138" spans="1:12" x14ac:dyDescent="0.2">
      <c r="A13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Close on DemandValve blocked by debris; Valve stuck; Internal mechanism failure; Fatigue; Impact</v>
      </c>
      <c r="B138" t="s">
        <v>281</v>
      </c>
      <c r="C138" t="s">
        <v>29</v>
      </c>
      <c r="D138" t="s">
        <v>32</v>
      </c>
      <c r="E138" t="s">
        <v>33</v>
      </c>
      <c r="F13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3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3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38" s="1">
        <v>2360</v>
      </c>
      <c r="K138" s="1" t="s">
        <v>22</v>
      </c>
      <c r="L138" s="1"/>
    </row>
    <row r="139" spans="1:12" x14ac:dyDescent="0.2">
      <c r="A13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Containment due to Seal failureOperation outside design Temperature/Pressure; Fatigue; Erosion; Material Defect</v>
      </c>
      <c r="B139" t="s">
        <v>281</v>
      </c>
      <c r="C139" t="s">
        <v>29</v>
      </c>
      <c r="D139" t="s">
        <v>34</v>
      </c>
      <c r="E139" t="s">
        <v>35</v>
      </c>
      <c r="F13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3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3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3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39" s="1">
        <v>2360</v>
      </c>
      <c r="K139" s="1" t="s">
        <v>19</v>
      </c>
      <c r="L139" s="1" t="s">
        <v>20</v>
      </c>
    </row>
    <row r="140" spans="1:12" x14ac:dyDescent="0.2">
      <c r="A14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Hot StabROV Connector for Hydraulic and Chemical lines and for Monitoring SystemsLoss of Function due to CorrosionPitting</v>
      </c>
      <c r="B140" t="s">
        <v>247</v>
      </c>
      <c r="C140" t="s">
        <v>50</v>
      </c>
      <c r="D140" t="s">
        <v>51</v>
      </c>
      <c r="E140" t="s">
        <v>52</v>
      </c>
      <c r="F14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2708.2</v>
      </c>
      <c r="H14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Leading</v>
      </c>
      <c r="I14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40" s="1">
        <v>2708.2</v>
      </c>
      <c r="K140" s="1" t="s">
        <v>21</v>
      </c>
      <c r="L140" s="1" t="s">
        <v>20</v>
      </c>
    </row>
    <row r="141" spans="1:12" x14ac:dyDescent="0.2">
      <c r="A14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Hot StabROV Connector for Hydraulic and Chemical lines and for Monitoring SystemsLoss of Containment due to Seal failureCracking</v>
      </c>
      <c r="B141" t="s">
        <v>247</v>
      </c>
      <c r="C141" t="s">
        <v>50</v>
      </c>
      <c r="D141" t="s">
        <v>34</v>
      </c>
      <c r="E141" t="s">
        <v>53</v>
      </c>
      <c r="F14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2708.2</v>
      </c>
      <c r="H14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Leading</v>
      </c>
      <c r="I14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41" s="1">
        <v>2708.2</v>
      </c>
      <c r="K141" s="1" t="s">
        <v>19</v>
      </c>
      <c r="L141" s="1" t="s">
        <v>20</v>
      </c>
    </row>
    <row r="142" spans="1:12" x14ac:dyDescent="0.2">
      <c r="A14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Hot StabROV Connector for Hydraulic and Chemical lines and for Monitoring SystemsLoss of Containment due to ImpactAnchor Damage; Dropped Objects; Trawling/Fishing; Accidental Damage; Seabed Movement; ROV Impact</v>
      </c>
      <c r="B142" t="s">
        <v>247</v>
      </c>
      <c r="C142" t="s">
        <v>50</v>
      </c>
      <c r="D142" t="s">
        <v>54</v>
      </c>
      <c r="E142" t="s">
        <v>55</v>
      </c>
      <c r="F14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2708.2</v>
      </c>
      <c r="H14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Leading</v>
      </c>
      <c r="I14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42" s="1">
        <v>2708.2</v>
      </c>
      <c r="K142" s="1" t="s">
        <v>19</v>
      </c>
      <c r="L142" s="1" t="s">
        <v>20</v>
      </c>
    </row>
    <row r="143" spans="1:12" x14ac:dyDescent="0.2">
      <c r="A14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Open on DemandValve blocked by debris; Valve stuck; Internal mechanism failure; Incorrect Operation</v>
      </c>
      <c r="B143" t="s">
        <v>282</v>
      </c>
      <c r="C143" t="s">
        <v>29</v>
      </c>
      <c r="D143" t="s">
        <v>30</v>
      </c>
      <c r="E143" t="s">
        <v>31</v>
      </c>
      <c r="F14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4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3" s="1">
        <v>2360</v>
      </c>
      <c r="K143" s="1" t="s">
        <v>22</v>
      </c>
      <c r="L143" s="1"/>
    </row>
    <row r="144" spans="1:12" x14ac:dyDescent="0.2">
      <c r="A14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Close on DemandValve blocked by debris; Valve stuck; Internal mechanism failure; Fatigue; Impact</v>
      </c>
      <c r="B144" t="s">
        <v>282</v>
      </c>
      <c r="C144" t="s">
        <v>29</v>
      </c>
      <c r="D144" t="s">
        <v>32</v>
      </c>
      <c r="E144" t="s">
        <v>33</v>
      </c>
      <c r="F14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4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4" s="1">
        <v>2360</v>
      </c>
      <c r="K144" s="1" t="s">
        <v>22</v>
      </c>
      <c r="L144" s="1"/>
    </row>
    <row r="145" spans="1:12" x14ac:dyDescent="0.2">
      <c r="A14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Containment due to Seal failureOperation outside design Temperature/Pressure; Fatigue; Erosion; Material Defect</v>
      </c>
      <c r="B145" t="s">
        <v>282</v>
      </c>
      <c r="C145" t="s">
        <v>29</v>
      </c>
      <c r="D145" t="s">
        <v>34</v>
      </c>
      <c r="E145" t="s">
        <v>35</v>
      </c>
      <c r="F14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4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4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45" s="1">
        <v>2360</v>
      </c>
      <c r="K145" s="1" t="s">
        <v>19</v>
      </c>
      <c r="L145" s="1" t="s">
        <v>20</v>
      </c>
    </row>
    <row r="146" spans="1:12" x14ac:dyDescent="0.2">
      <c r="A14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146" t="s">
        <v>283</v>
      </c>
      <c r="C146" t="s">
        <v>203</v>
      </c>
      <c r="D146" t="s">
        <v>41</v>
      </c>
      <c r="E146" t="s">
        <v>31</v>
      </c>
      <c r="F14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4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6" s="1">
        <v>11434</v>
      </c>
      <c r="K146" s="1" t="s">
        <v>22</v>
      </c>
      <c r="L146" s="1"/>
    </row>
    <row r="147" spans="1:12" x14ac:dyDescent="0.2">
      <c r="A14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147" t="s">
        <v>283</v>
      </c>
      <c r="C147" t="s">
        <v>203</v>
      </c>
      <c r="D147" t="s">
        <v>42</v>
      </c>
      <c r="E147" t="s">
        <v>33</v>
      </c>
      <c r="F14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4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7" s="1">
        <v>11434</v>
      </c>
      <c r="K147" s="1" t="s">
        <v>22</v>
      </c>
      <c r="L147" s="1"/>
    </row>
    <row r="148" spans="1:12" x14ac:dyDescent="0.2">
      <c r="A14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148" t="s">
        <v>283</v>
      </c>
      <c r="C148" t="s">
        <v>203</v>
      </c>
      <c r="D148" t="s">
        <v>14</v>
      </c>
      <c r="E148" t="s">
        <v>43</v>
      </c>
      <c r="F14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4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8" s="1">
        <v>11434</v>
      </c>
      <c r="K148" s="1" t="s">
        <v>22</v>
      </c>
      <c r="L148" s="1"/>
    </row>
    <row r="149" spans="1:12" x14ac:dyDescent="0.2">
      <c r="A14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149" t="s">
        <v>283</v>
      </c>
      <c r="C149" t="s">
        <v>203</v>
      </c>
      <c r="D149" t="s">
        <v>204</v>
      </c>
      <c r="E149" t="s">
        <v>205</v>
      </c>
      <c r="F14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4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4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4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49" s="1">
        <v>11434</v>
      </c>
      <c r="K149" s="1" t="s">
        <v>22</v>
      </c>
      <c r="L149" s="1"/>
    </row>
    <row r="150" spans="1:12" x14ac:dyDescent="0.2">
      <c r="A15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150" t="s">
        <v>283</v>
      </c>
      <c r="C150" t="s">
        <v>203</v>
      </c>
      <c r="D150" t="s">
        <v>58</v>
      </c>
      <c r="E150" t="s">
        <v>206</v>
      </c>
      <c r="F15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0" s="1">
        <v>11434</v>
      </c>
      <c r="K150" s="1" t="s">
        <v>22</v>
      </c>
      <c r="L150" s="1"/>
    </row>
    <row r="151" spans="1:12" x14ac:dyDescent="0.2">
      <c r="A15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151" t="s">
        <v>283</v>
      </c>
      <c r="C151" t="s">
        <v>203</v>
      </c>
      <c r="D151" t="s">
        <v>60</v>
      </c>
      <c r="E151" t="s">
        <v>61</v>
      </c>
      <c r="F15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5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51" s="1">
        <v>11434</v>
      </c>
      <c r="K151" s="1" t="s">
        <v>19</v>
      </c>
      <c r="L151" s="1" t="s">
        <v>20</v>
      </c>
    </row>
    <row r="152" spans="1:12" x14ac:dyDescent="0.2">
      <c r="A15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Open on demandValve blocked by debris; Valve stuck; Internal mechanism failure; Incorrect Operation</v>
      </c>
      <c r="B152" t="s">
        <v>235</v>
      </c>
      <c r="C152" t="s">
        <v>203</v>
      </c>
      <c r="D152" t="s">
        <v>41</v>
      </c>
      <c r="E152" t="s">
        <v>31</v>
      </c>
      <c r="F15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2" s="1">
        <v>11434</v>
      </c>
      <c r="K152" s="1" t="s">
        <v>22</v>
      </c>
      <c r="L152" s="1"/>
    </row>
    <row r="153" spans="1:12" x14ac:dyDescent="0.2">
      <c r="A15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to Close on demandValve blocked by debris; Valve stuck; Internal mechanism failure; Fatigue; Impact</v>
      </c>
      <c r="B153" t="s">
        <v>235</v>
      </c>
      <c r="C153" t="s">
        <v>203</v>
      </c>
      <c r="D153" t="s">
        <v>42</v>
      </c>
      <c r="E153" t="s">
        <v>33</v>
      </c>
      <c r="F15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3" s="1">
        <v>11434</v>
      </c>
      <c r="K153" s="1" t="s">
        <v>22</v>
      </c>
      <c r="L153" s="1"/>
    </row>
    <row r="154" spans="1:12" x14ac:dyDescent="0.2">
      <c r="A15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BlockageBuild up of debris; Hydrate formation; Wax formation; Fluid contamination</v>
      </c>
      <c r="B154" t="s">
        <v>235</v>
      </c>
      <c r="C154" t="s">
        <v>203</v>
      </c>
      <c r="D154" t="s">
        <v>14</v>
      </c>
      <c r="E154" t="s">
        <v>43</v>
      </c>
      <c r="F15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4" s="1">
        <v>11434</v>
      </c>
      <c r="K154" s="1" t="s">
        <v>22</v>
      </c>
      <c r="L154" s="1"/>
    </row>
    <row r="155" spans="1:12" x14ac:dyDescent="0.2">
      <c r="A15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Failure of diver interfaceMechanical failure of diver interface</v>
      </c>
      <c r="B155" t="s">
        <v>235</v>
      </c>
      <c r="C155" t="s">
        <v>203</v>
      </c>
      <c r="D155" t="s">
        <v>204</v>
      </c>
      <c r="E155" t="s">
        <v>205</v>
      </c>
      <c r="F15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5" s="1">
        <v>11434</v>
      </c>
      <c r="K155" s="1" t="s">
        <v>22</v>
      </c>
      <c r="L155" s="1"/>
    </row>
    <row r="156" spans="1:12" x14ac:dyDescent="0.2">
      <c r="A15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Function due to Internal FailureMaterial failure; Erosion/corrosion</v>
      </c>
      <c r="B156" t="s">
        <v>235</v>
      </c>
      <c r="C156" t="s">
        <v>203</v>
      </c>
      <c r="D156" t="s">
        <v>58</v>
      </c>
      <c r="E156" t="s">
        <v>206</v>
      </c>
      <c r="F15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6" s="1">
        <v>11434</v>
      </c>
      <c r="K156" s="1" t="s">
        <v>22</v>
      </c>
      <c r="L156" s="1"/>
    </row>
    <row r="157" spans="1:12" x14ac:dyDescent="0.2">
      <c r="A15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Diver Activated ValveManually Operated Flow control (on/off) Loss of Containment due to External FailureFailure of bonnet; Flange failure (Bolted connection)</v>
      </c>
      <c r="B157" t="s">
        <v>235</v>
      </c>
      <c r="C157" t="s">
        <v>203</v>
      </c>
      <c r="D157" t="s">
        <v>60</v>
      </c>
      <c r="E157" t="s">
        <v>61</v>
      </c>
      <c r="F15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11434</v>
      </c>
      <c r="H15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5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57" s="1">
        <v>11434</v>
      </c>
      <c r="K157" s="1" t="s">
        <v>19</v>
      </c>
      <c r="L157" s="1" t="s">
        <v>20</v>
      </c>
    </row>
    <row r="158" spans="1:12" x14ac:dyDescent="0.2">
      <c r="A15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ZT Position IndicatorProximity switch on valves. Indicates if valve is open or closed. Signal sent to DCSLoss of accuracy due to incorrect reporting dataMagnetic position failure on switch (indicates wrong position); Out of calibration</v>
      </c>
      <c r="B158" t="s">
        <v>284</v>
      </c>
      <c r="C158" t="s">
        <v>130</v>
      </c>
      <c r="D158" t="s">
        <v>131</v>
      </c>
      <c r="E158" t="s">
        <v>132</v>
      </c>
      <c r="F15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1018.48</v>
      </c>
      <c r="H15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8" s="1">
        <v>1018.48</v>
      </c>
      <c r="K158" s="1" t="s">
        <v>22</v>
      </c>
      <c r="L158" s="1"/>
    </row>
    <row r="159" spans="1:12" x14ac:dyDescent="0.2">
      <c r="A15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ZT Position IndicatorProximity switch on valves. Indicates if valve is open or closed. Signal sent to DCSLoss of function due to Signal FailureLoss of signal; Communication port failure; Out of Calibration; Faulty Installation; Damage during Commissioning</v>
      </c>
      <c r="B159" t="s">
        <v>284</v>
      </c>
      <c r="C159" t="s">
        <v>130</v>
      </c>
      <c r="D159" t="s">
        <v>133</v>
      </c>
      <c r="E159" t="s">
        <v>134</v>
      </c>
      <c r="F15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5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1018.48</v>
      </c>
      <c r="H15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5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59" s="1">
        <v>1018.48</v>
      </c>
      <c r="K159" s="1" t="s">
        <v>22</v>
      </c>
      <c r="L159" s="1"/>
    </row>
    <row r="160" spans="1:12" x14ac:dyDescent="0.2">
      <c r="A16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60" t="s">
        <v>285</v>
      </c>
      <c r="C160" t="s">
        <v>128</v>
      </c>
      <c r="D160" t="s">
        <v>34</v>
      </c>
      <c r="E160" t="s">
        <v>129</v>
      </c>
      <c r="F16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0" s="1">
        <v>4147.5</v>
      </c>
      <c r="K160" s="1" t="s">
        <v>19</v>
      </c>
      <c r="L160" s="1" t="s">
        <v>20</v>
      </c>
    </row>
    <row r="161" spans="1:12" x14ac:dyDescent="0.2">
      <c r="A16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61" t="s">
        <v>285</v>
      </c>
      <c r="C161" t="s">
        <v>128</v>
      </c>
      <c r="D161" t="s">
        <v>10</v>
      </c>
      <c r="E161" t="s">
        <v>11</v>
      </c>
      <c r="F16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6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1" s="1">
        <v>4147.5</v>
      </c>
      <c r="K161" s="1" t="s">
        <v>21</v>
      </c>
      <c r="L161" s="1" t="s">
        <v>20</v>
      </c>
    </row>
    <row r="162" spans="1:12" x14ac:dyDescent="0.2">
      <c r="A16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62" t="s">
        <v>285</v>
      </c>
      <c r="C162" t="s">
        <v>128</v>
      </c>
      <c r="D162" t="s">
        <v>54</v>
      </c>
      <c r="E162" t="s">
        <v>55</v>
      </c>
      <c r="F16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2" s="1">
        <v>4147.5</v>
      </c>
      <c r="K162" s="1" t="s">
        <v>19</v>
      </c>
      <c r="L162" s="1" t="s">
        <v>20</v>
      </c>
    </row>
    <row r="163" spans="1:12" x14ac:dyDescent="0.2">
      <c r="A16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63" t="s">
        <v>286</v>
      </c>
      <c r="C163" t="s">
        <v>128</v>
      </c>
      <c r="D163" t="s">
        <v>34</v>
      </c>
      <c r="E163" t="s">
        <v>129</v>
      </c>
      <c r="F16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3" s="1">
        <v>4147.5</v>
      </c>
      <c r="K163" s="1" t="s">
        <v>22</v>
      </c>
      <c r="L163" s="1"/>
    </row>
    <row r="164" spans="1:12" x14ac:dyDescent="0.2">
      <c r="A16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64" t="s">
        <v>286</v>
      </c>
      <c r="C164" t="s">
        <v>128</v>
      </c>
      <c r="D164" t="s">
        <v>10</v>
      </c>
      <c r="E164" t="s">
        <v>11</v>
      </c>
      <c r="F16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6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4" s="1">
        <v>4147.5</v>
      </c>
      <c r="K164" s="1" t="s">
        <v>22</v>
      </c>
      <c r="L164" s="1"/>
    </row>
    <row r="165" spans="1:12" x14ac:dyDescent="0.2">
      <c r="A16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65" t="s">
        <v>286</v>
      </c>
      <c r="C165" t="s">
        <v>128</v>
      </c>
      <c r="D165" t="s">
        <v>54</v>
      </c>
      <c r="E165" t="s">
        <v>55</v>
      </c>
      <c r="F16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6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5" s="1">
        <v>4147.5</v>
      </c>
      <c r="K165" s="1" t="s">
        <v>22</v>
      </c>
      <c r="L165" s="1"/>
    </row>
    <row r="166" spans="1:12" x14ac:dyDescent="0.2">
      <c r="A16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SCMMB couplersInterface between SCM cores &amp; hydraulic/chemical system Loss of Function due to Leakage across couplersDebris (sand, calcium carbonate); Hydro Quad connectors misaligned/damaged; Corrosion; Structural damage</v>
      </c>
      <c r="B166" t="s">
        <v>248</v>
      </c>
      <c r="C166" t="s">
        <v>249</v>
      </c>
      <c r="D166" t="s">
        <v>250</v>
      </c>
      <c r="E166" t="s">
        <v>38</v>
      </c>
      <c r="F16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842.6</v>
      </c>
      <c r="H16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6" s="1">
        <v>842.6</v>
      </c>
      <c r="K166" s="1" t="s">
        <v>19</v>
      </c>
      <c r="L166" s="1" t="s">
        <v>20</v>
      </c>
    </row>
    <row r="167" spans="1:12" x14ac:dyDescent="0.2">
      <c r="A16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SEM FailureCommunication error; Modem lock; Reset communication; Inadequate Design; Manufacturing Defect; Software issue</v>
      </c>
      <c r="B167" t="s">
        <v>287</v>
      </c>
      <c r="C167" t="s">
        <v>94</v>
      </c>
      <c r="D167" t="s">
        <v>95</v>
      </c>
      <c r="E167" t="s">
        <v>96</v>
      </c>
      <c r="F16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101296</v>
      </c>
      <c r="H16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6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67" s="1">
        <v>101296</v>
      </c>
      <c r="K167" s="1" t="s">
        <v>22</v>
      </c>
      <c r="L167" s="1"/>
    </row>
    <row r="168" spans="1:12" x14ac:dyDescent="0.2">
      <c r="A16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LeaksSeal failure; Excessive leakage from DCVs; Leakage in control lines; Inadequate Design; Manufacturing Defect; Installation Error</v>
      </c>
      <c r="B168" t="s">
        <v>287</v>
      </c>
      <c r="C168" t="s">
        <v>94</v>
      </c>
      <c r="D168" t="s">
        <v>97</v>
      </c>
      <c r="E168" t="s">
        <v>98</v>
      </c>
      <c r="F16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691.3</v>
      </c>
      <c r="H16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6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68" s="1">
        <v>691.3</v>
      </c>
      <c r="K168" s="1" t="s">
        <v>19</v>
      </c>
      <c r="L168" s="1" t="s">
        <v>20</v>
      </c>
    </row>
    <row r="169" spans="1:12" x14ac:dyDescent="0.2">
      <c r="A16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BlockageBuild up of debris; Fluid contamination</v>
      </c>
      <c r="B169" t="s">
        <v>287</v>
      </c>
      <c r="C169" t="s">
        <v>94</v>
      </c>
      <c r="D169" t="s">
        <v>14</v>
      </c>
      <c r="E169" t="s">
        <v>66</v>
      </c>
      <c r="F16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6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691.3</v>
      </c>
      <c r="H16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6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69" s="1">
        <v>691.3</v>
      </c>
      <c r="K169" s="1" t="s">
        <v>22</v>
      </c>
      <c r="L169" s="1"/>
    </row>
    <row r="170" spans="1:12" x14ac:dyDescent="0.2">
      <c r="A17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Mechanical FailureValve failure; Coupler failure; Accumulator failure</v>
      </c>
      <c r="B170" t="s">
        <v>287</v>
      </c>
      <c r="C170" t="s">
        <v>94</v>
      </c>
      <c r="D170" t="s">
        <v>48</v>
      </c>
      <c r="E170" t="s">
        <v>99</v>
      </c>
      <c r="F17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27.3</v>
      </c>
      <c r="H17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7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70" s="1">
        <v>27.3</v>
      </c>
      <c r="K170" s="1" t="s">
        <v>22</v>
      </c>
      <c r="L170" s="1"/>
    </row>
    <row r="171" spans="1:12" x14ac:dyDescent="0.2">
      <c r="A17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Hardware FailureAnalogue Interface Board failure; RAM Chip Failure; Low IR; Sensor failure; Communication Board failure; Component failure</v>
      </c>
      <c r="B171" t="s">
        <v>287</v>
      </c>
      <c r="C171" t="s">
        <v>94</v>
      </c>
      <c r="D171" t="s">
        <v>100</v>
      </c>
      <c r="E171" t="s">
        <v>101</v>
      </c>
      <c r="F17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691.3</v>
      </c>
      <c r="H17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7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71" s="1">
        <v>691.3</v>
      </c>
      <c r="K171" s="1" t="s">
        <v>22</v>
      </c>
      <c r="L171" s="1"/>
    </row>
    <row r="172" spans="1:12" x14ac:dyDescent="0.2">
      <c r="A17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Subsea Control Module (SCM)Control of operations / signal feedback to TopsideLoss of Function due to Electrical FailureWater Ingress; Connector Failure</v>
      </c>
      <c r="B172" t="s">
        <v>287</v>
      </c>
      <c r="C172" t="s">
        <v>94</v>
      </c>
      <c r="D172" t="s">
        <v>102</v>
      </c>
      <c r="E172" t="s">
        <v>71</v>
      </c>
      <c r="F17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296.3</v>
      </c>
      <c r="H17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7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72" s="1">
        <v>296.3</v>
      </c>
      <c r="K172" s="1" t="s">
        <v>22</v>
      </c>
      <c r="L172" s="1"/>
    </row>
    <row r="173" spans="1:12" x14ac:dyDescent="0.2">
      <c r="A17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CouplingConnection between hydraulic sectionsLoss of Containment due to Leakage across couplersDebris (sand, calcium carbonate); Hydro Quad connectors misaligned/damaged; Corrosion; Structural damage</v>
      </c>
      <c r="B173" t="s">
        <v>251</v>
      </c>
      <c r="C173" t="s">
        <v>39</v>
      </c>
      <c r="D173" t="s">
        <v>37</v>
      </c>
      <c r="E173" t="s">
        <v>38</v>
      </c>
      <c r="F17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7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3" s="1">
        <v>8426</v>
      </c>
      <c r="K173" s="1" t="s">
        <v>19</v>
      </c>
      <c r="L173" s="1" t="s">
        <v>20</v>
      </c>
    </row>
    <row r="174" spans="1:12" x14ac:dyDescent="0.2">
      <c r="A17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CouplingConnection between hydraulic sectionsLoss of Containment due to Leakage across couplersDebris (sand, calcium carbonate); Hydro Quad connectors misaligned/damaged; Corrosion; Structural damage</v>
      </c>
      <c r="B174" t="s">
        <v>252</v>
      </c>
      <c r="C174" t="s">
        <v>39</v>
      </c>
      <c r="D174" t="s">
        <v>37</v>
      </c>
      <c r="E174" t="s">
        <v>38</v>
      </c>
      <c r="F17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7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4" s="1">
        <v>8426</v>
      </c>
      <c r="K174" s="1" t="s">
        <v>19</v>
      </c>
      <c r="L174" s="1" t="s">
        <v>20</v>
      </c>
    </row>
    <row r="175" spans="1:12" x14ac:dyDescent="0.2">
      <c r="A17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CouplingConnection between hydraulic sectionsLoss of Containment due to Leakage across couplersDebris (sand, calcium carbonate); Hydro Quad connectors misaligned/damaged; Corrosion; Structural damage</v>
      </c>
      <c r="B175" t="s">
        <v>288</v>
      </c>
      <c r="C175" t="s">
        <v>39</v>
      </c>
      <c r="D175" t="s">
        <v>37</v>
      </c>
      <c r="E175" t="s">
        <v>38</v>
      </c>
      <c r="F17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7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5" s="1">
        <v>8426</v>
      </c>
      <c r="K175" s="1" t="s">
        <v>19</v>
      </c>
      <c r="L175" s="1" t="s">
        <v>20</v>
      </c>
    </row>
    <row r="176" spans="1:12" x14ac:dyDescent="0.2">
      <c r="A17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CouplingConnection between hydraulic sectionsLoss of Containment due to Leakage across couplersDebris (sand, calcium carbonate); Hydro Quad connectors misaligned/damaged; Corrosion; Structural damage</v>
      </c>
      <c r="B176" t="s">
        <v>289</v>
      </c>
      <c r="C176" t="s">
        <v>39</v>
      </c>
      <c r="D176" t="s">
        <v>37</v>
      </c>
      <c r="E176" t="s">
        <v>38</v>
      </c>
      <c r="F17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7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6" s="1">
        <v>8426</v>
      </c>
      <c r="K176" s="1" t="s">
        <v>19</v>
      </c>
      <c r="L176" s="1" t="s">
        <v>20</v>
      </c>
    </row>
    <row r="177" spans="1:12" x14ac:dyDescent="0.2">
      <c r="A17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pipingTransports hydraulic fluidLoss of Containment due to ImpactAnchor Damage; Dropped Objects; Trawling/Fishing; Accidental Damage; Seabed Movement; ROV Impact</v>
      </c>
      <c r="B177" t="s">
        <v>253</v>
      </c>
      <c r="C177" t="s">
        <v>64</v>
      </c>
      <c r="D177" t="s">
        <v>54</v>
      </c>
      <c r="E177" t="s">
        <v>55</v>
      </c>
      <c r="F17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3077.4</v>
      </c>
      <c r="H17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7" s="1">
        <v>3077.4</v>
      </c>
      <c r="K177" s="1" t="s">
        <v>19</v>
      </c>
      <c r="L177" s="1" t="s">
        <v>20</v>
      </c>
    </row>
    <row r="178" spans="1:12" x14ac:dyDescent="0.2">
      <c r="A17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pipingTransports hydraulic fluidLoss of Containment due to External CorrosionCoating Damage; CP System Failure</v>
      </c>
      <c r="B178" t="s">
        <v>253</v>
      </c>
      <c r="C178" t="s">
        <v>64</v>
      </c>
      <c r="D178" t="s">
        <v>10</v>
      </c>
      <c r="E178" t="s">
        <v>11</v>
      </c>
      <c r="F17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3077.4</v>
      </c>
      <c r="H17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Leading</v>
      </c>
      <c r="I17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8" s="1">
        <v>3077.4</v>
      </c>
      <c r="K178" s="1" t="s">
        <v>21</v>
      </c>
      <c r="L178" s="1" t="s">
        <v>20</v>
      </c>
    </row>
    <row r="179" spans="1:12" x14ac:dyDescent="0.2">
      <c r="A17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pipingTransports hydraulic fluidLoss of Containment due to Design/Material/Manufacturing DefectsSupport Failure; Design, material, construction defects; Weld failure</v>
      </c>
      <c r="B179" t="s">
        <v>253</v>
      </c>
      <c r="C179" t="s">
        <v>64</v>
      </c>
      <c r="D179" t="s">
        <v>65</v>
      </c>
      <c r="E179" t="s">
        <v>8</v>
      </c>
      <c r="F17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7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3077.4</v>
      </c>
      <c r="H17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7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79" s="1">
        <v>3077.4</v>
      </c>
      <c r="K179" s="1" t="s">
        <v>19</v>
      </c>
      <c r="L179" s="1" t="s">
        <v>20</v>
      </c>
    </row>
    <row r="180" spans="1:12" x14ac:dyDescent="0.2">
      <c r="A18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pipingTransports hydraulic fluidLoss of Function due to BlockageBuild up of debris; Fluid contamination</v>
      </c>
      <c r="B180" t="s">
        <v>253</v>
      </c>
      <c r="C180" t="s">
        <v>64</v>
      </c>
      <c r="D180" t="s">
        <v>14</v>
      </c>
      <c r="E180" t="s">
        <v>66</v>
      </c>
      <c r="F18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3077.4</v>
      </c>
      <c r="H18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8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80" s="1">
        <v>3077.4</v>
      </c>
      <c r="K180" s="1" t="s">
        <v>22</v>
      </c>
      <c r="L180" s="1"/>
    </row>
    <row r="181" spans="1:12" x14ac:dyDescent="0.2">
      <c r="A18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81" t="s">
        <v>290</v>
      </c>
      <c r="C181" t="s">
        <v>128</v>
      </c>
      <c r="D181" t="s">
        <v>34</v>
      </c>
      <c r="E181" t="s">
        <v>129</v>
      </c>
      <c r="F18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1" s="1">
        <v>4147.5</v>
      </c>
      <c r="K181" s="1" t="s">
        <v>19</v>
      </c>
      <c r="L181" s="1" t="s">
        <v>20</v>
      </c>
    </row>
    <row r="182" spans="1:12" x14ac:dyDescent="0.2">
      <c r="A18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82" t="s">
        <v>290</v>
      </c>
      <c r="C182" t="s">
        <v>128</v>
      </c>
      <c r="D182" t="s">
        <v>10</v>
      </c>
      <c r="E182" t="s">
        <v>11</v>
      </c>
      <c r="F18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8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2" s="1">
        <v>4147.5</v>
      </c>
      <c r="K182" s="1" t="s">
        <v>21</v>
      </c>
      <c r="L182" s="1" t="s">
        <v>20</v>
      </c>
    </row>
    <row r="183" spans="1:12" x14ac:dyDescent="0.2">
      <c r="A18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83" t="s">
        <v>290</v>
      </c>
      <c r="C183" t="s">
        <v>128</v>
      </c>
      <c r="D183" t="s">
        <v>54</v>
      </c>
      <c r="E183" t="s">
        <v>55</v>
      </c>
      <c r="F18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3" s="1">
        <v>4147.5</v>
      </c>
      <c r="K183" s="1" t="s">
        <v>19</v>
      </c>
      <c r="L183" s="1" t="s">
        <v>20</v>
      </c>
    </row>
    <row r="184" spans="1:12" x14ac:dyDescent="0.2">
      <c r="A18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84" t="s">
        <v>291</v>
      </c>
      <c r="C184" t="s">
        <v>128</v>
      </c>
      <c r="D184" t="s">
        <v>34</v>
      </c>
      <c r="E184" t="s">
        <v>129</v>
      </c>
      <c r="F18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4" s="1">
        <v>4147.5</v>
      </c>
      <c r="K184" s="1" t="s">
        <v>19</v>
      </c>
      <c r="L184" s="1" t="s">
        <v>20</v>
      </c>
    </row>
    <row r="185" spans="1:12" x14ac:dyDescent="0.2">
      <c r="A18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85" t="s">
        <v>291</v>
      </c>
      <c r="C185" t="s">
        <v>128</v>
      </c>
      <c r="D185" t="s">
        <v>10</v>
      </c>
      <c r="E185" t="s">
        <v>11</v>
      </c>
      <c r="F18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8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5" s="1">
        <v>4147.5</v>
      </c>
      <c r="K185" s="1" t="s">
        <v>21</v>
      </c>
      <c r="L185" s="1" t="s">
        <v>20</v>
      </c>
    </row>
    <row r="186" spans="1:12" x14ac:dyDescent="0.2">
      <c r="A18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86" t="s">
        <v>291</v>
      </c>
      <c r="C186" t="s">
        <v>128</v>
      </c>
      <c r="D186" t="s">
        <v>54</v>
      </c>
      <c r="E186" t="s">
        <v>55</v>
      </c>
      <c r="F18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6" s="1">
        <v>4147.5</v>
      </c>
      <c r="K186" s="1" t="s">
        <v>19</v>
      </c>
      <c r="L186" s="1" t="s">
        <v>20</v>
      </c>
    </row>
    <row r="187" spans="1:12" x14ac:dyDescent="0.2">
      <c r="A18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87" t="s">
        <v>292</v>
      </c>
      <c r="C187" t="s">
        <v>128</v>
      </c>
      <c r="D187" t="s">
        <v>34</v>
      </c>
      <c r="E187" t="s">
        <v>129</v>
      </c>
      <c r="F18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7" s="1">
        <v>4147.5</v>
      </c>
      <c r="K187" s="1" t="s">
        <v>19</v>
      </c>
      <c r="L187" s="1" t="s">
        <v>20</v>
      </c>
    </row>
    <row r="188" spans="1:12" x14ac:dyDescent="0.2">
      <c r="A18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88" t="s">
        <v>292</v>
      </c>
      <c r="C188" t="s">
        <v>128</v>
      </c>
      <c r="D188" t="s">
        <v>10</v>
      </c>
      <c r="E188" t="s">
        <v>11</v>
      </c>
      <c r="F18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8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8" s="1">
        <v>4147.5</v>
      </c>
      <c r="K188" s="1" t="s">
        <v>21</v>
      </c>
      <c r="L188" s="1" t="s">
        <v>20</v>
      </c>
    </row>
    <row r="189" spans="1:12" x14ac:dyDescent="0.2">
      <c r="A18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89" t="s">
        <v>292</v>
      </c>
      <c r="C189" t="s">
        <v>128</v>
      </c>
      <c r="D189" t="s">
        <v>54</v>
      </c>
      <c r="E189" t="s">
        <v>55</v>
      </c>
      <c r="F18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8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8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8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89" s="1">
        <v>4147.5</v>
      </c>
      <c r="K189" s="1" t="s">
        <v>19</v>
      </c>
      <c r="L189" s="1" t="s">
        <v>20</v>
      </c>
    </row>
    <row r="190" spans="1:12" x14ac:dyDescent="0.2">
      <c r="A19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Seal failureWeld/Material Defect; Misaligned Components; Vibration; Erosion; Operation outside design Temperature/Pressure</v>
      </c>
      <c r="B190" t="s">
        <v>293</v>
      </c>
      <c r="C190" t="s">
        <v>128</v>
      </c>
      <c r="D190" t="s">
        <v>34</v>
      </c>
      <c r="E190" t="s">
        <v>129</v>
      </c>
      <c r="F19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9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0" s="1">
        <v>4147.5</v>
      </c>
      <c r="K190" s="1" t="s">
        <v>22</v>
      </c>
      <c r="L190" s="1"/>
    </row>
    <row r="191" spans="1:12" x14ac:dyDescent="0.2">
      <c r="A19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External CorrosionCoating Damage; CP System Failure</v>
      </c>
      <c r="B191" t="s">
        <v>293</v>
      </c>
      <c r="C191" t="s">
        <v>128</v>
      </c>
      <c r="D191" t="s">
        <v>10</v>
      </c>
      <c r="E191" t="s">
        <v>11</v>
      </c>
      <c r="F19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9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9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1" s="1">
        <v>4147.5</v>
      </c>
      <c r="K191" s="1" t="s">
        <v>22</v>
      </c>
      <c r="L191" s="1"/>
    </row>
    <row r="192" spans="1:12" x14ac:dyDescent="0.2">
      <c r="A19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PTT (Hardware Integrity)Monitors systems pressure and/or temperature at a given pointLoss of Containment due to ImpactAnchor Damage; Dropped Objects; Trawling/Fishing; Accidental Damage; Seabed Movement; ROV Impact</v>
      </c>
      <c r="B192" t="s">
        <v>293</v>
      </c>
      <c r="C192" t="s">
        <v>128</v>
      </c>
      <c r="D192" t="s">
        <v>54</v>
      </c>
      <c r="E192" t="s">
        <v>55</v>
      </c>
      <c r="F19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4147.5</v>
      </c>
      <c r="H19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2" s="1">
        <v>4147.5</v>
      </c>
      <c r="K192" s="1" t="s">
        <v>22</v>
      </c>
      <c r="L192" s="1"/>
    </row>
    <row r="193" spans="1:12" x14ac:dyDescent="0.2">
      <c r="A19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Hydraulic CouplingConnection between hydraulic sectionsLoss of Containment due to Leakage across couplersDebris (sand, calcium carbonate); Hydro Quad connectors misaligned/damaged; Corrosion; Structural damage</v>
      </c>
      <c r="B193" t="s">
        <v>294</v>
      </c>
      <c r="C193" t="s">
        <v>39</v>
      </c>
      <c r="D193" t="s">
        <v>37</v>
      </c>
      <c r="E193" t="s">
        <v>38</v>
      </c>
      <c r="F19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9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3" s="1">
        <v>8426</v>
      </c>
      <c r="K193" s="1" t="s">
        <v>19</v>
      </c>
      <c r="L193" s="1" t="s">
        <v>20</v>
      </c>
    </row>
    <row r="194" spans="1:12" x14ac:dyDescent="0.2">
      <c r="A19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Open on DemandValve blocked by debris; Valve stuck; Internal mechanism failure; Incorrect Operation</v>
      </c>
      <c r="B194" t="s">
        <v>295</v>
      </c>
      <c r="C194" t="s">
        <v>29</v>
      </c>
      <c r="D194" t="s">
        <v>30</v>
      </c>
      <c r="E194" t="s">
        <v>31</v>
      </c>
      <c r="F19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9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9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94" s="1">
        <v>2360</v>
      </c>
      <c r="K194" s="1" t="s">
        <v>22</v>
      </c>
      <c r="L194" s="1"/>
    </row>
    <row r="195" spans="1:12" x14ac:dyDescent="0.2">
      <c r="A19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Function due to Failure to Close on DemandValve blocked by debris; Valve stuck; Internal mechanism failure; Fatigue; Impact</v>
      </c>
      <c r="B195" t="s">
        <v>295</v>
      </c>
      <c r="C195" t="s">
        <v>29</v>
      </c>
      <c r="D195" t="s">
        <v>32</v>
      </c>
      <c r="E195" t="s">
        <v>33</v>
      </c>
      <c r="F19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9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9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95" s="1">
        <v>2360</v>
      </c>
      <c r="K195" s="1" t="s">
        <v>22</v>
      </c>
      <c r="L195" s="1"/>
    </row>
    <row r="196" spans="1:12" x14ac:dyDescent="0.2">
      <c r="A19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Check ValveAllows fluid flow in only one directionLoss of Containment due to Seal failureOperation outside design Temperature/Pressure; Fatigue; Erosion; Material Defect</v>
      </c>
      <c r="B196" t="s">
        <v>295</v>
      </c>
      <c r="C196" t="s">
        <v>29</v>
      </c>
      <c r="D196" t="s">
        <v>34</v>
      </c>
      <c r="E196" t="s">
        <v>35</v>
      </c>
      <c r="F19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2360</v>
      </c>
      <c r="H19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6" s="1">
        <v>2360</v>
      </c>
      <c r="K196" s="1" t="s">
        <v>19</v>
      </c>
      <c r="L196" s="1" t="s">
        <v>20</v>
      </c>
    </row>
    <row r="197" spans="1:12" x14ac:dyDescent="0.2">
      <c r="A19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Power/Signal CouplingConnection between sections of power/signal cablingLoss of Containment due to Leakage across couplersDebris (sand, calcium carbonate); Hydro Quad connectors misaligned/damaged; Corrosion; Structural damage</v>
      </c>
      <c r="B197" t="s">
        <v>258</v>
      </c>
      <c r="C197" t="s">
        <v>82</v>
      </c>
      <c r="D197" t="s">
        <v>37</v>
      </c>
      <c r="E197" t="s">
        <v>38</v>
      </c>
      <c r="F19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9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7" s="1">
        <v>8426</v>
      </c>
      <c r="K197" s="1" t="s">
        <v>19</v>
      </c>
      <c r="L197" s="1" t="s">
        <v>20</v>
      </c>
    </row>
    <row r="198" spans="1:12" x14ac:dyDescent="0.2">
      <c r="A19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Power/Signal CouplingConnection between sections of power/signal cablingLoss of Containment due to Leakage across couplersDebris (sand, calcium carbonate); Hydro Quad connectors misaligned/damaged; Corrosion; Structural damage</v>
      </c>
      <c r="B198" t="s">
        <v>259</v>
      </c>
      <c r="C198" t="s">
        <v>82</v>
      </c>
      <c r="D198" t="s">
        <v>37</v>
      </c>
      <c r="E198" t="s">
        <v>38</v>
      </c>
      <c r="F19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19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19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19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198" s="1">
        <v>8426</v>
      </c>
      <c r="K198" s="1" t="s">
        <v>19</v>
      </c>
      <c r="L198" s="1" t="s">
        <v>20</v>
      </c>
    </row>
    <row r="199" spans="1:12" x14ac:dyDescent="0.2">
      <c r="A19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Function due to Loss of flow controlErosion due to Excessive fluid velocity; Cavitation/ Erosion; Corrosion or mechanical damage</v>
      </c>
      <c r="B199" t="s">
        <v>296</v>
      </c>
      <c r="C199" t="s">
        <v>236</v>
      </c>
      <c r="D199" t="s">
        <v>237</v>
      </c>
      <c r="E199" t="s">
        <v>238</v>
      </c>
      <c r="F19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19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206</v>
      </c>
      <c r="H19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19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199" s="1">
        <v>206</v>
      </c>
      <c r="K199" s="1" t="s">
        <v>22</v>
      </c>
      <c r="L199" s="1"/>
    </row>
    <row r="200" spans="1:12" x14ac:dyDescent="0.2">
      <c r="A20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Function due to Loss of automated controlActuator failure; Hydraulic leak or blockage; LVDT signal wire damaged</v>
      </c>
      <c r="B200" t="s">
        <v>296</v>
      </c>
      <c r="C200" t="s">
        <v>236</v>
      </c>
      <c r="D200" t="s">
        <v>239</v>
      </c>
      <c r="E200" t="s">
        <v>240</v>
      </c>
      <c r="F20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1854.3</v>
      </c>
      <c r="H20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0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00" s="1">
        <v>1854.3</v>
      </c>
      <c r="K200" s="1" t="s">
        <v>22</v>
      </c>
      <c r="L200" s="1"/>
    </row>
    <row r="201" spans="1:12" x14ac:dyDescent="0.2">
      <c r="A20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regulationStructural Failure due to ImpactAnchor Damage; Dropped Objects; Trawling/Fishing; Accidental Damage</v>
      </c>
      <c r="B201" t="s">
        <v>296</v>
      </c>
      <c r="C201" t="s">
        <v>236</v>
      </c>
      <c r="D201" t="s">
        <v>229</v>
      </c>
      <c r="E201" t="s">
        <v>241</v>
      </c>
      <c r="F20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1854.3</v>
      </c>
      <c r="H20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1" s="1">
        <v>1854.3</v>
      </c>
      <c r="K201" s="1" t="s">
        <v>19</v>
      </c>
      <c r="L201" s="1" t="s">
        <v>20</v>
      </c>
    </row>
    <row r="202" spans="1:12" x14ac:dyDescent="0.2">
      <c r="A20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Containment due to External LeakageFailure of Bonnet; Stem seals assembly; Failure of body; Insert connection gasket</v>
      </c>
      <c r="B202" t="s">
        <v>296</v>
      </c>
      <c r="C202" t="s">
        <v>236</v>
      </c>
      <c r="D202" t="s">
        <v>46</v>
      </c>
      <c r="E202" t="s">
        <v>242</v>
      </c>
      <c r="F20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1854.3</v>
      </c>
      <c r="H20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2" s="1">
        <v>1854.3</v>
      </c>
      <c r="K202" s="1" t="s">
        <v>19</v>
      </c>
      <c r="L202" s="1" t="s">
        <v>20</v>
      </c>
    </row>
    <row r="203" spans="1:12" x14ac:dyDescent="0.2">
      <c r="A203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Function due to BlockageBuild up of debris; Hydrate formation; Wax formation; Fluid contamination</v>
      </c>
      <c r="B203" t="s">
        <v>296</v>
      </c>
      <c r="C203" t="s">
        <v>236</v>
      </c>
      <c r="D203" t="s">
        <v>14</v>
      </c>
      <c r="E203" t="s">
        <v>43</v>
      </c>
      <c r="F203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3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142.6</v>
      </c>
      <c r="H203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03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03" s="1">
        <v>142.6</v>
      </c>
      <c r="K203" s="1" t="s">
        <v>22</v>
      </c>
      <c r="L203" s="1"/>
    </row>
    <row r="204" spans="1:12" x14ac:dyDescent="0.2">
      <c r="A204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Function due to Plug &amp; Cage FailureManufacturing Defect; Impact</v>
      </c>
      <c r="B204" t="s">
        <v>296</v>
      </c>
      <c r="C204" t="s">
        <v>236</v>
      </c>
      <c r="D204" t="s">
        <v>243</v>
      </c>
      <c r="E204" t="s">
        <v>244</v>
      </c>
      <c r="F204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4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206</v>
      </c>
      <c r="H204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04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04" s="1">
        <v>206</v>
      </c>
      <c r="K204" s="1" t="s">
        <v>22</v>
      </c>
      <c r="L204" s="1"/>
    </row>
    <row r="205" spans="1:12" x14ac:dyDescent="0.2">
      <c r="A205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Choke ValveFlow regulationLoss of Function due to Stuck on end stopsIncorrect Operation</v>
      </c>
      <c r="B205" t="s">
        <v>296</v>
      </c>
      <c r="C205" t="s">
        <v>236</v>
      </c>
      <c r="D205" t="s">
        <v>245</v>
      </c>
      <c r="E205" t="s">
        <v>246</v>
      </c>
      <c r="F205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5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206</v>
      </c>
      <c r="H205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Not Detectable</v>
      </c>
      <c r="I205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/>
      </c>
      <c r="J205" s="1">
        <v>206</v>
      </c>
      <c r="K205" s="1" t="s">
        <v>22</v>
      </c>
      <c r="L205" s="1"/>
    </row>
    <row r="206" spans="1:12" x14ac:dyDescent="0.2">
      <c r="A206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Chemical Injection CouplingConnection between chemical injection sectionsLoss of Containment due to Leakage across couplersDebris (sand, calcium carbonate); Hydro Quad connectors misaligned/damaged; Corrosion; Structural damage</v>
      </c>
      <c r="B206" t="s">
        <v>254</v>
      </c>
      <c r="C206" t="s">
        <v>36</v>
      </c>
      <c r="D206" t="s">
        <v>37</v>
      </c>
      <c r="E206" t="s">
        <v>38</v>
      </c>
      <c r="F206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6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206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6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6" s="1">
        <v>8426</v>
      </c>
      <c r="K206" s="1" t="s">
        <v>19</v>
      </c>
      <c r="L206" s="1" t="s">
        <v>20</v>
      </c>
    </row>
    <row r="207" spans="1:12" x14ac:dyDescent="0.2">
      <c r="A207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Chemical Injection CouplingConnection between chemical injection sectionsLoss of Containment due to Structural FailureExcessive relative soil/structure displacement; Inadequate Design; Excessive loading; Fatigue</v>
      </c>
      <c r="B207" t="s">
        <v>254</v>
      </c>
      <c r="C207" t="s">
        <v>36</v>
      </c>
      <c r="D207" t="s">
        <v>12</v>
      </c>
      <c r="E207" t="s">
        <v>13</v>
      </c>
      <c r="F207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7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207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7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7" s="1">
        <v>8426</v>
      </c>
      <c r="K207" s="1" t="s">
        <v>19</v>
      </c>
      <c r="L207" s="1" t="s">
        <v>20</v>
      </c>
    </row>
    <row r="208" spans="1:12" x14ac:dyDescent="0.2">
      <c r="A208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Chemical Injection CouplingConnection between chemical injection sectionsLoss of Containment due to Leakage across couplersDebris (sand, calcium carbonate); Hydro Quad connectors misaligned/damaged; Corrosion; Structural damage</v>
      </c>
      <c r="B208" t="s">
        <v>255</v>
      </c>
      <c r="C208" t="s">
        <v>36</v>
      </c>
      <c r="D208" t="s">
        <v>37</v>
      </c>
      <c r="E208" t="s">
        <v>38</v>
      </c>
      <c r="F208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8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208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8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8" s="1">
        <v>8426</v>
      </c>
      <c r="K208" s="1" t="s">
        <v>19</v>
      </c>
      <c r="L208" s="1" t="s">
        <v>20</v>
      </c>
    </row>
    <row r="209" spans="1:12" x14ac:dyDescent="0.2">
      <c r="A209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Chemical Injection CouplingConnection between chemical injection sectionsLoss of Containment due to Structural FailureExcessive relative soil/structure displacement; Inadequate Design; Excessive loading; Fatigue</v>
      </c>
      <c r="B209" t="s">
        <v>255</v>
      </c>
      <c r="C209" t="s">
        <v>36</v>
      </c>
      <c r="D209" t="s">
        <v>12</v>
      </c>
      <c r="E209" t="s">
        <v>13</v>
      </c>
      <c r="F209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09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8426</v>
      </c>
      <c r="H209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09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09" s="1">
        <v>8426</v>
      </c>
      <c r="K209" s="1" t="s">
        <v>19</v>
      </c>
      <c r="L209" s="1" t="s">
        <v>20</v>
      </c>
    </row>
    <row r="210" spans="1:12" x14ac:dyDescent="0.2">
      <c r="A210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CP SystemCathodic Protection, preventing external corrosion Loss of Containment due to excessive CPDesign error; Assembly error</v>
      </c>
      <c r="B210" t="s">
        <v>213</v>
      </c>
      <c r="C210" t="s">
        <v>214</v>
      </c>
      <c r="D210" t="s">
        <v>215</v>
      </c>
      <c r="E210" t="s">
        <v>216</v>
      </c>
      <c r="F210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10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18216.8</v>
      </c>
      <c r="H210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10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10" s="1">
        <v>18216.8</v>
      </c>
      <c r="K210" s="1" t="s">
        <v>19</v>
      </c>
      <c r="L210" s="1" t="s">
        <v>20</v>
      </c>
    </row>
    <row r="211" spans="1:12" x14ac:dyDescent="0.2">
      <c r="A211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CP SystemCathodic Protection, preventing external corrosion Loss of function due to inactive anodeAssembly error</v>
      </c>
      <c r="B211" t="s">
        <v>213</v>
      </c>
      <c r="C211" t="s">
        <v>214</v>
      </c>
      <c r="D211" t="s">
        <v>217</v>
      </c>
      <c r="E211" t="s">
        <v>218</v>
      </c>
      <c r="F211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R.</v>
      </c>
      <c r="G211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18216.8</v>
      </c>
      <c r="H211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11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11" s="1">
        <v>18216.8</v>
      </c>
      <c r="K211" s="1" t="s">
        <v>19</v>
      </c>
      <c r="L211" s="1" t="s">
        <v>20</v>
      </c>
    </row>
    <row r="212" spans="1:12" x14ac:dyDescent="0.2">
      <c r="A212" s="2" t="str">
        <f>IF(ISNUMBER(SEARCH("-",FMECA[[#This Row],[Sub-component]])),LEFT(FMECA[[#This Row],[Sub-component]],FIND("-",FMECA[[#This Row],[Sub-component]])-2)&amp;FMECA[[#This Row],[Component Function]]&amp;FMECA[[#This Row],[Failure Mode &amp; Mechanism]]&amp;FMECA[[#This Row],[Failure Cause]],FMECA[[#This Row],[Sub-component]]&amp;FMECA[[#This Row],[Component Function]]&amp;FMECA[[#This Row],[Failure Mode &amp; Mechanism]]&amp;FMECA[[#This Row],[Failure Cause]])</f>
        <v>CP SystemCathodic Protection, preventing external corrosion Loss of Containment due to insufficient CPDesign error; Assembly error</v>
      </c>
      <c r="B212" t="s">
        <v>213</v>
      </c>
      <c r="C212" t="s">
        <v>214</v>
      </c>
      <c r="D212" t="s">
        <v>219</v>
      </c>
      <c r="E212" t="s">
        <v>216</v>
      </c>
      <c r="F212" s="3" t="str">
        <f>IF(INDEX(Master[],MATCH(FMECA[[#This Row],[Concat]:[Concat]],Master[[Concat]:[Concat]],0),MATCH(FMECA[[#Headers],[Random / Time dependent]],Master[#Headers],0))=0,"",INDEX(Master[],MATCH(FMECA[[#This Row],[Concat]:[Concat]],Master[[Concat]:[Concat]],0),MATCH(FMECA[[#Headers],[Random / Time dependent]],Master[#Headers],0)))</f>
        <v>T.D.</v>
      </c>
      <c r="G212" s="1">
        <f>IF(INDEX(Master[],MATCH(FMECA[[#This Row],[Concat]:[Concat]],Master[[Concat]:[Concat]],0),MATCH(FMECA[[#Headers],[BP Oreda MTTF (Y)]],Master[#Headers],0))=0,"",INDEX(Master[],MATCH(FMECA[[#This Row],[Concat]:[Concat]],Master[[Concat]:[Concat]],0),MATCH(FMECA[[#Headers],[BP Oreda MTTF (Y)]],Master[#Headers],0)))</f>
        <v>18216.8</v>
      </c>
      <c r="H212" s="1" t="str">
        <f>IF(INDEX(Master[],MATCH(FMECA[[#This Row],[Concat]:[Concat]],Master[[Concat]:[Concat]],0),MATCH(FMECA[[#Headers],[Detectable by Inspection?]],Master[#Headers],0))=0,"",INDEX(Master[],MATCH(FMECA[[#This Row],[Concat]:[Concat]],Master[[Concat]:[Concat]],0),MATCH(FMECA[[#Headers],[Detectable by Inspection?]],Master[#Headers],0)))</f>
        <v>Lagging</v>
      </c>
      <c r="I212" s="1" t="str">
        <f>IF(INDEX(Master[],MATCH(FMECA[[#This Row],[Concat]:[Concat]],Master[[Concat]:[Concat]],0),MATCH(FMECA[[#Headers],[Type of Inspection]],Master[#Headers],0))=0,"",INDEX(Master[],MATCH(FMECA[[#This Row],[Concat]:[Concat]],Master[[Concat]:[Concat]],0),MATCH(FMECA[[#Headers],[Type of Inspection]],Master[#Headers],0)))</f>
        <v>ROV Inspection</v>
      </c>
      <c r="J212" s="1">
        <v>18216.8</v>
      </c>
      <c r="K212" s="1" t="s">
        <v>19</v>
      </c>
      <c r="L212" s="1" t="s">
        <v>20</v>
      </c>
    </row>
  </sheetData>
  <conditionalFormatting sqref="J2:J212">
    <cfRule type="cellIs" dxfId="20" priority="3" operator="notEqual">
      <formula>G2</formula>
    </cfRule>
  </conditionalFormatting>
  <conditionalFormatting sqref="K2:K212">
    <cfRule type="cellIs" dxfId="19" priority="2" operator="notEqual">
      <formula>H2</formula>
    </cfRule>
  </conditionalFormatting>
  <conditionalFormatting sqref="L2:L212">
    <cfRule type="cellIs" dxfId="18" priority="1" operator="notEqual">
      <formula>I2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64"/>
  <sheetViews>
    <sheetView zoomScale="85" zoomScaleNormal="85" workbookViewId="0">
      <selection activeCell="R2" sqref="R2:R64"/>
    </sheetView>
  </sheetViews>
  <sheetFormatPr baseColWidth="10" defaultColWidth="8.83203125" defaultRowHeight="15" x14ac:dyDescent="0.2"/>
  <cols>
    <col min="1" max="1" width="11.5" customWidth="1"/>
    <col min="2" max="2" width="36.1640625" bestFit="1" customWidth="1"/>
    <col min="3" max="3" width="65.33203125" bestFit="1" customWidth="1"/>
    <col min="4" max="7" width="11.5" customWidth="1"/>
    <col min="8" max="8" width="16.6640625" customWidth="1"/>
    <col min="9" max="9" width="11.5" customWidth="1"/>
    <col min="10" max="10" width="20.5" customWidth="1"/>
    <col min="11" max="15" width="11.5" customWidth="1"/>
    <col min="16" max="16" width="12.5" bestFit="1" customWidth="1"/>
    <col min="17" max="17" width="12" bestFit="1" customWidth="1"/>
  </cols>
  <sheetData>
    <row r="1" spans="1:18" x14ac:dyDescent="0.2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198</v>
      </c>
      <c r="Q1" t="s">
        <v>178</v>
      </c>
      <c r="R1" t="s">
        <v>202</v>
      </c>
    </row>
    <row r="2" spans="1:18" x14ac:dyDescent="0.2">
      <c r="A2" t="s">
        <v>171</v>
      </c>
      <c r="B2" t="s">
        <v>260</v>
      </c>
      <c r="C2" t="s">
        <v>60</v>
      </c>
      <c r="D2" t="s">
        <v>231</v>
      </c>
      <c r="F2" t="s">
        <v>19</v>
      </c>
      <c r="G2" t="s">
        <v>9</v>
      </c>
      <c r="H2" s="4">
        <v>4.3727316426711571E-5</v>
      </c>
      <c r="I2" s="5">
        <v>173502000</v>
      </c>
      <c r="J2">
        <v>7586.7768546673105</v>
      </c>
      <c r="K2">
        <v>0</v>
      </c>
      <c r="L2" t="s">
        <v>197</v>
      </c>
      <c r="M2">
        <v>3</v>
      </c>
      <c r="N2" t="s">
        <v>173</v>
      </c>
      <c r="O2" t="s">
        <v>173</v>
      </c>
      <c r="P2" s="2" t="str">
        <f t="array" ref="P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($)])),COUNTIFS($B$2:B2,RBI[[#This Row],[Sub-Component]],$J$2:J2,MAX(IF(RBI[Sub-Component]=RBI[[#This Row],[Sub-Component]],RBI[Annual Commercial Risk ($)])))&gt;1)),"No","Yes")</f>
        <v>Yes</v>
      </c>
      <c r="Q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" s="8"/>
    </row>
    <row r="3" spans="1:18" x14ac:dyDescent="0.2">
      <c r="A3" t="s">
        <v>171</v>
      </c>
      <c r="B3" t="s">
        <v>261</v>
      </c>
      <c r="C3" t="s">
        <v>60</v>
      </c>
      <c r="D3" t="s">
        <v>231</v>
      </c>
      <c r="F3" t="s">
        <v>19</v>
      </c>
      <c r="G3" t="s">
        <v>9</v>
      </c>
      <c r="H3" s="4">
        <v>4.3727316426711571E-5</v>
      </c>
      <c r="I3" s="5">
        <v>173502000</v>
      </c>
      <c r="J3">
        <v>7586.7768546673105</v>
      </c>
      <c r="K3">
        <v>0</v>
      </c>
      <c r="L3" t="s">
        <v>197</v>
      </c>
      <c r="M3">
        <v>3</v>
      </c>
      <c r="N3" t="s">
        <v>173</v>
      </c>
      <c r="O3" t="s">
        <v>173</v>
      </c>
      <c r="P3" s="2" t="str">
        <f t="array" ref="P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($)])),COUNTIFS($B$2:B3,RBI[[#This Row],[Sub-Component]],$J$2:J3,MAX(IF(RBI[Sub-Component]=RBI[[#This Row],[Sub-Component]],RBI[Annual Commercial Risk ($)])))&gt;1)),"No","Yes")</f>
        <v>Yes</v>
      </c>
      <c r="Q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" s="8"/>
    </row>
    <row r="4" spans="1:18" x14ac:dyDescent="0.2">
      <c r="A4" t="s">
        <v>171</v>
      </c>
      <c r="B4" t="s">
        <v>262</v>
      </c>
      <c r="C4" t="s">
        <v>46</v>
      </c>
      <c r="D4" t="s">
        <v>172</v>
      </c>
      <c r="F4" t="s">
        <v>19</v>
      </c>
      <c r="G4" t="s">
        <v>9</v>
      </c>
      <c r="H4" s="4">
        <v>3.0195971848168135E-5</v>
      </c>
      <c r="I4" s="5">
        <v>3788914000</v>
      </c>
      <c r="J4">
        <v>114409.94047913012</v>
      </c>
      <c r="K4">
        <v>0</v>
      </c>
      <c r="L4" t="s">
        <v>257</v>
      </c>
      <c r="M4">
        <v>3</v>
      </c>
      <c r="N4" t="s">
        <v>173</v>
      </c>
      <c r="O4" t="s">
        <v>173</v>
      </c>
      <c r="P4" s="2" t="str">
        <f t="array" ref="P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($)])),COUNTIFS($B$2:B4,RBI[[#This Row],[Sub-Component]],$J$2:J4,MAX(IF(RBI[Sub-Component]=RBI[[#This Row],[Sub-Component]],RBI[Annual Commercial Risk ($)])))&gt;1)),"No","Yes")</f>
        <v>Yes</v>
      </c>
      <c r="Q4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4" s="8"/>
    </row>
    <row r="5" spans="1:18" x14ac:dyDescent="0.2">
      <c r="A5" t="s">
        <v>171</v>
      </c>
      <c r="B5" t="s">
        <v>263</v>
      </c>
      <c r="C5" t="s">
        <v>46</v>
      </c>
      <c r="D5" t="s">
        <v>172</v>
      </c>
      <c r="F5" t="s">
        <v>19</v>
      </c>
      <c r="G5" t="s">
        <v>9</v>
      </c>
      <c r="H5" s="4">
        <v>3.0195971848168135E-5</v>
      </c>
      <c r="I5" s="5">
        <v>3788914000</v>
      </c>
      <c r="J5">
        <v>114409.94047913012</v>
      </c>
      <c r="K5">
        <v>0</v>
      </c>
      <c r="L5" t="s">
        <v>257</v>
      </c>
      <c r="M5">
        <v>3</v>
      </c>
      <c r="N5" t="s">
        <v>173</v>
      </c>
      <c r="O5" t="s">
        <v>173</v>
      </c>
      <c r="P5" s="2" t="str">
        <f t="array" ref="P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($)])),COUNTIFS($B$2:B5,RBI[[#This Row],[Sub-Component]],$J$2:J5,MAX(IF(RBI[Sub-Component]=RBI[[#This Row],[Sub-Component]],RBI[Annual Commercial Risk ($)])))&gt;1)),"No","Yes")</f>
        <v>Yes</v>
      </c>
      <c r="Q5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5" s="8"/>
    </row>
    <row r="6" spans="1:18" x14ac:dyDescent="0.2">
      <c r="A6" t="s">
        <v>171</v>
      </c>
      <c r="B6" t="s">
        <v>264</v>
      </c>
      <c r="C6" t="s">
        <v>46</v>
      </c>
      <c r="D6" t="s">
        <v>172</v>
      </c>
      <c r="F6" t="s">
        <v>19</v>
      </c>
      <c r="G6" t="s">
        <v>9</v>
      </c>
      <c r="H6" s="4">
        <v>3.0195971848168135E-5</v>
      </c>
      <c r="I6" s="5">
        <v>3788914000</v>
      </c>
      <c r="J6">
        <v>114409.94047913012</v>
      </c>
      <c r="K6">
        <v>0</v>
      </c>
      <c r="L6" t="s">
        <v>257</v>
      </c>
      <c r="M6">
        <v>3</v>
      </c>
      <c r="N6" t="s">
        <v>173</v>
      </c>
      <c r="O6" t="s">
        <v>173</v>
      </c>
      <c r="P6" s="2" t="str">
        <f t="array" ref="P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($)])),COUNTIFS($B$2:B6,RBI[[#This Row],[Sub-Component]],$J$2:J6,MAX(IF(RBI[Sub-Component]=RBI[[#This Row],[Sub-Component]],RBI[Annual Commercial Risk ($)])))&gt;1)),"No","Yes")</f>
        <v>Yes</v>
      </c>
      <c r="Q6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6" s="8"/>
    </row>
    <row r="7" spans="1:18" x14ac:dyDescent="0.2">
      <c r="A7" t="s">
        <v>171</v>
      </c>
      <c r="B7" t="s">
        <v>265</v>
      </c>
      <c r="C7" t="s">
        <v>46</v>
      </c>
      <c r="D7" t="s">
        <v>172</v>
      </c>
      <c r="F7" t="s">
        <v>19</v>
      </c>
      <c r="G7" t="s">
        <v>9</v>
      </c>
      <c r="H7" s="4">
        <v>3.0195971848168135E-5</v>
      </c>
      <c r="I7" s="5">
        <v>3788914000</v>
      </c>
      <c r="J7">
        <v>114409.94047913012</v>
      </c>
      <c r="K7">
        <v>0</v>
      </c>
      <c r="L7" t="s">
        <v>257</v>
      </c>
      <c r="M7">
        <v>3</v>
      </c>
      <c r="N7" t="s">
        <v>173</v>
      </c>
      <c r="O7" t="s">
        <v>173</v>
      </c>
      <c r="P7" s="2" t="str">
        <f t="array" ref="P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($)])),COUNTIFS($B$2:B7,RBI[[#This Row],[Sub-Component]],$J$2:J7,MAX(IF(RBI[Sub-Component]=RBI[[#This Row],[Sub-Component]],RBI[Annual Commercial Risk ($)])))&gt;1)),"No","Yes")</f>
        <v>Yes</v>
      </c>
      <c r="Q7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7" s="8"/>
    </row>
    <row r="8" spans="1:18" x14ac:dyDescent="0.2">
      <c r="A8" t="s">
        <v>171</v>
      </c>
      <c r="B8" t="s">
        <v>266</v>
      </c>
      <c r="C8" t="s">
        <v>46</v>
      </c>
      <c r="D8" t="s">
        <v>172</v>
      </c>
      <c r="F8" t="s">
        <v>19</v>
      </c>
      <c r="G8" t="s">
        <v>9</v>
      </c>
      <c r="H8" s="4">
        <v>3.0195971848168135E-5</v>
      </c>
      <c r="I8" s="5">
        <v>3788914000</v>
      </c>
      <c r="J8">
        <v>114409.94047913012</v>
      </c>
      <c r="K8">
        <v>0</v>
      </c>
      <c r="L8" t="s">
        <v>257</v>
      </c>
      <c r="M8">
        <v>3</v>
      </c>
      <c r="N8" t="s">
        <v>173</v>
      </c>
      <c r="O8" t="s">
        <v>173</v>
      </c>
      <c r="P8" s="2" t="str">
        <f t="array" ref="P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($)])),COUNTIFS($B$2:B8,RBI[[#This Row],[Sub-Component]],$J$2:J8,MAX(IF(RBI[Sub-Component]=RBI[[#This Row],[Sub-Component]],RBI[Annual Commercial Risk ($)])))&gt;1)),"No","Yes")</f>
        <v>Yes</v>
      </c>
      <c r="Q8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8" s="8"/>
    </row>
    <row r="9" spans="1:18" x14ac:dyDescent="0.2">
      <c r="A9" t="s">
        <v>171</v>
      </c>
      <c r="B9" t="s">
        <v>267</v>
      </c>
      <c r="C9" t="s">
        <v>46</v>
      </c>
      <c r="D9" t="s">
        <v>172</v>
      </c>
      <c r="F9" t="s">
        <v>19</v>
      </c>
      <c r="G9" t="s">
        <v>9</v>
      </c>
      <c r="H9" s="4">
        <v>3.0195971848168135E-5</v>
      </c>
      <c r="I9" s="5">
        <v>3788914000</v>
      </c>
      <c r="J9">
        <v>114409.94047913012</v>
      </c>
      <c r="K9">
        <v>0</v>
      </c>
      <c r="L9" t="s">
        <v>257</v>
      </c>
      <c r="M9">
        <v>3</v>
      </c>
      <c r="N9" t="s">
        <v>173</v>
      </c>
      <c r="O9" t="s">
        <v>173</v>
      </c>
      <c r="P9" s="2" t="str">
        <f t="array" ref="P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($)])),COUNTIFS($B$2:B9,RBI[[#This Row],[Sub-Component]],$J$2:J9,MAX(IF(RBI[Sub-Component]=RBI[[#This Row],[Sub-Component]],RBI[Annual Commercial Risk ($)])))&gt;1)),"No","Yes")</f>
        <v>Yes</v>
      </c>
      <c r="Q9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9" s="8"/>
    </row>
    <row r="10" spans="1:18" x14ac:dyDescent="0.2">
      <c r="A10" t="s">
        <v>171</v>
      </c>
      <c r="B10" t="s">
        <v>268</v>
      </c>
      <c r="C10" t="s">
        <v>46</v>
      </c>
      <c r="D10" t="s">
        <v>172</v>
      </c>
      <c r="F10" t="s">
        <v>19</v>
      </c>
      <c r="G10" t="s">
        <v>9</v>
      </c>
      <c r="H10" s="4">
        <v>3.0195971848168135E-5</v>
      </c>
      <c r="I10" s="5">
        <v>3788914000</v>
      </c>
      <c r="J10">
        <v>114409.94047913012</v>
      </c>
      <c r="K10">
        <v>0</v>
      </c>
      <c r="L10" t="s">
        <v>257</v>
      </c>
      <c r="M10">
        <v>3</v>
      </c>
      <c r="N10" t="s">
        <v>173</v>
      </c>
      <c r="O10" t="s">
        <v>173</v>
      </c>
      <c r="P10" s="2" t="str">
        <f t="array" ref="P1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($)])),COUNTIFS($B$2:B10,RBI[[#This Row],[Sub-Component]],$J$2:J10,MAX(IF(RBI[Sub-Component]=RBI[[#This Row],[Sub-Component]],RBI[Annual Commercial Risk ($)])))&gt;1)),"No","Yes")</f>
        <v>Yes</v>
      </c>
      <c r="Q10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10" s="8"/>
    </row>
    <row r="11" spans="1:18" x14ac:dyDescent="0.2">
      <c r="A11" t="s">
        <v>171</v>
      </c>
      <c r="B11" t="s">
        <v>269</v>
      </c>
      <c r="C11" t="s">
        <v>60</v>
      </c>
      <c r="D11" t="s">
        <v>231</v>
      </c>
      <c r="F11" t="s">
        <v>19</v>
      </c>
      <c r="G11" t="s">
        <v>9</v>
      </c>
      <c r="H11" s="4">
        <v>4.3727316426711571E-5</v>
      </c>
      <c r="I11" s="5">
        <v>173502000</v>
      </c>
      <c r="J11">
        <v>7586.7768546673105</v>
      </c>
      <c r="K11">
        <v>0</v>
      </c>
      <c r="L11" t="s">
        <v>197</v>
      </c>
      <c r="M11">
        <v>3</v>
      </c>
      <c r="N11" t="s">
        <v>173</v>
      </c>
      <c r="O11" t="s">
        <v>173</v>
      </c>
      <c r="P11" s="2" t="str">
        <f t="array" ref="P1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($)])),COUNTIFS($B$2:B11,RBI[[#This Row],[Sub-Component]],$J$2:J11,MAX(IF(RBI[Sub-Component]=RBI[[#This Row],[Sub-Component]],RBI[Annual Commercial Risk ($)])))&gt;1)),"No","Yes")</f>
        <v>Yes</v>
      </c>
      <c r="Q1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1" s="8"/>
    </row>
    <row r="12" spans="1:18" x14ac:dyDescent="0.2">
      <c r="A12" t="s">
        <v>171</v>
      </c>
      <c r="B12" t="s">
        <v>270</v>
      </c>
      <c r="C12" t="s">
        <v>60</v>
      </c>
      <c r="D12" t="s">
        <v>231</v>
      </c>
      <c r="F12" t="s">
        <v>19</v>
      </c>
      <c r="G12" t="s">
        <v>9</v>
      </c>
      <c r="H12" s="4">
        <v>4.3727316426711571E-5</v>
      </c>
      <c r="I12" s="5">
        <v>173502000</v>
      </c>
      <c r="J12">
        <v>7586.7768546673105</v>
      </c>
      <c r="K12">
        <v>0</v>
      </c>
      <c r="L12" t="s">
        <v>197</v>
      </c>
      <c r="M12">
        <v>3</v>
      </c>
      <c r="N12" t="s">
        <v>173</v>
      </c>
      <c r="O12" t="s">
        <v>173</v>
      </c>
      <c r="P12" s="2" t="str">
        <f t="array" ref="P1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($)])),COUNTIFS($B$2:B12,RBI[[#This Row],[Sub-Component]],$J$2:J12,MAX(IF(RBI[Sub-Component]=RBI[[#This Row],[Sub-Component]],RBI[Annual Commercial Risk ($)])))&gt;1)),"No","Yes")</f>
        <v>Yes</v>
      </c>
      <c r="Q12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2" s="8"/>
    </row>
    <row r="13" spans="1:18" x14ac:dyDescent="0.2">
      <c r="A13" t="s">
        <v>171</v>
      </c>
      <c r="B13" t="s">
        <v>271</v>
      </c>
      <c r="C13" t="s">
        <v>60</v>
      </c>
      <c r="D13" t="s">
        <v>231</v>
      </c>
      <c r="F13" t="s">
        <v>19</v>
      </c>
      <c r="G13" t="s">
        <v>9</v>
      </c>
      <c r="H13" s="4">
        <v>4.3727316426711571E-5</v>
      </c>
      <c r="I13" s="5">
        <v>173502000</v>
      </c>
      <c r="J13">
        <v>7586.7768546673105</v>
      </c>
      <c r="K13">
        <v>0</v>
      </c>
      <c r="L13" t="s">
        <v>197</v>
      </c>
      <c r="M13">
        <v>3</v>
      </c>
      <c r="N13" t="s">
        <v>173</v>
      </c>
      <c r="O13" t="s">
        <v>173</v>
      </c>
      <c r="P13" s="2" t="str">
        <f t="array" ref="P1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($)])),COUNTIFS($B$2:B13,RBI[[#This Row],[Sub-Component]],$J$2:J13,MAX(IF(RBI[Sub-Component]=RBI[[#This Row],[Sub-Component]],RBI[Annual Commercial Risk ($)])))&gt;1)),"No","Yes")</f>
        <v>Yes</v>
      </c>
      <c r="Q1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3" s="8"/>
    </row>
    <row r="14" spans="1:18" x14ac:dyDescent="0.2">
      <c r="A14" t="s">
        <v>171</v>
      </c>
      <c r="B14" t="s">
        <v>272</v>
      </c>
      <c r="C14" t="s">
        <v>60</v>
      </c>
      <c r="D14" t="s">
        <v>231</v>
      </c>
      <c r="F14" t="s">
        <v>19</v>
      </c>
      <c r="G14" t="s">
        <v>9</v>
      </c>
      <c r="H14" s="4">
        <v>4.3727316426711571E-5</v>
      </c>
      <c r="I14" s="5">
        <v>173502000</v>
      </c>
      <c r="J14">
        <v>7586.7768546673105</v>
      </c>
      <c r="K14">
        <v>0</v>
      </c>
      <c r="L14" t="s">
        <v>197</v>
      </c>
      <c r="M14">
        <v>3</v>
      </c>
      <c r="N14" t="s">
        <v>173</v>
      </c>
      <c r="O14" t="s">
        <v>173</v>
      </c>
      <c r="P14" s="2" t="str">
        <f t="array" ref="P1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($)])),COUNTIFS($B$2:B14,RBI[[#This Row],[Sub-Component]],$J$2:J14,MAX(IF(RBI[Sub-Component]=RBI[[#This Row],[Sub-Component]],RBI[Annual Commercial Risk ($)])))&gt;1)),"No","Yes")</f>
        <v>Yes</v>
      </c>
      <c r="Q14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4" s="8"/>
    </row>
    <row r="15" spans="1:18" x14ac:dyDescent="0.2">
      <c r="A15" t="s">
        <v>171</v>
      </c>
      <c r="B15" t="s">
        <v>273</v>
      </c>
      <c r="C15" t="s">
        <v>60</v>
      </c>
      <c r="D15" t="s">
        <v>231</v>
      </c>
      <c r="F15" t="s">
        <v>19</v>
      </c>
      <c r="G15" t="s">
        <v>9</v>
      </c>
      <c r="H15" s="4">
        <v>4.3727316426711571E-5</v>
      </c>
      <c r="I15" s="5">
        <v>173502000</v>
      </c>
      <c r="J15">
        <v>7586.7768546673105</v>
      </c>
      <c r="K15">
        <v>0</v>
      </c>
      <c r="L15" t="s">
        <v>197</v>
      </c>
      <c r="M15">
        <v>3</v>
      </c>
      <c r="N15" t="s">
        <v>173</v>
      </c>
      <c r="O15" t="s">
        <v>173</v>
      </c>
      <c r="P15" s="2" t="str">
        <f t="array" ref="P1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($)])),COUNTIFS($B$2:B15,RBI[[#This Row],[Sub-Component]],$J$2:J15,MAX(IF(RBI[Sub-Component]=RBI[[#This Row],[Sub-Component]],RBI[Annual Commercial Risk ($)])))&gt;1)),"No","Yes")</f>
        <v>Yes</v>
      </c>
      <c r="Q15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5" s="8"/>
    </row>
    <row r="16" spans="1:18" x14ac:dyDescent="0.2">
      <c r="A16" t="s">
        <v>171</v>
      </c>
      <c r="B16" t="s">
        <v>274</v>
      </c>
      <c r="C16" t="s">
        <v>60</v>
      </c>
      <c r="D16" t="s">
        <v>231</v>
      </c>
      <c r="F16" t="s">
        <v>19</v>
      </c>
      <c r="G16" t="s">
        <v>9</v>
      </c>
      <c r="H16" s="4">
        <v>4.3727316426711571E-5</v>
      </c>
      <c r="I16" s="5">
        <v>173502000</v>
      </c>
      <c r="J16">
        <v>7586.7768546673105</v>
      </c>
      <c r="K16">
        <v>0</v>
      </c>
      <c r="L16" t="s">
        <v>197</v>
      </c>
      <c r="M16">
        <v>3</v>
      </c>
      <c r="N16" t="s">
        <v>173</v>
      </c>
      <c r="O16" t="s">
        <v>173</v>
      </c>
      <c r="P16" s="2" t="str">
        <f t="array" ref="P1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($)])),COUNTIFS($B$2:B16,RBI[[#This Row],[Sub-Component]],$J$2:J16,MAX(IF(RBI[Sub-Component]=RBI[[#This Row],[Sub-Component]],RBI[Annual Commercial Risk ($)])))&gt;1)),"No","Yes")</f>
        <v>Yes</v>
      </c>
      <c r="Q16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6" s="8"/>
    </row>
    <row r="17" spans="1:18" x14ac:dyDescent="0.2">
      <c r="A17" t="s">
        <v>171</v>
      </c>
      <c r="B17" t="s">
        <v>275</v>
      </c>
      <c r="C17" t="s">
        <v>60</v>
      </c>
      <c r="D17" t="s">
        <v>231</v>
      </c>
      <c r="F17" t="s">
        <v>19</v>
      </c>
      <c r="G17" t="s">
        <v>9</v>
      </c>
      <c r="H17" s="4">
        <v>4.3727316426711571E-5</v>
      </c>
      <c r="I17" s="5">
        <v>173502000</v>
      </c>
      <c r="J17">
        <v>7586.7768546673105</v>
      </c>
      <c r="K17">
        <v>0</v>
      </c>
      <c r="L17" t="s">
        <v>197</v>
      </c>
      <c r="M17">
        <v>3</v>
      </c>
      <c r="N17" t="s">
        <v>173</v>
      </c>
      <c r="O17" t="s">
        <v>173</v>
      </c>
      <c r="P17" s="2" t="str">
        <f t="array" ref="P1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($)])),COUNTIFS($B$2:B17,RBI[[#This Row],[Sub-Component]],$J$2:J17,MAX(IF(RBI[Sub-Component]=RBI[[#This Row],[Sub-Component]],RBI[Annual Commercial Risk ($)])))&gt;1)),"No","Yes")</f>
        <v>Yes</v>
      </c>
      <c r="Q17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7" s="8"/>
    </row>
    <row r="18" spans="1:18" x14ac:dyDescent="0.2">
      <c r="A18" t="s">
        <v>171</v>
      </c>
      <c r="B18" t="s">
        <v>276</v>
      </c>
      <c r="C18" t="s">
        <v>60</v>
      </c>
      <c r="D18" t="s">
        <v>231</v>
      </c>
      <c r="F18" t="s">
        <v>19</v>
      </c>
      <c r="G18" t="s">
        <v>9</v>
      </c>
      <c r="H18" s="4">
        <v>4.3727316426711571E-5</v>
      </c>
      <c r="I18" s="5">
        <v>173502000</v>
      </c>
      <c r="J18">
        <v>7586.7768546673105</v>
      </c>
      <c r="K18">
        <v>0</v>
      </c>
      <c r="L18" t="s">
        <v>197</v>
      </c>
      <c r="M18">
        <v>3</v>
      </c>
      <c r="N18" t="s">
        <v>173</v>
      </c>
      <c r="O18" t="s">
        <v>173</v>
      </c>
      <c r="P18" s="2" t="str">
        <f t="array" ref="P1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($)])),COUNTIFS($B$2:B18,RBI[[#This Row],[Sub-Component]],$J$2:J18,MAX(IF(RBI[Sub-Component]=RBI[[#This Row],[Sub-Component]],RBI[Annual Commercial Risk ($)])))&gt;1)),"No","Yes")</f>
        <v>Yes</v>
      </c>
      <c r="Q18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8" s="8"/>
    </row>
    <row r="19" spans="1:18" x14ac:dyDescent="0.2">
      <c r="A19" t="s">
        <v>171</v>
      </c>
      <c r="B19" t="s">
        <v>277</v>
      </c>
      <c r="C19" t="s">
        <v>60</v>
      </c>
      <c r="D19" t="s">
        <v>231</v>
      </c>
      <c r="F19" t="s">
        <v>19</v>
      </c>
      <c r="G19" t="s">
        <v>9</v>
      </c>
      <c r="H19" s="4">
        <v>4.3727316426711571E-5</v>
      </c>
      <c r="I19" s="5">
        <v>173502000</v>
      </c>
      <c r="J19">
        <v>7586.7768546673105</v>
      </c>
      <c r="K19">
        <v>0</v>
      </c>
      <c r="L19" t="s">
        <v>197</v>
      </c>
      <c r="M19">
        <v>3</v>
      </c>
      <c r="N19" t="s">
        <v>173</v>
      </c>
      <c r="O19" t="s">
        <v>173</v>
      </c>
      <c r="P19" s="2" t="str">
        <f t="array" ref="P1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($)])),COUNTIFS($B$2:B19,RBI[[#This Row],[Sub-Component]],$J$2:J19,MAX(IF(RBI[Sub-Component]=RBI[[#This Row],[Sub-Component]],RBI[Annual Commercial Risk ($)])))&gt;1)),"No","Yes")</f>
        <v>Yes</v>
      </c>
      <c r="Q19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19" s="9"/>
    </row>
    <row r="20" spans="1:18" x14ac:dyDescent="0.2">
      <c r="A20" t="s">
        <v>171</v>
      </c>
      <c r="B20" t="s">
        <v>278</v>
      </c>
      <c r="C20" t="s">
        <v>60</v>
      </c>
      <c r="D20" t="s">
        <v>231</v>
      </c>
      <c r="F20" t="s">
        <v>19</v>
      </c>
      <c r="G20" t="s">
        <v>9</v>
      </c>
      <c r="H20" s="4">
        <v>4.3727316426711571E-5</v>
      </c>
      <c r="I20" s="5">
        <v>173502000</v>
      </c>
      <c r="J20">
        <v>7586.7768546673105</v>
      </c>
      <c r="K20">
        <v>0</v>
      </c>
      <c r="L20" t="s">
        <v>197</v>
      </c>
      <c r="M20">
        <v>3</v>
      </c>
      <c r="N20" t="s">
        <v>173</v>
      </c>
      <c r="O20" t="s">
        <v>173</v>
      </c>
      <c r="P20" s="2" t="str">
        <f t="array" ref="P2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($)])),COUNTIFS($B$2:B20,RBI[[#This Row],[Sub-Component]],$J$2:J20,MAX(IF(RBI[Sub-Component]=RBI[[#This Row],[Sub-Component]],RBI[Annual Commercial Risk ($)])))&gt;1)),"No","Yes")</f>
        <v>Yes</v>
      </c>
      <c r="Q20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0" s="9"/>
    </row>
    <row r="21" spans="1:18" x14ac:dyDescent="0.2">
      <c r="A21" t="s">
        <v>171</v>
      </c>
      <c r="B21" t="s">
        <v>279</v>
      </c>
      <c r="C21" t="s">
        <v>60</v>
      </c>
      <c r="D21" t="s">
        <v>231</v>
      </c>
      <c r="F21" t="s">
        <v>19</v>
      </c>
      <c r="G21" t="s">
        <v>9</v>
      </c>
      <c r="H21" s="4">
        <v>4.3727316426711571E-5</v>
      </c>
      <c r="I21" s="5">
        <v>173502000</v>
      </c>
      <c r="J21">
        <v>7586.7768546673105</v>
      </c>
      <c r="K21">
        <v>0</v>
      </c>
      <c r="L21" t="s">
        <v>197</v>
      </c>
      <c r="M21">
        <v>3</v>
      </c>
      <c r="N21" t="s">
        <v>173</v>
      </c>
      <c r="O21" t="s">
        <v>173</v>
      </c>
      <c r="P21" s="2" t="str">
        <f t="array" ref="P2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($)])),COUNTIFS($B$2:B21,RBI[[#This Row],[Sub-Component]],$J$2:J21,MAX(IF(RBI[Sub-Component]=RBI[[#This Row],[Sub-Component]],RBI[Annual Commercial Risk ($)])))&gt;1)),"No","Yes")</f>
        <v>Yes</v>
      </c>
      <c r="Q2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1" s="9"/>
    </row>
    <row r="22" spans="1:18" x14ac:dyDescent="0.2">
      <c r="A22" t="s">
        <v>171</v>
      </c>
      <c r="B22" t="s">
        <v>234</v>
      </c>
      <c r="C22" t="s">
        <v>60</v>
      </c>
      <c r="D22" t="s">
        <v>231</v>
      </c>
      <c r="F22" t="s">
        <v>19</v>
      </c>
      <c r="G22" t="s">
        <v>9</v>
      </c>
      <c r="H22" s="4">
        <v>4.3727316426711571E-5</v>
      </c>
      <c r="I22" s="5">
        <v>173502000</v>
      </c>
      <c r="J22">
        <v>7586.7768546673105</v>
      </c>
      <c r="K22">
        <v>0</v>
      </c>
      <c r="L22" t="s">
        <v>197</v>
      </c>
      <c r="M22">
        <v>3</v>
      </c>
      <c r="N22" t="s">
        <v>173</v>
      </c>
      <c r="O22" t="s">
        <v>173</v>
      </c>
      <c r="P22" s="2" t="str">
        <f t="array" ref="P2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($)])),COUNTIFS($B$2:B22,RBI[[#This Row],[Sub-Component]],$J$2:J22,MAX(IF(RBI[Sub-Component]=RBI[[#This Row],[Sub-Component]],RBI[Annual Commercial Risk ($)])))&gt;1)),"No","Yes")</f>
        <v>Yes</v>
      </c>
      <c r="Q22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2" s="9"/>
    </row>
    <row r="23" spans="1:18" x14ac:dyDescent="0.2">
      <c r="A23" t="s">
        <v>171</v>
      </c>
      <c r="B23" t="s">
        <v>280</v>
      </c>
      <c r="C23" t="s">
        <v>34</v>
      </c>
      <c r="D23" t="s">
        <v>172</v>
      </c>
      <c r="F23" t="s">
        <v>19</v>
      </c>
      <c r="G23" t="s">
        <v>9</v>
      </c>
      <c r="H23" s="4">
        <v>2.1181952659204972E-4</v>
      </c>
      <c r="I23" s="5">
        <v>3788914000</v>
      </c>
      <c r="J23">
        <v>802565.96977798943</v>
      </c>
      <c r="K23">
        <v>0</v>
      </c>
      <c r="L23" t="s">
        <v>257</v>
      </c>
      <c r="M23">
        <v>4</v>
      </c>
      <c r="N23" t="s">
        <v>173</v>
      </c>
      <c r="O23" t="s">
        <v>173</v>
      </c>
      <c r="P23" s="2" t="str">
        <f t="array" ref="P2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($)])),COUNTIFS($B$2:B23,RBI[[#This Row],[Sub-Component]],$J$2:J23,MAX(IF(RBI[Sub-Component]=RBI[[#This Row],[Sub-Component]],RBI[Annual Commercial Risk ($)])))&gt;1)),"No","Yes")</f>
        <v>Yes</v>
      </c>
      <c r="Q2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3" s="9"/>
    </row>
    <row r="24" spans="1:18" x14ac:dyDescent="0.2">
      <c r="A24" t="s">
        <v>171</v>
      </c>
      <c r="B24" t="s">
        <v>233</v>
      </c>
      <c r="C24" t="s">
        <v>60</v>
      </c>
      <c r="D24" t="s">
        <v>231</v>
      </c>
      <c r="F24" t="s">
        <v>19</v>
      </c>
      <c r="G24" t="s">
        <v>9</v>
      </c>
      <c r="H24" s="4">
        <v>4.3727316426711571E-5</v>
      </c>
      <c r="I24" s="5">
        <v>173502000</v>
      </c>
      <c r="J24">
        <v>7586.7768546673105</v>
      </c>
      <c r="K24">
        <v>0</v>
      </c>
      <c r="L24" t="s">
        <v>197</v>
      </c>
      <c r="M24">
        <v>3</v>
      </c>
      <c r="N24" t="s">
        <v>173</v>
      </c>
      <c r="O24" t="s">
        <v>173</v>
      </c>
      <c r="P24" s="2" t="str">
        <f t="array" ref="P2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($)])),COUNTIFS($B$2:B24,RBI[[#This Row],[Sub-Component]],$J$2:J24,MAX(IF(RBI[Sub-Component]=RBI[[#This Row],[Sub-Component]],RBI[Annual Commercial Risk ($)])))&gt;1)),"No","Yes")</f>
        <v>Yes</v>
      </c>
      <c r="Q24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4" s="9"/>
    </row>
    <row r="25" spans="1:18" x14ac:dyDescent="0.2">
      <c r="A25" t="s">
        <v>171</v>
      </c>
      <c r="B25" t="s">
        <v>281</v>
      </c>
      <c r="C25" t="s">
        <v>34</v>
      </c>
      <c r="D25" t="s">
        <v>172</v>
      </c>
      <c r="F25" t="s">
        <v>19</v>
      </c>
      <c r="G25" t="s">
        <v>9</v>
      </c>
      <c r="H25" s="4">
        <v>2.1181952659204972E-4</v>
      </c>
      <c r="I25" s="5">
        <v>3788914000</v>
      </c>
      <c r="J25">
        <v>802565.96977798943</v>
      </c>
      <c r="K25">
        <v>0</v>
      </c>
      <c r="L25" t="s">
        <v>257</v>
      </c>
      <c r="M25">
        <v>4</v>
      </c>
      <c r="N25" t="s">
        <v>173</v>
      </c>
      <c r="O25" t="s">
        <v>173</v>
      </c>
      <c r="P25" s="2" t="str">
        <f t="array" ref="P2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($)])),COUNTIFS($B$2:B25,RBI[[#This Row],[Sub-Component]],$J$2:J25,MAX(IF(RBI[Sub-Component]=RBI[[#This Row],[Sub-Component]],RBI[Annual Commercial Risk ($)])))&gt;1)),"No","Yes")</f>
        <v>Yes</v>
      </c>
      <c r="Q25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5" s="9"/>
    </row>
    <row r="26" spans="1:18" x14ac:dyDescent="0.2">
      <c r="A26" t="s">
        <v>171</v>
      </c>
      <c r="B26" t="s">
        <v>247</v>
      </c>
      <c r="C26" t="s">
        <v>51</v>
      </c>
      <c r="D26" t="s">
        <v>174</v>
      </c>
      <c r="F26" t="s">
        <v>21</v>
      </c>
      <c r="G26" t="s">
        <v>9</v>
      </c>
      <c r="H26" s="4">
        <v>3.691807836379013E-4</v>
      </c>
      <c r="I26" s="5">
        <v>173435100</v>
      </c>
      <c r="J26">
        <v>64028.906128317773</v>
      </c>
      <c r="K26">
        <v>0</v>
      </c>
      <c r="L26" t="s">
        <v>197</v>
      </c>
      <c r="M26">
        <v>4</v>
      </c>
      <c r="N26" t="s">
        <v>173</v>
      </c>
      <c r="O26" t="s">
        <v>173</v>
      </c>
      <c r="P26" s="2" t="str">
        <f t="array" ref="P2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($)])),COUNTIFS($B$2:B26,RBI[[#This Row],[Sub-Component]],$J$2:J26,MAX(IF(RBI[Sub-Component]=RBI[[#This Row],[Sub-Component]],RBI[Annual Commercial Risk ($)])))&gt;1)),"No","Yes")</f>
        <v>Yes</v>
      </c>
      <c r="Q26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6" s="9"/>
    </row>
    <row r="27" spans="1:18" x14ac:dyDescent="0.2">
      <c r="A27" t="s">
        <v>171</v>
      </c>
      <c r="B27" t="s">
        <v>247</v>
      </c>
      <c r="C27" t="s">
        <v>34</v>
      </c>
      <c r="D27" t="s">
        <v>174</v>
      </c>
      <c r="F27" t="s">
        <v>21</v>
      </c>
      <c r="G27" t="s">
        <v>9</v>
      </c>
      <c r="H27" s="4">
        <v>3.691807836379013E-4</v>
      </c>
      <c r="I27" s="5">
        <v>173435100</v>
      </c>
      <c r="J27">
        <v>64028.906128317773</v>
      </c>
      <c r="K27">
        <v>0</v>
      </c>
      <c r="L27" t="s">
        <v>197</v>
      </c>
      <c r="M27">
        <v>4</v>
      </c>
      <c r="N27" t="s">
        <v>173</v>
      </c>
      <c r="O27" t="s">
        <v>173</v>
      </c>
      <c r="P27" s="2" t="str">
        <f t="array" ref="P2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($)])),COUNTIFS($B$2:B27,RBI[[#This Row],[Sub-Component]],$J$2:J27,MAX(IF(RBI[Sub-Component]=RBI[[#This Row],[Sub-Component]],RBI[Annual Commercial Risk ($)])))&gt;1)),"No","Yes")</f>
        <v>No</v>
      </c>
      <c r="Q27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27" s="9"/>
    </row>
    <row r="28" spans="1:18" x14ac:dyDescent="0.2">
      <c r="A28" t="s">
        <v>171</v>
      </c>
      <c r="B28" t="s">
        <v>247</v>
      </c>
      <c r="C28" t="s">
        <v>54</v>
      </c>
      <c r="D28" t="s">
        <v>174</v>
      </c>
      <c r="F28" t="s">
        <v>21</v>
      </c>
      <c r="G28" t="s">
        <v>9</v>
      </c>
      <c r="H28" s="4">
        <v>3.691807836379013E-4</v>
      </c>
      <c r="I28" s="5">
        <v>173435100</v>
      </c>
      <c r="J28">
        <v>64028.906128317773</v>
      </c>
      <c r="K28">
        <v>0</v>
      </c>
      <c r="L28" t="s">
        <v>197</v>
      </c>
      <c r="M28">
        <v>4</v>
      </c>
      <c r="N28" t="s">
        <v>173</v>
      </c>
      <c r="O28" t="s">
        <v>173</v>
      </c>
      <c r="P28" s="2" t="str">
        <f t="array" ref="P2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($)])),COUNTIFS($B$2:B28,RBI[[#This Row],[Sub-Component]],$J$2:J28,MAX(IF(RBI[Sub-Component]=RBI[[#This Row],[Sub-Component]],RBI[Annual Commercial Risk ($)])))&gt;1)),"No","Yes")</f>
        <v>No</v>
      </c>
      <c r="Q28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28" s="9"/>
    </row>
    <row r="29" spans="1:18" x14ac:dyDescent="0.2">
      <c r="A29" t="s">
        <v>171</v>
      </c>
      <c r="B29" t="s">
        <v>282</v>
      </c>
      <c r="C29" t="s">
        <v>34</v>
      </c>
      <c r="D29" t="s">
        <v>172</v>
      </c>
      <c r="F29" t="s">
        <v>19</v>
      </c>
      <c r="G29" t="s">
        <v>9</v>
      </c>
      <c r="H29" s="4">
        <v>2.1181952659204972E-4</v>
      </c>
      <c r="I29" s="5">
        <v>3788914000</v>
      </c>
      <c r="J29">
        <v>802565.96977798943</v>
      </c>
      <c r="K29">
        <v>0</v>
      </c>
      <c r="L29" t="s">
        <v>257</v>
      </c>
      <c r="M29">
        <v>4</v>
      </c>
      <c r="N29" t="s">
        <v>173</v>
      </c>
      <c r="O29" t="s">
        <v>173</v>
      </c>
      <c r="P29" s="2" t="str">
        <f t="array" ref="P2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($)])),COUNTIFS($B$2:B29,RBI[[#This Row],[Sub-Component]],$J$2:J29,MAX(IF(RBI[Sub-Component]=RBI[[#This Row],[Sub-Component]],RBI[Annual Commercial Risk ($)])))&gt;1)),"No","Yes")</f>
        <v>Yes</v>
      </c>
      <c r="Q29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29" s="9"/>
    </row>
    <row r="30" spans="1:18" x14ac:dyDescent="0.2">
      <c r="A30" t="s">
        <v>171</v>
      </c>
      <c r="B30" t="s">
        <v>283</v>
      </c>
      <c r="C30" t="s">
        <v>60</v>
      </c>
      <c r="D30" t="s">
        <v>231</v>
      </c>
      <c r="F30" t="s">
        <v>19</v>
      </c>
      <c r="G30" t="s">
        <v>9</v>
      </c>
      <c r="H30" s="4">
        <v>4.3727316426711571E-5</v>
      </c>
      <c r="I30" s="5">
        <v>173502000</v>
      </c>
      <c r="J30">
        <v>7586.7768546673105</v>
      </c>
      <c r="K30">
        <v>0</v>
      </c>
      <c r="L30" t="s">
        <v>197</v>
      </c>
      <c r="M30">
        <v>3</v>
      </c>
      <c r="N30" t="s">
        <v>173</v>
      </c>
      <c r="O30" t="s">
        <v>173</v>
      </c>
      <c r="P30" s="2" t="str">
        <f t="array" ref="P3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($)])),COUNTIFS($B$2:B30,RBI[[#This Row],[Sub-Component]],$J$2:J30,MAX(IF(RBI[Sub-Component]=RBI[[#This Row],[Sub-Component]],RBI[Annual Commercial Risk ($)])))&gt;1)),"No","Yes")</f>
        <v>Yes</v>
      </c>
      <c r="Q30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0" s="9"/>
    </row>
    <row r="31" spans="1:18" x14ac:dyDescent="0.2">
      <c r="A31" t="s">
        <v>171</v>
      </c>
      <c r="B31" t="s">
        <v>235</v>
      </c>
      <c r="C31" t="s">
        <v>60</v>
      </c>
      <c r="D31" t="s">
        <v>231</v>
      </c>
      <c r="F31" t="s">
        <v>19</v>
      </c>
      <c r="G31" t="s">
        <v>9</v>
      </c>
      <c r="H31" s="4">
        <v>4.3727316426711571E-5</v>
      </c>
      <c r="I31" s="5">
        <v>173502000</v>
      </c>
      <c r="J31">
        <v>7586.7768546673105</v>
      </c>
      <c r="K31">
        <v>0</v>
      </c>
      <c r="L31" t="s">
        <v>197</v>
      </c>
      <c r="M31">
        <v>3</v>
      </c>
      <c r="N31" t="s">
        <v>173</v>
      </c>
      <c r="O31" t="s">
        <v>173</v>
      </c>
      <c r="P31" s="2" t="str">
        <f t="array" ref="P3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($)])),COUNTIFS($B$2:B31,RBI[[#This Row],[Sub-Component]],$J$2:J31,MAX(IF(RBI[Sub-Component]=RBI[[#This Row],[Sub-Component]],RBI[Annual Commercial Risk ($)])))&gt;1)),"No","Yes")</f>
        <v>Yes</v>
      </c>
      <c r="Q3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1" s="9"/>
    </row>
    <row r="32" spans="1:18" x14ac:dyDescent="0.2">
      <c r="A32" t="s">
        <v>171</v>
      </c>
      <c r="B32" t="s">
        <v>285</v>
      </c>
      <c r="C32" t="s">
        <v>34</v>
      </c>
      <c r="D32" t="s">
        <v>231</v>
      </c>
      <c r="F32" t="s">
        <v>19</v>
      </c>
      <c r="G32" t="s">
        <v>9</v>
      </c>
      <c r="H32" s="4">
        <v>1.2054001870254183E-4</v>
      </c>
      <c r="I32" s="5">
        <v>173502000</v>
      </c>
      <c r="J32">
        <v>20913.934324928414</v>
      </c>
      <c r="K32">
        <v>0</v>
      </c>
      <c r="L32" t="s">
        <v>197</v>
      </c>
      <c r="M32">
        <v>4</v>
      </c>
      <c r="N32" t="s">
        <v>173</v>
      </c>
      <c r="O32" t="s">
        <v>173</v>
      </c>
      <c r="P32" s="2" t="str">
        <f t="array" ref="P3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($)])),COUNTIFS($B$2:B32,RBI[[#This Row],[Sub-Component]],$J$2:J32,MAX(IF(RBI[Sub-Component]=RBI[[#This Row],[Sub-Component]],RBI[Annual Commercial Risk ($)])))&gt;1)),"No","Yes")</f>
        <v>Yes</v>
      </c>
      <c r="Q32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2" s="9"/>
    </row>
    <row r="33" spans="1:18" x14ac:dyDescent="0.2">
      <c r="A33" t="s">
        <v>171</v>
      </c>
      <c r="B33" t="s">
        <v>285</v>
      </c>
      <c r="C33" t="s">
        <v>54</v>
      </c>
      <c r="D33" t="s">
        <v>231</v>
      </c>
      <c r="F33" t="s">
        <v>19</v>
      </c>
      <c r="G33" t="s">
        <v>9</v>
      </c>
      <c r="H33" s="4">
        <v>1.2054001870254183E-4</v>
      </c>
      <c r="I33" s="5">
        <v>173502000</v>
      </c>
      <c r="J33">
        <v>20913.934324928414</v>
      </c>
      <c r="K33">
        <v>0</v>
      </c>
      <c r="L33" t="s">
        <v>197</v>
      </c>
      <c r="M33">
        <v>4</v>
      </c>
      <c r="N33" t="s">
        <v>173</v>
      </c>
      <c r="O33" t="s">
        <v>173</v>
      </c>
      <c r="P33" s="2" t="str">
        <f t="array" ref="P3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($)])),COUNTIFS($B$2:B33,RBI[[#This Row],[Sub-Component]],$J$2:J33,MAX(IF(RBI[Sub-Component]=RBI[[#This Row],[Sub-Component]],RBI[Annual Commercial Risk ($)])))&gt;1)),"No","Yes")</f>
        <v>No</v>
      </c>
      <c r="Q33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33" s="9"/>
    </row>
    <row r="34" spans="1:18" x14ac:dyDescent="0.2">
      <c r="A34" t="s">
        <v>171</v>
      </c>
      <c r="B34" t="s">
        <v>286</v>
      </c>
      <c r="C34" t="s">
        <v>34</v>
      </c>
      <c r="D34" t="s">
        <v>172</v>
      </c>
      <c r="F34" t="s">
        <v>19</v>
      </c>
      <c r="G34" t="s">
        <v>9</v>
      </c>
      <c r="H34" s="4">
        <v>1.2054001870254183E-4</v>
      </c>
      <c r="I34" s="5">
        <v>3788914000</v>
      </c>
      <c r="J34">
        <v>456715.76442232257</v>
      </c>
      <c r="K34">
        <v>0</v>
      </c>
      <c r="L34" t="s">
        <v>257</v>
      </c>
      <c r="M34">
        <v>4</v>
      </c>
      <c r="N34" t="s">
        <v>173</v>
      </c>
      <c r="O34" t="s">
        <v>173</v>
      </c>
      <c r="P34" s="2" t="str">
        <f t="array" ref="P3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($)])),COUNTIFS($B$2:B34,RBI[[#This Row],[Sub-Component]],$J$2:J34,MAX(IF(RBI[Sub-Component]=RBI[[#This Row],[Sub-Component]],RBI[Annual Commercial Risk ($)])))&gt;1)),"No","Yes")</f>
        <v>Yes</v>
      </c>
      <c r="Q34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4" s="9"/>
    </row>
    <row r="35" spans="1:18" x14ac:dyDescent="0.2">
      <c r="A35" t="s">
        <v>171</v>
      </c>
      <c r="B35" t="s">
        <v>286</v>
      </c>
      <c r="C35" t="s">
        <v>54</v>
      </c>
      <c r="D35" t="s">
        <v>172</v>
      </c>
      <c r="F35" t="s">
        <v>19</v>
      </c>
      <c r="G35" t="s">
        <v>9</v>
      </c>
      <c r="H35" s="4">
        <v>1.2054001870254183E-4</v>
      </c>
      <c r="I35" s="5">
        <v>3788914000</v>
      </c>
      <c r="J35">
        <v>456715.76442232257</v>
      </c>
      <c r="K35">
        <v>0</v>
      </c>
      <c r="L35" t="s">
        <v>257</v>
      </c>
      <c r="M35">
        <v>4</v>
      </c>
      <c r="N35" t="s">
        <v>173</v>
      </c>
      <c r="O35" t="s">
        <v>173</v>
      </c>
      <c r="P35" s="2" t="str">
        <f t="array" ref="P3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($)])),COUNTIFS($B$2:B35,RBI[[#This Row],[Sub-Component]],$J$2:J35,MAX(IF(RBI[Sub-Component]=RBI[[#This Row],[Sub-Component]],RBI[Annual Commercial Risk ($)])))&gt;1)),"No","Yes")</f>
        <v>No</v>
      </c>
      <c r="Q35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35" s="9"/>
    </row>
    <row r="36" spans="1:18" x14ac:dyDescent="0.2">
      <c r="A36" t="s">
        <v>171</v>
      </c>
      <c r="B36" t="s">
        <v>248</v>
      </c>
      <c r="C36" t="s">
        <v>250</v>
      </c>
      <c r="D36" t="s">
        <v>231</v>
      </c>
      <c r="F36" t="s">
        <v>19</v>
      </c>
      <c r="G36" t="s">
        <v>9</v>
      </c>
      <c r="H36" s="4">
        <v>5.9304939075704999E-4</v>
      </c>
      <c r="I36" s="5">
        <v>173502000</v>
      </c>
      <c r="J36">
        <v>102895.25539512969</v>
      </c>
      <c r="K36">
        <v>0</v>
      </c>
      <c r="L36" t="s">
        <v>197</v>
      </c>
      <c r="M36">
        <v>5</v>
      </c>
      <c r="N36" t="s">
        <v>173</v>
      </c>
      <c r="O36" t="s">
        <v>173</v>
      </c>
      <c r="P36" s="2" t="str">
        <f t="array" ref="P3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($)])),COUNTIFS($B$2:B36,RBI[[#This Row],[Sub-Component]],$J$2:J36,MAX(IF(RBI[Sub-Component]=RBI[[#This Row],[Sub-Component]],RBI[Annual Commercial Risk ($)])))&gt;1)),"No","Yes")</f>
        <v>Yes</v>
      </c>
      <c r="Q36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6" s="9"/>
    </row>
    <row r="37" spans="1:18" x14ac:dyDescent="0.2">
      <c r="A37" t="s">
        <v>171</v>
      </c>
      <c r="B37" t="s">
        <v>287</v>
      </c>
      <c r="C37" t="s">
        <v>97</v>
      </c>
      <c r="D37" t="s">
        <v>174</v>
      </c>
      <c r="F37" t="s">
        <v>19</v>
      </c>
      <c r="G37" t="s">
        <v>9</v>
      </c>
      <c r="H37" s="4">
        <v>7.2275211459271738E-4</v>
      </c>
      <c r="I37" s="5">
        <v>173435100</v>
      </c>
      <c r="J37">
        <v>125350.5852695994</v>
      </c>
      <c r="K37">
        <v>0</v>
      </c>
      <c r="L37" t="s">
        <v>197</v>
      </c>
      <c r="M37">
        <v>5</v>
      </c>
      <c r="N37" t="s">
        <v>173</v>
      </c>
      <c r="O37" t="s">
        <v>173</v>
      </c>
      <c r="P37" s="2" t="str">
        <f t="array" ref="P3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($)])),COUNTIFS($B$2:B37,RBI[[#This Row],[Sub-Component]],$J$2:J37,MAX(IF(RBI[Sub-Component]=RBI[[#This Row],[Sub-Component]],RBI[Annual Commercial Risk ($)])))&gt;1)),"No","Yes")</f>
        <v>Yes</v>
      </c>
      <c r="Q37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37" s="9"/>
    </row>
    <row r="38" spans="1:18" x14ac:dyDescent="0.2">
      <c r="A38" t="s">
        <v>171</v>
      </c>
      <c r="B38" t="s">
        <v>251</v>
      </c>
      <c r="C38" t="s">
        <v>37</v>
      </c>
      <c r="D38" t="s">
        <v>231</v>
      </c>
      <c r="F38" t="s">
        <v>19</v>
      </c>
      <c r="G38" t="s">
        <v>9</v>
      </c>
      <c r="H38" s="4">
        <v>5.9336616556493471E-5</v>
      </c>
      <c r="I38" s="5">
        <v>173502000</v>
      </c>
      <c r="J38">
        <v>10295.021645784731</v>
      </c>
      <c r="K38">
        <v>0</v>
      </c>
      <c r="L38" t="s">
        <v>197</v>
      </c>
      <c r="M38">
        <v>4</v>
      </c>
      <c r="N38" t="s">
        <v>173</v>
      </c>
      <c r="O38" t="s">
        <v>173</v>
      </c>
      <c r="P38" s="2" t="str">
        <f t="array" ref="P3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($)])),COUNTIFS($B$2:B38,RBI[[#This Row],[Sub-Component]],$J$2:J38,MAX(IF(RBI[Sub-Component]=RBI[[#This Row],[Sub-Component]],RBI[Annual Commercial Risk ($)])))&gt;1)),"No","Yes")</f>
        <v>Yes</v>
      </c>
      <c r="Q38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8" s="9"/>
    </row>
    <row r="39" spans="1:18" x14ac:dyDescent="0.2">
      <c r="A39" t="s">
        <v>171</v>
      </c>
      <c r="B39" t="s">
        <v>252</v>
      </c>
      <c r="C39" t="s">
        <v>37</v>
      </c>
      <c r="D39" t="s">
        <v>231</v>
      </c>
      <c r="F39" t="s">
        <v>19</v>
      </c>
      <c r="G39" t="s">
        <v>9</v>
      </c>
      <c r="H39" s="4">
        <v>5.9336616556493471E-5</v>
      </c>
      <c r="I39" s="5">
        <v>173502000</v>
      </c>
      <c r="J39">
        <v>10295.021645784731</v>
      </c>
      <c r="K39">
        <v>0</v>
      </c>
      <c r="L39" t="s">
        <v>197</v>
      </c>
      <c r="M39">
        <v>4</v>
      </c>
      <c r="N39" t="s">
        <v>173</v>
      </c>
      <c r="O39" t="s">
        <v>173</v>
      </c>
      <c r="P39" s="2" t="str">
        <f t="array" ref="P3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($)])),COUNTIFS($B$2:B39,RBI[[#This Row],[Sub-Component]],$J$2:J39,MAX(IF(RBI[Sub-Component]=RBI[[#This Row],[Sub-Component]],RBI[Annual Commercial Risk ($)])))&gt;1)),"No","Yes")</f>
        <v>Yes</v>
      </c>
      <c r="Q39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39" s="9"/>
    </row>
    <row r="40" spans="1:18" x14ac:dyDescent="0.2">
      <c r="A40" t="s">
        <v>171</v>
      </c>
      <c r="B40" t="s">
        <v>288</v>
      </c>
      <c r="C40" t="s">
        <v>37</v>
      </c>
      <c r="D40" t="s">
        <v>231</v>
      </c>
      <c r="F40" t="s">
        <v>19</v>
      </c>
      <c r="G40" t="s">
        <v>9</v>
      </c>
      <c r="H40" s="4">
        <v>5.9336616556493471E-5</v>
      </c>
      <c r="I40" s="5">
        <v>173502000</v>
      </c>
      <c r="J40">
        <v>10295.021645784731</v>
      </c>
      <c r="K40">
        <v>0</v>
      </c>
      <c r="L40" t="s">
        <v>197</v>
      </c>
      <c r="M40">
        <v>4</v>
      </c>
      <c r="N40" t="s">
        <v>173</v>
      </c>
      <c r="O40" t="s">
        <v>173</v>
      </c>
      <c r="P40" s="2" t="str">
        <f t="array" ref="P4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($)])),COUNTIFS($B$2:B40,RBI[[#This Row],[Sub-Component]],$J$2:J40,MAX(IF(RBI[Sub-Component]=RBI[[#This Row],[Sub-Component]],RBI[Annual Commercial Risk ($)])))&gt;1)),"No","Yes")</f>
        <v>Yes</v>
      </c>
      <c r="Q40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0" s="9"/>
    </row>
    <row r="41" spans="1:18" x14ac:dyDescent="0.2">
      <c r="A41" t="s">
        <v>171</v>
      </c>
      <c r="B41" t="s">
        <v>289</v>
      </c>
      <c r="C41" t="s">
        <v>37</v>
      </c>
      <c r="D41" t="s">
        <v>231</v>
      </c>
      <c r="F41" t="s">
        <v>19</v>
      </c>
      <c r="G41" t="s">
        <v>9</v>
      </c>
      <c r="H41" s="4">
        <v>5.9336616556493471E-5</v>
      </c>
      <c r="I41" s="5">
        <v>173502000</v>
      </c>
      <c r="J41">
        <v>10295.021645784731</v>
      </c>
      <c r="K41">
        <v>0</v>
      </c>
      <c r="L41" t="s">
        <v>197</v>
      </c>
      <c r="M41">
        <v>4</v>
      </c>
      <c r="N41" t="s">
        <v>173</v>
      </c>
      <c r="O41" t="s">
        <v>173</v>
      </c>
      <c r="P41" s="2" t="str">
        <f t="array" ref="P4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($)])),COUNTIFS($B$2:B41,RBI[[#This Row],[Sub-Component]],$J$2:J41,MAX(IF(RBI[Sub-Component]=RBI[[#This Row],[Sub-Component]],RBI[Annual Commercial Risk ($)])))&gt;1)),"No","Yes")</f>
        <v>Yes</v>
      </c>
      <c r="Q4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1" s="9"/>
    </row>
    <row r="42" spans="1:18" x14ac:dyDescent="0.2">
      <c r="A42" t="s">
        <v>171</v>
      </c>
      <c r="B42" t="s">
        <v>253</v>
      </c>
      <c r="C42" t="s">
        <v>54</v>
      </c>
      <c r="D42" t="s">
        <v>196</v>
      </c>
      <c r="F42" t="s">
        <v>19</v>
      </c>
      <c r="G42" t="s">
        <v>9</v>
      </c>
      <c r="H42" s="4">
        <v>1.6244842119661485E-4</v>
      </c>
      <c r="I42" s="5">
        <v>142702000</v>
      </c>
      <c r="J42">
        <v>23181.714601599331</v>
      </c>
      <c r="K42">
        <v>0</v>
      </c>
      <c r="L42" t="s">
        <v>197</v>
      </c>
      <c r="M42">
        <v>4</v>
      </c>
      <c r="N42" t="s">
        <v>173</v>
      </c>
      <c r="O42" t="s">
        <v>173</v>
      </c>
      <c r="P42" s="2" t="str">
        <f t="array" ref="P4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($)])),COUNTIFS($B$2:B42,RBI[[#This Row],[Sub-Component]],$J$2:J42,MAX(IF(RBI[Sub-Component]=RBI[[#This Row],[Sub-Component]],RBI[Annual Commercial Risk ($)])))&gt;1)),"No","Yes")</f>
        <v>No</v>
      </c>
      <c r="Q42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42" s="9"/>
    </row>
    <row r="43" spans="1:18" x14ac:dyDescent="0.2">
      <c r="A43" t="s">
        <v>171</v>
      </c>
      <c r="B43" t="s">
        <v>253</v>
      </c>
      <c r="C43" t="s">
        <v>10</v>
      </c>
      <c r="D43" t="s">
        <v>196</v>
      </c>
      <c r="F43" t="s">
        <v>21</v>
      </c>
      <c r="G43" t="s">
        <v>9</v>
      </c>
      <c r="H43" s="4">
        <v>3.2489684239322969E-4</v>
      </c>
      <c r="I43" s="5">
        <v>142702000</v>
      </c>
      <c r="J43">
        <v>46363.429203198662</v>
      </c>
      <c r="K43">
        <v>0</v>
      </c>
      <c r="L43" t="s">
        <v>197</v>
      </c>
      <c r="M43">
        <v>4</v>
      </c>
      <c r="N43" t="s">
        <v>173</v>
      </c>
      <c r="O43" t="s">
        <v>173</v>
      </c>
      <c r="P43" s="2" t="str">
        <f t="array" ref="P4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($)])),COUNTIFS($B$2:B43,RBI[[#This Row],[Sub-Component]],$J$2:J43,MAX(IF(RBI[Sub-Component]=RBI[[#This Row],[Sub-Component]],RBI[Annual Commercial Risk ($)])))&gt;1)),"No","Yes")</f>
        <v>Yes</v>
      </c>
      <c r="Q4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3" s="9"/>
    </row>
    <row r="44" spans="1:18" x14ac:dyDescent="0.2">
      <c r="A44" t="s">
        <v>171</v>
      </c>
      <c r="B44" t="s">
        <v>253</v>
      </c>
      <c r="C44" t="s">
        <v>65</v>
      </c>
      <c r="D44" t="s">
        <v>196</v>
      </c>
      <c r="F44" t="s">
        <v>19</v>
      </c>
      <c r="G44" t="s">
        <v>9</v>
      </c>
      <c r="H44" s="4">
        <v>1.6244842119661485E-4</v>
      </c>
      <c r="I44" s="5">
        <v>142702000</v>
      </c>
      <c r="J44">
        <v>23181.714601599331</v>
      </c>
      <c r="K44">
        <v>0</v>
      </c>
      <c r="L44" t="s">
        <v>197</v>
      </c>
      <c r="M44">
        <v>4</v>
      </c>
      <c r="N44" t="s">
        <v>173</v>
      </c>
      <c r="O44" t="s">
        <v>173</v>
      </c>
      <c r="P44" s="2" t="str">
        <f t="array" ref="P4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($)])),COUNTIFS($B$2:B44,RBI[[#This Row],[Sub-Component]],$J$2:J44,MAX(IF(RBI[Sub-Component]=RBI[[#This Row],[Sub-Component]],RBI[Annual Commercial Risk ($)])))&gt;1)),"No","Yes")</f>
        <v>No</v>
      </c>
      <c r="Q44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44" s="9"/>
    </row>
    <row r="45" spans="1:18" x14ac:dyDescent="0.2">
      <c r="A45" t="s">
        <v>171</v>
      </c>
      <c r="B45" t="s">
        <v>290</v>
      </c>
      <c r="C45" t="s">
        <v>34</v>
      </c>
      <c r="D45" t="s">
        <v>231</v>
      </c>
      <c r="F45" t="s">
        <v>19</v>
      </c>
      <c r="G45" t="s">
        <v>9</v>
      </c>
      <c r="H45" s="4">
        <v>1.2054001870254183E-4</v>
      </c>
      <c r="I45" s="5">
        <v>173502000</v>
      </c>
      <c r="J45">
        <v>20913.934324928414</v>
      </c>
      <c r="K45">
        <v>0</v>
      </c>
      <c r="L45" t="s">
        <v>197</v>
      </c>
      <c r="M45">
        <v>4</v>
      </c>
      <c r="N45" t="s">
        <v>173</v>
      </c>
      <c r="O45" t="s">
        <v>173</v>
      </c>
      <c r="P45" s="2" t="str">
        <f t="array" ref="P4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($)])),COUNTIFS($B$2:B45,RBI[[#This Row],[Sub-Component]],$J$2:J45,MAX(IF(RBI[Sub-Component]=RBI[[#This Row],[Sub-Component]],RBI[Annual Commercial Risk ($)])))&gt;1)),"No","Yes")</f>
        <v>Yes</v>
      </c>
      <c r="Q45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5" s="9"/>
    </row>
    <row r="46" spans="1:18" x14ac:dyDescent="0.2">
      <c r="A46" t="s">
        <v>171</v>
      </c>
      <c r="B46" t="s">
        <v>290</v>
      </c>
      <c r="C46" t="s">
        <v>54</v>
      </c>
      <c r="D46" t="s">
        <v>231</v>
      </c>
      <c r="F46" t="s">
        <v>19</v>
      </c>
      <c r="G46" t="s">
        <v>9</v>
      </c>
      <c r="H46" s="4">
        <v>1.2054001870254183E-4</v>
      </c>
      <c r="I46" s="5">
        <v>173502000</v>
      </c>
      <c r="J46">
        <v>20913.934324928414</v>
      </c>
      <c r="K46">
        <v>0</v>
      </c>
      <c r="L46" t="s">
        <v>197</v>
      </c>
      <c r="M46">
        <v>4</v>
      </c>
      <c r="N46" t="s">
        <v>173</v>
      </c>
      <c r="O46" t="s">
        <v>173</v>
      </c>
      <c r="P46" s="2" t="str">
        <f t="array" ref="P4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($)])),COUNTIFS($B$2:B46,RBI[[#This Row],[Sub-Component]],$J$2:J46,MAX(IF(RBI[Sub-Component]=RBI[[#This Row],[Sub-Component]],RBI[Annual Commercial Risk ($)])))&gt;1)),"No","Yes")</f>
        <v>No</v>
      </c>
      <c r="Q46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46" s="9"/>
    </row>
    <row r="47" spans="1:18" x14ac:dyDescent="0.2">
      <c r="A47" t="s">
        <v>171</v>
      </c>
      <c r="B47" t="s">
        <v>291</v>
      </c>
      <c r="C47" t="s">
        <v>34</v>
      </c>
      <c r="D47" t="s">
        <v>231</v>
      </c>
      <c r="F47" t="s">
        <v>19</v>
      </c>
      <c r="G47" t="s">
        <v>9</v>
      </c>
      <c r="H47" s="4">
        <v>1.2054001870254183E-4</v>
      </c>
      <c r="I47" s="5">
        <v>173502000</v>
      </c>
      <c r="J47">
        <v>20913.934324928414</v>
      </c>
      <c r="K47">
        <v>0</v>
      </c>
      <c r="L47" t="s">
        <v>197</v>
      </c>
      <c r="M47">
        <v>4</v>
      </c>
      <c r="N47" t="s">
        <v>173</v>
      </c>
      <c r="O47" t="s">
        <v>173</v>
      </c>
      <c r="P47" s="2" t="str">
        <f t="array" ref="P4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($)])),COUNTIFS($B$2:B47,RBI[[#This Row],[Sub-Component]],$J$2:J47,MAX(IF(RBI[Sub-Component]=RBI[[#This Row],[Sub-Component]],RBI[Annual Commercial Risk ($)])))&gt;1)),"No","Yes")</f>
        <v>Yes</v>
      </c>
      <c r="Q47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7" s="9"/>
    </row>
    <row r="48" spans="1:18" x14ac:dyDescent="0.2">
      <c r="A48" t="s">
        <v>171</v>
      </c>
      <c r="B48" t="s">
        <v>291</v>
      </c>
      <c r="C48" t="s">
        <v>54</v>
      </c>
      <c r="D48" t="s">
        <v>231</v>
      </c>
      <c r="F48" t="s">
        <v>19</v>
      </c>
      <c r="G48" t="s">
        <v>9</v>
      </c>
      <c r="H48" s="4">
        <v>1.2054001870254183E-4</v>
      </c>
      <c r="I48" s="5">
        <v>173502000</v>
      </c>
      <c r="J48">
        <v>20913.934324928414</v>
      </c>
      <c r="K48">
        <v>0</v>
      </c>
      <c r="L48" t="s">
        <v>197</v>
      </c>
      <c r="M48">
        <v>4</v>
      </c>
      <c r="N48" t="s">
        <v>173</v>
      </c>
      <c r="O48" t="s">
        <v>173</v>
      </c>
      <c r="P48" s="2" t="str">
        <f t="array" ref="P4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($)])),COUNTIFS($B$2:B48,RBI[[#This Row],[Sub-Component]],$J$2:J48,MAX(IF(RBI[Sub-Component]=RBI[[#This Row],[Sub-Component]],RBI[Annual Commercial Risk ($)])))&gt;1)),"No","Yes")</f>
        <v>No</v>
      </c>
      <c r="Q48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48" s="9"/>
    </row>
    <row r="49" spans="1:18" x14ac:dyDescent="0.2">
      <c r="A49" t="s">
        <v>171</v>
      </c>
      <c r="B49" t="s">
        <v>292</v>
      </c>
      <c r="C49" t="s">
        <v>34</v>
      </c>
      <c r="D49" t="s">
        <v>231</v>
      </c>
      <c r="F49" t="s">
        <v>19</v>
      </c>
      <c r="G49" t="s">
        <v>9</v>
      </c>
      <c r="H49" s="4">
        <v>1.2054001870254183E-4</v>
      </c>
      <c r="I49" s="5">
        <v>173502000</v>
      </c>
      <c r="J49">
        <v>20913.934324928414</v>
      </c>
      <c r="K49">
        <v>0</v>
      </c>
      <c r="L49" t="s">
        <v>197</v>
      </c>
      <c r="M49">
        <v>4</v>
      </c>
      <c r="N49" t="s">
        <v>173</v>
      </c>
      <c r="O49" t="s">
        <v>173</v>
      </c>
      <c r="P49" s="2" t="str">
        <f t="array" ref="P4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($)])),COUNTIFS($B$2:B49,RBI[[#This Row],[Sub-Component]],$J$2:J49,MAX(IF(RBI[Sub-Component]=RBI[[#This Row],[Sub-Component]],RBI[Annual Commercial Risk ($)])))&gt;1)),"No","Yes")</f>
        <v>Yes</v>
      </c>
      <c r="Q49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49" s="9"/>
    </row>
    <row r="50" spans="1:18" x14ac:dyDescent="0.2">
      <c r="A50" t="s">
        <v>171</v>
      </c>
      <c r="B50" t="s">
        <v>292</v>
      </c>
      <c r="C50" t="s">
        <v>54</v>
      </c>
      <c r="D50" t="s">
        <v>231</v>
      </c>
      <c r="F50" t="s">
        <v>19</v>
      </c>
      <c r="G50" t="s">
        <v>9</v>
      </c>
      <c r="H50" s="4">
        <v>1.2054001870254183E-4</v>
      </c>
      <c r="I50" s="5">
        <v>173502000</v>
      </c>
      <c r="J50">
        <v>20913.934324928414</v>
      </c>
      <c r="K50">
        <v>0</v>
      </c>
      <c r="L50" t="s">
        <v>197</v>
      </c>
      <c r="M50">
        <v>4</v>
      </c>
      <c r="N50" t="s">
        <v>173</v>
      </c>
      <c r="O50" t="s">
        <v>173</v>
      </c>
      <c r="P50" s="2" t="str">
        <f t="array" ref="P5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($)])),COUNTIFS($B$2:B50,RBI[[#This Row],[Sub-Component]],$J$2:J50,MAX(IF(RBI[Sub-Component]=RBI[[#This Row],[Sub-Component]],RBI[Annual Commercial Risk ($)])))&gt;1)),"No","Yes")</f>
        <v>No</v>
      </c>
      <c r="Q50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50" s="9"/>
    </row>
    <row r="51" spans="1:18" x14ac:dyDescent="0.2">
      <c r="A51" t="s">
        <v>171</v>
      </c>
      <c r="B51" t="s">
        <v>293</v>
      </c>
      <c r="C51" t="s">
        <v>34</v>
      </c>
      <c r="D51" t="s">
        <v>172</v>
      </c>
      <c r="F51" t="s">
        <v>19</v>
      </c>
      <c r="G51" t="s">
        <v>9</v>
      </c>
      <c r="H51" s="4">
        <v>1.2054001870254183E-4</v>
      </c>
      <c r="I51" s="5">
        <v>3788914000</v>
      </c>
      <c r="J51">
        <v>456715.76442232257</v>
      </c>
      <c r="K51">
        <v>0</v>
      </c>
      <c r="L51" t="s">
        <v>257</v>
      </c>
      <c r="M51">
        <v>4</v>
      </c>
      <c r="N51" t="s">
        <v>173</v>
      </c>
      <c r="O51" t="s">
        <v>173</v>
      </c>
      <c r="P51" s="2" t="str">
        <f t="array" ref="P5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($)])),COUNTIFS($B$2:B51,RBI[[#This Row],[Sub-Component]],$J$2:J51,MAX(IF(RBI[Sub-Component]=RBI[[#This Row],[Sub-Component]],RBI[Annual Commercial Risk ($)])))&gt;1)),"No","Yes")</f>
        <v>Yes</v>
      </c>
      <c r="Q5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1" s="9"/>
    </row>
    <row r="52" spans="1:18" x14ac:dyDescent="0.2">
      <c r="A52" t="s">
        <v>171</v>
      </c>
      <c r="B52" t="s">
        <v>293</v>
      </c>
      <c r="C52" t="s">
        <v>54</v>
      </c>
      <c r="D52" t="s">
        <v>172</v>
      </c>
      <c r="F52" t="s">
        <v>19</v>
      </c>
      <c r="G52" t="s">
        <v>9</v>
      </c>
      <c r="H52" s="4">
        <v>1.2054001870254183E-4</v>
      </c>
      <c r="I52" s="5">
        <v>3788914000</v>
      </c>
      <c r="J52">
        <v>456715.76442232257</v>
      </c>
      <c r="K52">
        <v>0</v>
      </c>
      <c r="L52" t="s">
        <v>257</v>
      </c>
      <c r="M52">
        <v>4</v>
      </c>
      <c r="N52" t="s">
        <v>173</v>
      </c>
      <c r="O52" t="s">
        <v>173</v>
      </c>
      <c r="P52" s="2" t="str">
        <f t="array" ref="P5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($)])),COUNTIFS($B$2:B52,RBI[[#This Row],[Sub-Component]],$J$2:J52,MAX(IF(RBI[Sub-Component]=RBI[[#This Row],[Sub-Component]],RBI[Annual Commercial Risk ($)])))&gt;1)),"No","Yes")</f>
        <v>No</v>
      </c>
      <c r="Q52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52" s="9"/>
    </row>
    <row r="53" spans="1:18" x14ac:dyDescent="0.2">
      <c r="A53" t="s">
        <v>171</v>
      </c>
      <c r="B53" t="s">
        <v>294</v>
      </c>
      <c r="C53" t="s">
        <v>37</v>
      </c>
      <c r="D53" t="s">
        <v>231</v>
      </c>
      <c r="F53" t="s">
        <v>19</v>
      </c>
      <c r="G53" t="s">
        <v>9</v>
      </c>
      <c r="H53" s="4">
        <v>5.9336616556493471E-5</v>
      </c>
      <c r="I53" s="5">
        <v>173502000</v>
      </c>
      <c r="J53">
        <v>10295.021645784731</v>
      </c>
      <c r="K53">
        <v>0</v>
      </c>
      <c r="L53" t="s">
        <v>197</v>
      </c>
      <c r="M53">
        <v>4</v>
      </c>
      <c r="N53" t="s">
        <v>173</v>
      </c>
      <c r="O53" t="s">
        <v>173</v>
      </c>
      <c r="P53" s="2" t="str">
        <f t="array" ref="P5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($)])),COUNTIFS($B$2:B53,RBI[[#This Row],[Sub-Component]],$J$2:J53,MAX(IF(RBI[Sub-Component]=RBI[[#This Row],[Sub-Component]],RBI[Annual Commercial Risk ($)])))&gt;1)),"No","Yes")</f>
        <v>Yes</v>
      </c>
      <c r="Q5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3" s="9"/>
    </row>
    <row r="54" spans="1:18" x14ac:dyDescent="0.2">
      <c r="A54" t="s">
        <v>171</v>
      </c>
      <c r="B54" t="s">
        <v>295</v>
      </c>
      <c r="C54" t="s">
        <v>34</v>
      </c>
      <c r="D54" t="s">
        <v>172</v>
      </c>
      <c r="F54" t="s">
        <v>19</v>
      </c>
      <c r="G54" t="s">
        <v>9</v>
      </c>
      <c r="H54" s="4">
        <v>2.1181952659204972E-4</v>
      </c>
      <c r="I54" s="5">
        <v>3788914000</v>
      </c>
      <c r="J54">
        <v>802565.96977798943</v>
      </c>
      <c r="K54">
        <v>0</v>
      </c>
      <c r="L54" t="s">
        <v>257</v>
      </c>
      <c r="M54">
        <v>4</v>
      </c>
      <c r="N54" t="s">
        <v>173</v>
      </c>
      <c r="O54" t="s">
        <v>173</v>
      </c>
      <c r="P54" s="2" t="str">
        <f t="array" ref="P5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($)])),COUNTIFS($B$2:B54,RBI[[#This Row],[Sub-Component]],$J$2:J54,MAX(IF(RBI[Sub-Component]=RBI[[#This Row],[Sub-Component]],RBI[Annual Commercial Risk ($)])))&gt;1)),"No","Yes")</f>
        <v>Yes</v>
      </c>
      <c r="Q54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4" s="9"/>
    </row>
    <row r="55" spans="1:18" x14ac:dyDescent="0.2">
      <c r="A55" t="s">
        <v>171</v>
      </c>
      <c r="B55" t="s">
        <v>258</v>
      </c>
      <c r="C55" t="s">
        <v>37</v>
      </c>
      <c r="D55" t="s">
        <v>231</v>
      </c>
      <c r="F55" t="s">
        <v>19</v>
      </c>
      <c r="G55" t="s">
        <v>9</v>
      </c>
      <c r="H55" s="4">
        <v>5.9336616556493471E-5</v>
      </c>
      <c r="I55" s="5">
        <v>173502000</v>
      </c>
      <c r="J55">
        <v>10295.021645784731</v>
      </c>
      <c r="K55">
        <v>0</v>
      </c>
      <c r="L55" t="s">
        <v>197</v>
      </c>
      <c r="M55">
        <v>4</v>
      </c>
      <c r="N55" t="s">
        <v>173</v>
      </c>
      <c r="O55" t="s">
        <v>173</v>
      </c>
      <c r="P55" s="2" t="str">
        <f t="array" ref="P55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($)])),COUNTIFS($B$2:B55,RBI[[#This Row],[Sub-Component]],$J$2:J55,MAX(IF(RBI[Sub-Component]=RBI[[#This Row],[Sub-Component]],RBI[Annual Commercial Risk ($)])))&gt;1)),"No","Yes")</f>
        <v>Yes</v>
      </c>
      <c r="Q55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5" s="9"/>
    </row>
    <row r="56" spans="1:18" x14ac:dyDescent="0.2">
      <c r="A56" t="s">
        <v>171</v>
      </c>
      <c r="B56" t="s">
        <v>259</v>
      </c>
      <c r="C56" t="s">
        <v>37</v>
      </c>
      <c r="D56" t="s">
        <v>231</v>
      </c>
      <c r="F56" t="s">
        <v>19</v>
      </c>
      <c r="G56" t="s">
        <v>9</v>
      </c>
      <c r="H56" s="4">
        <v>5.9336616556493471E-5</v>
      </c>
      <c r="I56" s="5">
        <v>173502000</v>
      </c>
      <c r="J56">
        <v>10295.021645784731</v>
      </c>
      <c r="K56">
        <v>0</v>
      </c>
      <c r="L56" t="s">
        <v>197</v>
      </c>
      <c r="M56">
        <v>4</v>
      </c>
      <c r="N56" t="s">
        <v>173</v>
      </c>
      <c r="O56" t="s">
        <v>173</v>
      </c>
      <c r="P56" s="2" t="str">
        <f t="array" ref="P56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($)])),COUNTIFS($B$2:B56,RBI[[#This Row],[Sub-Component]],$J$2:J56,MAX(IF(RBI[Sub-Component]=RBI[[#This Row],[Sub-Component]],RBI[Annual Commercial Risk ($)])))&gt;1)),"No","Yes")</f>
        <v>Yes</v>
      </c>
      <c r="Q56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6" s="9"/>
    </row>
    <row r="57" spans="1:18" x14ac:dyDescent="0.2">
      <c r="A57" t="s">
        <v>171</v>
      </c>
      <c r="B57" t="s">
        <v>296</v>
      </c>
      <c r="C57" t="s">
        <v>229</v>
      </c>
      <c r="D57" t="s">
        <v>231</v>
      </c>
      <c r="F57" t="s">
        <v>19</v>
      </c>
      <c r="G57" t="s">
        <v>9</v>
      </c>
      <c r="H57" s="4">
        <v>2.6957083668605053E-4</v>
      </c>
      <c r="I57" s="5">
        <v>173502000</v>
      </c>
      <c r="J57">
        <v>46771.079306703141</v>
      </c>
      <c r="K57">
        <v>0</v>
      </c>
      <c r="L57" t="s">
        <v>197</v>
      </c>
      <c r="M57">
        <v>4</v>
      </c>
      <c r="N57" t="s">
        <v>173</v>
      </c>
      <c r="O57" t="s">
        <v>173</v>
      </c>
      <c r="P57" s="2" t="str">
        <f t="array" ref="P57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($)])),COUNTIFS($B$2:B57,RBI[[#This Row],[Sub-Component]],$J$2:J57,MAX(IF(RBI[Sub-Component]=RBI[[#This Row],[Sub-Component]],RBI[Annual Commercial Risk ($)])))&gt;1)),"No","Yes")</f>
        <v>Yes</v>
      </c>
      <c r="Q57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7" s="9"/>
    </row>
    <row r="58" spans="1:18" x14ac:dyDescent="0.2">
      <c r="A58" t="s">
        <v>171</v>
      </c>
      <c r="B58" t="s">
        <v>296</v>
      </c>
      <c r="C58" t="s">
        <v>46</v>
      </c>
      <c r="D58" t="s">
        <v>231</v>
      </c>
      <c r="F58" t="s">
        <v>19</v>
      </c>
      <c r="G58" t="s">
        <v>9</v>
      </c>
      <c r="H58" s="4">
        <v>2.6957083668605053E-4</v>
      </c>
      <c r="I58" s="5">
        <v>173502000</v>
      </c>
      <c r="J58">
        <v>46771.079306703141</v>
      </c>
      <c r="K58">
        <v>0</v>
      </c>
      <c r="L58" t="s">
        <v>197</v>
      </c>
      <c r="M58">
        <v>4</v>
      </c>
      <c r="N58" t="s">
        <v>173</v>
      </c>
      <c r="O58" t="s">
        <v>173</v>
      </c>
      <c r="P58" s="2" t="str">
        <f t="array" ref="P58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($)])),COUNTIFS($B$2:B58,RBI[[#This Row],[Sub-Component]],$J$2:J58,MAX(IF(RBI[Sub-Component]=RBI[[#This Row],[Sub-Component]],RBI[Annual Commercial Risk ($)])))&gt;1)),"No","Yes")</f>
        <v>No</v>
      </c>
      <c r="Q58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58" s="9"/>
    </row>
    <row r="59" spans="1:18" x14ac:dyDescent="0.2">
      <c r="A59" t="s">
        <v>171</v>
      </c>
      <c r="B59" t="s">
        <v>254</v>
      </c>
      <c r="C59" t="s">
        <v>37</v>
      </c>
      <c r="D59" t="s">
        <v>231</v>
      </c>
      <c r="F59" t="s">
        <v>19</v>
      </c>
      <c r="G59" t="s">
        <v>9</v>
      </c>
      <c r="H59" s="4">
        <v>5.9336616556493471E-5</v>
      </c>
      <c r="I59" s="5">
        <v>173502000</v>
      </c>
      <c r="J59">
        <v>10295.021645784731</v>
      </c>
      <c r="K59">
        <v>0</v>
      </c>
      <c r="L59" t="s">
        <v>197</v>
      </c>
      <c r="M59">
        <v>4</v>
      </c>
      <c r="N59" t="s">
        <v>173</v>
      </c>
      <c r="O59" t="s">
        <v>173</v>
      </c>
      <c r="P59" s="2" t="str">
        <f t="array" ref="P59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($)])),COUNTIFS($B$2:B59,RBI[[#This Row],[Sub-Component]],$J$2:J59,MAX(IF(RBI[Sub-Component]=RBI[[#This Row],[Sub-Component]],RBI[Annual Commercial Risk ($)])))&gt;1)),"No","Yes")</f>
        <v>Yes</v>
      </c>
      <c r="Q59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59" s="9"/>
    </row>
    <row r="60" spans="1:18" x14ac:dyDescent="0.2">
      <c r="A60" t="s">
        <v>171</v>
      </c>
      <c r="B60" t="s">
        <v>254</v>
      </c>
      <c r="C60" t="s">
        <v>12</v>
      </c>
      <c r="D60" t="s">
        <v>299</v>
      </c>
      <c r="F60" t="s">
        <v>19</v>
      </c>
      <c r="G60" t="s">
        <v>9</v>
      </c>
      <c r="H60" s="4">
        <v>5.9336616556493471E-5</v>
      </c>
      <c r="I60" s="5">
        <v>173502000</v>
      </c>
      <c r="J60">
        <v>10295.021645784731</v>
      </c>
      <c r="K60">
        <v>0</v>
      </c>
      <c r="L60" t="s">
        <v>197</v>
      </c>
      <c r="M60">
        <v>4</v>
      </c>
      <c r="N60" t="s">
        <v>173</v>
      </c>
      <c r="O60" t="s">
        <v>173</v>
      </c>
      <c r="P60" s="2" t="str">
        <f t="array" ref="P60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($)])),COUNTIFS($B$2:B60,RBI[[#This Row],[Sub-Component]],$J$2:J60,MAX(IF(RBI[Sub-Component]=RBI[[#This Row],[Sub-Component]],RBI[Annual Commercial Risk ($)])))&gt;1)),"No","Yes")</f>
        <v>No</v>
      </c>
      <c r="Q60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60" s="9"/>
    </row>
    <row r="61" spans="1:18" x14ac:dyDescent="0.2">
      <c r="A61" t="s">
        <v>171</v>
      </c>
      <c r="B61" t="s">
        <v>255</v>
      </c>
      <c r="C61" t="s">
        <v>37</v>
      </c>
      <c r="D61" t="s">
        <v>231</v>
      </c>
      <c r="F61" t="s">
        <v>19</v>
      </c>
      <c r="G61" t="s">
        <v>9</v>
      </c>
      <c r="H61" s="4">
        <v>5.9336616556493471E-5</v>
      </c>
      <c r="I61" s="5">
        <v>173502000</v>
      </c>
      <c r="J61">
        <v>10295.021645784731</v>
      </c>
      <c r="K61">
        <v>0</v>
      </c>
      <c r="L61" t="s">
        <v>197</v>
      </c>
      <c r="M61">
        <v>4</v>
      </c>
      <c r="N61" t="s">
        <v>173</v>
      </c>
      <c r="O61" t="s">
        <v>173</v>
      </c>
      <c r="P61" s="2" t="str">
        <f t="array" ref="P61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($)])),COUNTIFS($B$2:B61,RBI[[#This Row],[Sub-Component]],$J$2:J61,MAX(IF(RBI[Sub-Component]=RBI[[#This Row],[Sub-Component]],RBI[Annual Commercial Risk ($)])))&gt;1)),"No","Yes")</f>
        <v>Yes</v>
      </c>
      <c r="Q61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61" s="9"/>
    </row>
    <row r="62" spans="1:18" x14ac:dyDescent="0.2">
      <c r="A62" t="s">
        <v>171</v>
      </c>
      <c r="B62" t="s">
        <v>255</v>
      </c>
      <c r="C62" t="s">
        <v>12</v>
      </c>
      <c r="D62" t="s">
        <v>299</v>
      </c>
      <c r="F62" t="s">
        <v>19</v>
      </c>
      <c r="G62" t="s">
        <v>9</v>
      </c>
      <c r="H62" s="4">
        <v>5.9336616556493471E-5</v>
      </c>
      <c r="I62" s="5">
        <v>173502000</v>
      </c>
      <c r="J62">
        <v>10295.021645784731</v>
      </c>
      <c r="K62">
        <v>0</v>
      </c>
      <c r="L62" t="s">
        <v>197</v>
      </c>
      <c r="M62">
        <v>4</v>
      </c>
      <c r="N62" t="s">
        <v>173</v>
      </c>
      <c r="O62" t="s">
        <v>173</v>
      </c>
      <c r="P62" s="2" t="str">
        <f t="array" ref="P62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($)])),COUNTIFS($B$2:B62,RBI[[#This Row],[Sub-Component]],$J$2:J62,MAX(IF(RBI[Sub-Component]=RBI[[#This Row],[Sub-Component]],RBI[Annual Commercial Risk ($)])))&gt;1)),"No","Yes")</f>
        <v>No</v>
      </c>
      <c r="Q62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62" s="9"/>
    </row>
    <row r="63" spans="1:18" x14ac:dyDescent="0.2">
      <c r="A63" t="s">
        <v>171</v>
      </c>
      <c r="B63" t="s">
        <v>213</v>
      </c>
      <c r="C63" t="s">
        <v>215</v>
      </c>
      <c r="D63" t="s">
        <v>231</v>
      </c>
      <c r="F63" t="s">
        <v>19</v>
      </c>
      <c r="G63" t="s">
        <v>9</v>
      </c>
      <c r="H63" s="4">
        <v>2.7446438268796669E-5</v>
      </c>
      <c r="I63" s="5">
        <v>173502000</v>
      </c>
      <c r="J63">
        <v>4762.0119325127598</v>
      </c>
      <c r="K63">
        <v>0</v>
      </c>
      <c r="L63" t="s">
        <v>197</v>
      </c>
      <c r="M63">
        <v>3</v>
      </c>
      <c r="N63" t="s">
        <v>173</v>
      </c>
      <c r="O63" t="s">
        <v>173</v>
      </c>
      <c r="P63" s="2" t="str">
        <f t="array" ref="P63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($)])),COUNTIFS($B$2:B63,RBI[[#This Row],[Sub-Component]],$J$2:J63,MAX(IF(RBI[Sub-Component]=RBI[[#This Row],[Sub-Component]],RBI[Annual Commercial Risk ($)])))&gt;1)),"No","Yes")</f>
        <v>Yes</v>
      </c>
      <c r="Q63" s="2" t="str">
        <f>IFERROR(VLOOKUP(IF(ISNUMBER(SEARCH("-",RBI[[#This Row],[Sub-Component]])),LEFT(RBI[[#This Row],[Sub-Component]],FIND("-",RBI[[#This Row],[Sub-Component]])-2)),Mitigated[],2,FALSE),RBI[[#This Row],[Duplicates]])</f>
        <v>Yes</v>
      </c>
      <c r="R63" s="9"/>
    </row>
    <row r="64" spans="1:18" x14ac:dyDescent="0.2">
      <c r="A64" t="s">
        <v>171</v>
      </c>
      <c r="B64" t="s">
        <v>213</v>
      </c>
      <c r="C64" t="s">
        <v>217</v>
      </c>
      <c r="D64" t="s">
        <v>231</v>
      </c>
      <c r="F64" t="s">
        <v>19</v>
      </c>
      <c r="G64" t="s">
        <v>9</v>
      </c>
      <c r="H64" s="4">
        <v>2.7446438268796669E-5</v>
      </c>
      <c r="I64" s="5">
        <v>173502000</v>
      </c>
      <c r="J64">
        <v>4762.0119325127598</v>
      </c>
      <c r="K64">
        <v>0</v>
      </c>
      <c r="L64" t="s">
        <v>197</v>
      </c>
      <c r="M64">
        <v>3</v>
      </c>
      <c r="N64" t="s">
        <v>173</v>
      </c>
      <c r="O64" t="s">
        <v>173</v>
      </c>
      <c r="P64" s="2" t="str">
        <f t="array" ref="P64">IF(OR(RBI[[#This Row],[Annual Commercial Risk ($)]]&lt;MAX(IF(RBI[Sub-Component]=RBI[[#This Row],[Sub-Component]],RBI[Annual Commercial Risk ($)])),AND(RBI[[#This Row],[Annual Commercial Risk ($)]]=MAX(IF(RBI[Sub-Component]=RBI[[#This Row],[Sub-Component]],RBI[Annual Commercial Risk ($)])),COUNTIFS($B$2:B64,RBI[[#This Row],[Sub-Component]],$J$2:J64,MAX(IF(RBI[Sub-Component]=RBI[[#This Row],[Sub-Component]],RBI[Annual Commercial Risk ($)])))&gt;1)),"No","Yes")</f>
        <v>No</v>
      </c>
      <c r="Q64" s="2" t="str">
        <f>IFERROR(VLOOKUP(IF(ISNUMBER(SEARCH("-",RBI[[#This Row],[Sub-Component]])),LEFT(RBI[[#This Row],[Sub-Component]],FIND("-",RBI[[#This Row],[Sub-Component]])-2)),Mitigated[],2,FALSE),RBI[[#This Row],[Duplicates]])</f>
        <v>No</v>
      </c>
      <c r="R64" s="9"/>
    </row>
  </sheetData>
  <conditionalFormatting sqref="R2:R64">
    <cfRule type="expression" dxfId="7" priority="2">
      <formula>AND(Q2="No",P2="Yes")</formula>
    </cfRule>
    <cfRule type="expression" dxfId="6" priority="3">
      <formula>P2="No"</formula>
    </cfRule>
  </conditionalFormatting>
  <conditionalFormatting sqref="P2:P64">
    <cfRule type="cellIs" dxfId="5" priority="1" operator="notEqual">
      <formula>A2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Inputs</vt:lpstr>
      <vt:lpstr>FMECA</vt:lpstr>
      <vt:lpstr>RBI</vt:lpstr>
    </vt:vector>
  </TitlesOfParts>
  <Company>Wood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RANDERSON, Ben (WG)</dc:creator>
  <cp:lastModifiedBy>Ben Randerson</cp:lastModifiedBy>
  <dcterms:created xsi:type="dcterms:W3CDTF">2017-11-06T10:21:00Z</dcterms:created>
  <dcterms:modified xsi:type="dcterms:W3CDTF">2017-11-15T12:07:00Z</dcterms:modified>
</cp:coreProperties>
</file>