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_Hydraulic-Comp-Model_Ms\Hydraulic model in Matlab Ver2June21\Info&amp;Calcs\"/>
    </mc:Choice>
  </mc:AlternateContent>
  <xr:revisionPtr revIDLastSave="0" documentId="13_ncr:1_{FA62AAC2-BB66-4F3C-BCBE-BC034686878C}" xr6:coauthVersionLast="47" xr6:coauthVersionMax="47" xr10:uidLastSave="{00000000-0000-0000-0000-000000000000}"/>
  <bookViews>
    <workbookView xWindow="-26565" yWindow="4755" windowWidth="22755" windowHeight="13080" xr2:uid="{7929CA8B-DFAF-4D58-84E6-65D8F8C6343C}"/>
  </bookViews>
  <sheets>
    <sheet name="Sheet1" sheetId="1" r:id="rId1"/>
    <sheet name="F-F Sim" sheetId="2" r:id="rId2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2" l="1"/>
  <c r="H20" i="2"/>
  <c r="J19" i="2"/>
  <c r="H19" i="2"/>
  <c r="J18" i="2"/>
  <c r="H18" i="2"/>
  <c r="J17" i="2"/>
  <c r="H17" i="2"/>
  <c r="J16" i="2"/>
  <c r="H16" i="2"/>
  <c r="J9" i="2"/>
  <c r="H9" i="2"/>
  <c r="J8" i="2"/>
  <c r="H8" i="2"/>
  <c r="J7" i="2"/>
  <c r="H7" i="2"/>
  <c r="J6" i="2"/>
  <c r="H6" i="2"/>
  <c r="J5" i="2"/>
  <c r="H5" i="2"/>
  <c r="J10" i="1"/>
  <c r="J11" i="1"/>
  <c r="J12" i="1"/>
  <c r="J17" i="1"/>
  <c r="J18" i="1"/>
  <c r="J19" i="1"/>
  <c r="J20" i="1"/>
  <c r="I17" i="1" l="1"/>
  <c r="I18" i="1"/>
  <c r="I19" i="1"/>
  <c r="I20" i="1"/>
  <c r="J16" i="1"/>
  <c r="I16" i="1" s="1"/>
  <c r="H20" i="1"/>
  <c r="H19" i="1"/>
  <c r="H18" i="1"/>
  <c r="H17" i="1"/>
  <c r="H16" i="1"/>
  <c r="H6" i="1"/>
  <c r="H7" i="1"/>
  <c r="H8" i="1"/>
  <c r="H9" i="1"/>
  <c r="H5" i="1"/>
  <c r="J6" i="1"/>
  <c r="I6" i="1" s="1"/>
  <c r="J7" i="1"/>
  <c r="I7" i="1" s="1"/>
  <c r="J8" i="1"/>
  <c r="I8" i="1" s="1"/>
  <c r="J9" i="1"/>
  <c r="I9" i="1" s="1"/>
  <c r="J5" i="1"/>
  <c r="I5" i="1" s="1"/>
</calcChain>
</file>

<file path=xl/sharedStrings.xml><?xml version="1.0" encoding="utf-8"?>
<sst xmlns="http://schemas.openxmlformats.org/spreadsheetml/2006/main" count="40" uniqueCount="18">
  <si>
    <t>J_VA = Pa*(Gh-GA)*VA*VAkin;</t>
  </si>
  <si>
    <t>KmADP = 0.25;</t>
  </si>
  <si>
    <t>nH = 2;</t>
  </si>
  <si>
    <t>VAkin = (8-GA)^nH/((8-GA)^nH+KmADP^nH); %M-M relation with Hill nH and "KmADP" = 0.5 meters below 8</t>
  </si>
  <si>
    <t>Tank Ht</t>
  </si>
  <si>
    <t>Energy</t>
  </si>
  <si>
    <t>m</t>
  </si>
  <si>
    <t>J</t>
  </si>
  <si>
    <t>kJ</t>
  </si>
  <si>
    <t>kcal</t>
  </si>
  <si>
    <t>KmADP</t>
  </si>
  <si>
    <t>nH</t>
  </si>
  <si>
    <t>Gh</t>
  </si>
  <si>
    <t>GA</t>
  </si>
  <si>
    <t>v</t>
  </si>
  <si>
    <t>Pa</t>
  </si>
  <si>
    <t>VAkin</t>
  </si>
  <si>
    <t>Gh-GA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</si>
</sst>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Activity</a:t>
            </a:r>
            <a:r>
              <a:rPr lang="en-US" sz="1600" b="1" baseline="0">
                <a:solidFill>
                  <a:sysClr val="windowText" lastClr="000000"/>
                </a:solidFill>
              </a:rPr>
              <a:t> of CVANT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987047540372863"/>
          <c:y val="1.4163466101268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Km=0.25 nH=2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201275974832029"/>
                  <c:y val="0.108409623052918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rgbClr val="0070C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rgbClr val="0070C0"/>
                        </a:solidFill>
                      </a:rPr>
                      <a:t>y = 1.37x - 0.0095</a:t>
                    </a:r>
                    <a:br>
                      <a:rPr lang="en-US" sz="1200" b="1" baseline="0">
                        <a:solidFill>
                          <a:srgbClr val="0070C0"/>
                        </a:solidFill>
                      </a:rPr>
                    </a:br>
                    <a:r>
                      <a:rPr lang="en-US" sz="1200" b="1" baseline="0">
                        <a:solidFill>
                          <a:srgbClr val="0070C0"/>
                        </a:solidFill>
                      </a:rPr>
                      <a:t>R² = 1</a:t>
                    </a:r>
                    <a:endParaRPr lang="en-US" sz="1200" b="1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Sheet1!$H$5:$H$9</c:f>
              <c:numCache>
                <c:formatCode>General</c:formatCode>
                <c:ptCount val="5"/>
                <c:pt idx="0">
                  <c:v>8.1000000000000405E-2</c:v>
                </c:pt>
                <c:pt idx="1">
                  <c:v>0.18799999999999972</c:v>
                </c:pt>
                <c:pt idx="2">
                  <c:v>0.37099999999999955</c:v>
                </c:pt>
                <c:pt idx="3">
                  <c:v>0.55400000000000027</c:v>
                </c:pt>
                <c:pt idx="4">
                  <c:v>0.7370000000000001</c:v>
                </c:pt>
              </c:numCache>
            </c:numRef>
          </c:xVal>
          <c:yVal>
            <c:numRef>
              <c:f>Sheet1!$I$5:$I$9</c:f>
              <c:numCache>
                <c:formatCode>0.000</c:formatCode>
                <c:ptCount val="5"/>
                <c:pt idx="0">
                  <c:v>9.9904110516639E-2</c:v>
                </c:pt>
                <c:pt idx="1">
                  <c:v>0.24944459295812074</c:v>
                </c:pt>
                <c:pt idx="2">
                  <c:v>0.50006086941698913</c:v>
                </c:pt>
                <c:pt idx="3">
                  <c:v>0.75003845784589651</c:v>
                </c:pt>
                <c:pt idx="4">
                  <c:v>0.99993894479282874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4-4425-8117-A0A06AA41EA3}"/>
            </c:ext>
          </c:extLst>
        </c:ser>
        <c:ser>
          <c:idx val="1"/>
          <c:order val="1"/>
          <c:tx>
            <c:v>Km=1 nH=2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710349570150213E-2"/>
                  <c:y val="0.476666247214936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chemeClr val="accent2"/>
                        </a:solidFill>
                      </a:rPr>
                      <a:t>y = 1.32x - 0.0709</a:t>
                    </a:r>
                    <a:br>
                      <a:rPr lang="en-US" sz="1200" b="1" baseline="0">
                        <a:solidFill>
                          <a:schemeClr val="accent2"/>
                        </a:solidFill>
                      </a:rPr>
                    </a:br>
                    <a:r>
                      <a:rPr lang="en-US" sz="1200" b="1" baseline="0">
                        <a:solidFill>
                          <a:schemeClr val="accent2"/>
                        </a:solidFill>
                      </a:rPr>
                      <a:t>R² = 0.9999</a:t>
                    </a:r>
                    <a:endParaRPr lang="en-US" sz="1200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Sheet1!$H$16:$H$20</c:f>
              <c:numCache>
                <c:formatCode>General</c:formatCode>
                <c:ptCount val="5"/>
                <c:pt idx="0">
                  <c:v>8.1000000000000405E-2</c:v>
                </c:pt>
                <c:pt idx="1">
                  <c:v>0.18799999999999972</c:v>
                </c:pt>
                <c:pt idx="2">
                  <c:v>0.37099999999999955</c:v>
                </c:pt>
                <c:pt idx="3">
                  <c:v>0.55400000000000027</c:v>
                </c:pt>
                <c:pt idx="4">
                  <c:v>0.7370000000000001</c:v>
                </c:pt>
              </c:numCache>
            </c:numRef>
          </c:xVal>
          <c:yVal>
            <c:numRef>
              <c:f>Sheet1!$I$16:$I$20</c:f>
              <c:numCache>
                <c:formatCode>0.000</c:formatCode>
                <c:ptCount val="5"/>
                <c:pt idx="0">
                  <c:v>4.0592567190099078E-2</c:v>
                </c:pt>
                <c:pt idx="1">
                  <c:v>0.17378601605139204</c:v>
                </c:pt>
                <c:pt idx="2">
                  <c:v>0.41519553316607477</c:v>
                </c:pt>
                <c:pt idx="3">
                  <c:v>0.65869207711012145</c:v>
                </c:pt>
                <c:pt idx="4">
                  <c:v>0.9034962900368172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B4-4425-8117-A0A06AA4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05615"/>
        <c:axId val="130608527"/>
      </c:scatterChart>
      <c:valAx>
        <c:axId val="130605615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Gh - 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8527"/>
        <c:crosses val="autoZero"/>
        <c:crossBetween val="midCat"/>
      </c:valAx>
      <c:valAx>
        <c:axId val="130608527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CVANT Relative Velocity</a:t>
                </a:r>
              </a:p>
            </c:rich>
          </c:tx>
          <c:layout>
            <c:manualLayout>
              <c:xMode val="edge"/>
              <c:yMode val="edge"/>
              <c:x val="1.1280313844977578E-2"/>
              <c:y val="0.22239728573675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5615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081888181618164"/>
          <c:y val="0.38864550981879498"/>
          <c:w val="0.29817696359168677"/>
          <c:h val="0.21128006692888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Force-Flow Testing CVANT Kinetics</a:t>
            </a:r>
          </a:p>
        </c:rich>
      </c:tx>
      <c:layout>
        <c:manualLayout>
          <c:xMode val="edge"/>
          <c:yMode val="edge"/>
          <c:x val="0.30805184875740443"/>
          <c:y val="2.8326932202536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42966806262049"/>
          <c:y val="9.4600057731923495E-2"/>
          <c:w val="0.76300212829865111"/>
          <c:h val="0.75394100302990363"/>
        </c:manualLayout>
      </c:layout>
      <c:scatterChart>
        <c:scatterStyle val="lineMarker"/>
        <c:varyColors val="0"/>
        <c:ser>
          <c:idx val="1"/>
          <c:order val="0"/>
          <c:tx>
            <c:v>Km=1 nH=2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42366827541899"/>
                  <c:y val="0.13532243911243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'F-F Sim'!$H$16:$H$20</c:f>
              <c:numCache>
                <c:formatCode>General</c:formatCode>
                <c:ptCount val="5"/>
                <c:pt idx="0">
                  <c:v>0.125</c:v>
                </c:pt>
                <c:pt idx="1">
                  <c:v>0.28000000000000025</c:v>
                </c:pt>
                <c:pt idx="2">
                  <c:v>0.45199999999999996</c:v>
                </c:pt>
                <c:pt idx="3">
                  <c:v>0.63399999999999945</c:v>
                </c:pt>
                <c:pt idx="4">
                  <c:v>0.81899999999999995</c:v>
                </c:pt>
              </c:numCache>
            </c:numRef>
          </c:xVal>
          <c:yVal>
            <c:numRef>
              <c:f>'F-F Sim'!$I$16:$I$20</c:f>
              <c:numCache>
                <c:formatCode>0</c:formatCode>
                <c:ptCount val="5"/>
                <c:pt idx="0">
                  <c:v>12.2</c:v>
                </c:pt>
                <c:pt idx="1">
                  <c:v>305</c:v>
                </c:pt>
                <c:pt idx="2">
                  <c:v>610</c:v>
                </c:pt>
                <c:pt idx="3">
                  <c:v>915</c:v>
                </c:pt>
                <c:pt idx="4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7C-47A5-8E8A-0C802BE84822}"/>
            </c:ext>
          </c:extLst>
        </c:ser>
        <c:ser>
          <c:idx val="0"/>
          <c:order val="1"/>
          <c:tx>
            <c:v>Km=1.5 nH=2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169411756582389E-2"/>
                  <c:y val="0.41839808224438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'F-F Sim'!$H$5:$H$9</c:f>
              <c:numCache>
                <c:formatCode>General</c:formatCode>
                <c:ptCount val="5"/>
                <c:pt idx="0">
                  <c:v>0.18400000000000016</c:v>
                </c:pt>
                <c:pt idx="1">
                  <c:v>0.38300000000000001</c:v>
                </c:pt>
                <c:pt idx="2">
                  <c:v>0.55299999999999994</c:v>
                </c:pt>
                <c:pt idx="3">
                  <c:v>0.7370000000000001</c:v>
                </c:pt>
                <c:pt idx="4">
                  <c:v>0.92300000000000004</c:v>
                </c:pt>
              </c:numCache>
            </c:numRef>
          </c:xVal>
          <c:yVal>
            <c:numRef>
              <c:f>'F-F Sim'!$I$5:$I$9</c:f>
              <c:numCache>
                <c:formatCode>0</c:formatCode>
                <c:ptCount val="5"/>
                <c:pt idx="0">
                  <c:v>12.2</c:v>
                </c:pt>
                <c:pt idx="1">
                  <c:v>305</c:v>
                </c:pt>
                <c:pt idx="2">
                  <c:v>610</c:v>
                </c:pt>
                <c:pt idx="3">
                  <c:v>915</c:v>
                </c:pt>
                <c:pt idx="4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C-47A5-8E8A-0C802BE8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05615"/>
        <c:axId val="130608527"/>
      </c:scatterChart>
      <c:valAx>
        <c:axId val="130605615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Gh - 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8527"/>
        <c:crosses val="autoZero"/>
        <c:crossBetween val="midCat"/>
      </c:valAx>
      <c:valAx>
        <c:axId val="130608527"/>
        <c:scaling>
          <c:orientation val="minMax"/>
          <c:max val="1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Jatp (ml H2O/sec)</a:t>
                </a:r>
              </a:p>
            </c:rich>
          </c:tx>
          <c:layout>
            <c:manualLayout>
              <c:xMode val="edge"/>
              <c:yMode val="edge"/>
              <c:x val="1.3152389761442861E-3"/>
              <c:y val="0.30265691382534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5615"/>
        <c:crosses val="autoZero"/>
        <c:crossBetween val="midCat"/>
        <c:majorUnit val="500"/>
        <c:minorUnit val="10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459565307319606"/>
          <c:y val="0.37684262140107161"/>
          <c:w val="0.23440019233467238"/>
          <c:h val="0.2089194892453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9</xdr:row>
      <xdr:rowOff>115885</xdr:rowOff>
    </xdr:from>
    <xdr:to>
      <xdr:col>20</xdr:col>
      <xdr:colOff>400050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AF8ED-2EC5-545A-78B9-6997D78CE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9</xdr:row>
      <xdr:rowOff>115885</xdr:rowOff>
    </xdr:from>
    <xdr:to>
      <xdr:col>20</xdr:col>
      <xdr:colOff>400050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84A74-E102-40D2-9835-1D445017E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26D0-4A92-4937-A97C-BF7C6D3D469F}">
  <dimension ref="B1:L35"/>
  <sheetViews>
    <sheetView tabSelected="1" topLeftCell="G10" workbookViewId="0">
      <selection activeCell="H15" sqref="H15"/>
    </sheetView>
  </sheetViews>
  <sheetFormatPr defaultRowHeight="16" x14ac:dyDescent="0.8"/>
  <sheetData>
    <row r="1" spans="2:12" x14ac:dyDescent="0.8">
      <c r="G1" t="s">
        <v>10</v>
      </c>
      <c r="H1">
        <v>0.25</v>
      </c>
      <c r="J1" t="s">
        <v>15</v>
      </c>
      <c r="K1">
        <v>9806</v>
      </c>
    </row>
    <row r="2" spans="2:12" x14ac:dyDescent="0.8">
      <c r="G2" t="s">
        <v>11</v>
      </c>
      <c r="H2">
        <v>2</v>
      </c>
    </row>
    <row r="3" spans="2:12" ht="18.5" x14ac:dyDescent="0.9">
      <c r="B3" s="4" t="s">
        <v>4</v>
      </c>
      <c r="C3" s="5" t="s">
        <v>5</v>
      </c>
      <c r="D3" s="5"/>
      <c r="E3" s="5"/>
      <c r="F3" s="6" t="s">
        <v>12</v>
      </c>
      <c r="G3" s="6" t="s">
        <v>13</v>
      </c>
      <c r="H3" s="6" t="s">
        <v>17</v>
      </c>
      <c r="I3" s="6" t="s">
        <v>14</v>
      </c>
      <c r="J3" s="6" t="s">
        <v>16</v>
      </c>
    </row>
    <row r="4" spans="2:12" ht="18.5" x14ac:dyDescent="0.9">
      <c r="B4" s="4" t="s">
        <v>6</v>
      </c>
      <c r="C4" s="4" t="s">
        <v>7</v>
      </c>
      <c r="D4" s="4" t="s">
        <v>8</v>
      </c>
      <c r="E4" s="4" t="s">
        <v>9</v>
      </c>
    </row>
    <row r="5" spans="2:12" ht="18.5" x14ac:dyDescent="0.9">
      <c r="B5" s="1">
        <v>8</v>
      </c>
      <c r="C5" s="2">
        <v>78448</v>
      </c>
      <c r="D5" s="3">
        <v>78.447999999999993</v>
      </c>
      <c r="E5" s="3">
        <v>18.749521988527722</v>
      </c>
      <c r="F5">
        <v>7.32</v>
      </c>
      <c r="G5">
        <v>7.2389999999999999</v>
      </c>
      <c r="H5">
        <f>F5-G5</f>
        <v>8.1000000000000405E-2</v>
      </c>
      <c r="I5" s="7">
        <f>(F5-G5)/73.18*100*J5</f>
        <v>9.9904110516639E-2</v>
      </c>
      <c r="J5" s="7">
        <f>(8-G5)^H$2/((8-G5)^H$2+H$1^H$2)</f>
        <v>0.90259047007501314</v>
      </c>
      <c r="L5" t="s">
        <v>0</v>
      </c>
    </row>
    <row r="6" spans="2:12" ht="18.5" x14ac:dyDescent="0.9">
      <c r="B6" s="1">
        <v>7.9</v>
      </c>
      <c r="C6" s="2">
        <v>77467.400000000009</v>
      </c>
      <c r="D6" s="3">
        <v>77.467400000000012</v>
      </c>
      <c r="E6" s="3">
        <v>18.515152963671131</v>
      </c>
      <c r="F6">
        <v>6.742</v>
      </c>
      <c r="G6">
        <v>6.5540000000000003</v>
      </c>
      <c r="H6">
        <f t="shared" ref="H6:H9" si="0">F6-G6</f>
        <v>0.18799999999999972</v>
      </c>
      <c r="I6" s="7">
        <f>(F6-G6)/73.18*100*J6</f>
        <v>0.24944459295812074</v>
      </c>
      <c r="J6" s="7">
        <f>(8-G6)^H$2/((8-G6)^H$2+H$1^H$2)</f>
        <v>0.97097634641889907</v>
      </c>
      <c r="L6" t="s">
        <v>1</v>
      </c>
    </row>
    <row r="7" spans="2:12" ht="18.5" x14ac:dyDescent="0.9">
      <c r="B7" s="1">
        <v>7.8000000000000007</v>
      </c>
      <c r="C7" s="2">
        <v>76486.8</v>
      </c>
      <c r="D7" s="3">
        <v>76.486800000000002</v>
      </c>
      <c r="E7" s="3">
        <v>18.28078393881453</v>
      </c>
      <c r="F7">
        <v>6.2439999999999998</v>
      </c>
      <c r="G7">
        <v>5.8730000000000002</v>
      </c>
      <c r="H7">
        <f t="shared" si="0"/>
        <v>0.37099999999999955</v>
      </c>
      <c r="I7" s="7">
        <f>(F7-G7)/73.18*100*J7</f>
        <v>0.50006086941698913</v>
      </c>
      <c r="J7" s="7">
        <f>(8-G7)^H$2/((8-G7)^H$2+H$1^H$2)</f>
        <v>0.98637343460742088</v>
      </c>
      <c r="L7" t="s">
        <v>2</v>
      </c>
    </row>
    <row r="8" spans="2:12" ht="18.5" x14ac:dyDescent="0.9">
      <c r="B8" s="1">
        <v>7.7000000000000011</v>
      </c>
      <c r="C8" s="2">
        <v>75506.200000000012</v>
      </c>
      <c r="D8" s="3">
        <v>75.506200000000007</v>
      </c>
      <c r="E8" s="3">
        <v>18.046414913957936</v>
      </c>
      <c r="F8">
        <v>5.9660000000000002</v>
      </c>
      <c r="G8">
        <v>5.4119999999999999</v>
      </c>
      <c r="H8">
        <f t="shared" si="0"/>
        <v>0.55400000000000027</v>
      </c>
      <c r="I8" s="7">
        <f>(F8-G8)/73.18*100*J8</f>
        <v>0.75003845784589651</v>
      </c>
      <c r="J8" s="7">
        <f>(8-G8)^H$2/((8-G8)^H$2+H$1^H$2)</f>
        <v>0.99075477157333369</v>
      </c>
      <c r="L8" t="s">
        <v>3</v>
      </c>
    </row>
    <row r="9" spans="2:12" ht="18.5" x14ac:dyDescent="0.9">
      <c r="B9" s="1">
        <v>7.6000000000000014</v>
      </c>
      <c r="C9" s="2">
        <v>74525.60000000002</v>
      </c>
      <c r="D9" s="3">
        <v>74.525600000000026</v>
      </c>
      <c r="E9" s="3">
        <v>17.812045889101345</v>
      </c>
      <c r="F9">
        <v>5.7839999999999998</v>
      </c>
      <c r="G9">
        <v>5.0469999999999997</v>
      </c>
      <c r="H9">
        <f t="shared" si="0"/>
        <v>0.7370000000000001</v>
      </c>
      <c r="I9" s="7">
        <f>(F9-G9)/73.18*100*J9</f>
        <v>0.99993894479282874</v>
      </c>
      <c r="J9" s="7">
        <f>(8-G9)^H$2/((8-G9)^H$2+H$1^H$2)</f>
        <v>0.99288374463960949</v>
      </c>
    </row>
    <row r="10" spans="2:12" ht="18.5" x14ac:dyDescent="0.9">
      <c r="B10" s="1">
        <v>7.5000000000000018</v>
      </c>
      <c r="C10" s="2">
        <v>73545.000000000015</v>
      </c>
      <c r="D10" s="3">
        <v>73.545000000000016</v>
      </c>
      <c r="E10" s="3">
        <v>17.577676864244744</v>
      </c>
      <c r="H10">
        <v>0.8</v>
      </c>
      <c r="J10" s="7">
        <f t="shared" ref="J10:J12" si="1">(8-G10)^H$2/((8-G10)^H$2+H$1^H$2)</f>
        <v>0.99902439024390244</v>
      </c>
    </row>
    <row r="11" spans="2:12" ht="18.5" x14ac:dyDescent="0.9">
      <c r="B11" s="1">
        <v>7.4000000000000021</v>
      </c>
      <c r="C11" s="2">
        <v>72564.400000000023</v>
      </c>
      <c r="D11" s="3">
        <v>72.56440000000002</v>
      </c>
      <c r="E11" s="3">
        <v>17.343307839388149</v>
      </c>
      <c r="H11">
        <v>0.9</v>
      </c>
      <c r="J11" s="7">
        <f t="shared" si="1"/>
        <v>0.99902439024390244</v>
      </c>
    </row>
    <row r="12" spans="2:12" ht="18.5" x14ac:dyDescent="0.9">
      <c r="B12" s="1">
        <v>7.3000000000000025</v>
      </c>
      <c r="C12" s="2">
        <v>71583.800000000017</v>
      </c>
      <c r="D12" s="3">
        <v>71.583800000000011</v>
      </c>
      <c r="E12" s="3">
        <v>17.108938814531552</v>
      </c>
      <c r="H12">
        <v>1</v>
      </c>
      <c r="J12" s="7">
        <f t="shared" si="1"/>
        <v>0.99902439024390244</v>
      </c>
    </row>
    <row r="13" spans="2:12" ht="18.5" x14ac:dyDescent="0.9">
      <c r="B13" s="1">
        <v>7.2000000000000028</v>
      </c>
      <c r="C13" s="2">
        <v>70603.200000000026</v>
      </c>
      <c r="D13" s="3">
        <v>70.603200000000029</v>
      </c>
      <c r="E13" s="3">
        <v>16.874569789674958</v>
      </c>
    </row>
    <row r="14" spans="2:12" ht="18.5" x14ac:dyDescent="0.9">
      <c r="B14" s="1">
        <v>7.1000000000000032</v>
      </c>
      <c r="C14" s="2">
        <v>69622.600000000035</v>
      </c>
      <c r="D14" s="3">
        <v>69.622600000000034</v>
      </c>
      <c r="E14" s="3">
        <v>16.640200764818363</v>
      </c>
      <c r="G14" t="s">
        <v>10</v>
      </c>
      <c r="H14">
        <v>1</v>
      </c>
    </row>
    <row r="15" spans="2:12" ht="18.5" x14ac:dyDescent="0.9">
      <c r="B15" s="1">
        <v>7.0000000000000036</v>
      </c>
      <c r="C15" s="2">
        <v>68642.000000000029</v>
      </c>
      <c r="D15" s="3">
        <v>68.642000000000024</v>
      </c>
      <c r="E15" s="3">
        <v>16.405831739961766</v>
      </c>
      <c r="G15" t="s">
        <v>11</v>
      </c>
      <c r="H15">
        <v>2</v>
      </c>
    </row>
    <row r="16" spans="2:12" ht="18.5" x14ac:dyDescent="0.9">
      <c r="B16" s="1">
        <v>6.9000000000000039</v>
      </c>
      <c r="C16" s="2">
        <v>67661.400000000038</v>
      </c>
      <c r="D16" s="3">
        <v>67.661400000000043</v>
      </c>
      <c r="E16" s="3">
        <v>16.171462715105172</v>
      </c>
      <c r="F16">
        <v>7.32</v>
      </c>
      <c r="G16">
        <v>7.2389999999999999</v>
      </c>
      <c r="H16">
        <f>F16-G16</f>
        <v>8.1000000000000405E-2</v>
      </c>
      <c r="I16" s="7">
        <f>(F16-G16)/73.18*100*J16</f>
        <v>4.0592567190099078E-2</v>
      </c>
      <c r="J16" s="7">
        <f>(8-G16)^H$15/((8-G16)^H$15+H$14^H$15)</f>
        <v>0.36673630456437484</v>
      </c>
    </row>
    <row r="17" spans="2:10" ht="18.5" x14ac:dyDescent="0.9">
      <c r="B17" s="1">
        <v>6.8000000000000043</v>
      </c>
      <c r="C17" s="2">
        <v>66680.800000000047</v>
      </c>
      <c r="D17" s="3">
        <v>66.680800000000048</v>
      </c>
      <c r="E17" s="3">
        <v>15.937093690248577</v>
      </c>
      <c r="F17">
        <v>6.742</v>
      </c>
      <c r="G17">
        <v>6.5540000000000003</v>
      </c>
      <c r="H17">
        <f t="shared" ref="H17:H20" si="2">F17-G17</f>
        <v>0.18799999999999972</v>
      </c>
      <c r="I17" s="7">
        <f>(F17-G17)/73.18*100*J17</f>
        <v>0.17378601605139204</v>
      </c>
      <c r="J17" s="7">
        <f>(8-G17)^H$15/((8-G17)^H$15+H$14^H$15)</f>
        <v>0.67647131141706851</v>
      </c>
    </row>
    <row r="18" spans="2:10" ht="18.5" x14ac:dyDescent="0.9">
      <c r="B18" s="1">
        <v>6.7000000000000046</v>
      </c>
      <c r="C18" s="2">
        <v>65700.200000000041</v>
      </c>
      <c r="D18" s="3">
        <v>65.700200000000038</v>
      </c>
      <c r="E18" s="3">
        <v>15.702724665391978</v>
      </c>
      <c r="F18">
        <v>6.2439999999999998</v>
      </c>
      <c r="G18">
        <v>5.8730000000000002</v>
      </c>
      <c r="H18">
        <f t="shared" si="2"/>
        <v>0.37099999999999955</v>
      </c>
      <c r="I18" s="7">
        <f>(F18-G18)/73.18*100*J18</f>
        <v>0.41519553316607477</v>
      </c>
      <c r="J18" s="7">
        <f>(8-G18)^H$15/((8-G18)^H$15+H$14^H$15)</f>
        <v>0.81897598698364937</v>
      </c>
    </row>
    <row r="19" spans="2:10" ht="18.5" x14ac:dyDescent="0.9">
      <c r="B19" s="1">
        <v>6.600000000000005</v>
      </c>
      <c r="C19" s="2">
        <v>64719.600000000049</v>
      </c>
      <c r="D19" s="3">
        <v>64.719600000000042</v>
      </c>
      <c r="E19" s="3">
        <v>15.468355640535382</v>
      </c>
      <c r="F19">
        <v>5.9660000000000002</v>
      </c>
      <c r="G19">
        <v>5.4119999999999999</v>
      </c>
      <c r="H19">
        <f t="shared" si="2"/>
        <v>0.55400000000000027</v>
      </c>
      <c r="I19" s="7">
        <f>(F19-G19)/73.18*100*J19</f>
        <v>0.65869207711012145</v>
      </c>
      <c r="J19" s="7">
        <f>(8-G19)^H$15/((8-G19)^H$15+H$14^H$15)</f>
        <v>0.87009180871694358</v>
      </c>
    </row>
    <row r="20" spans="2:10" ht="18.5" x14ac:dyDescent="0.9">
      <c r="B20" s="1">
        <v>6.5000000000000053</v>
      </c>
      <c r="C20" s="2">
        <v>63739.000000000051</v>
      </c>
      <c r="D20" s="3">
        <v>63.739000000000054</v>
      </c>
      <c r="E20" s="3">
        <v>15.233986615678788</v>
      </c>
      <c r="F20">
        <v>5.7839999999999998</v>
      </c>
      <c r="G20">
        <v>5.0469999999999997</v>
      </c>
      <c r="H20">
        <f t="shared" si="2"/>
        <v>0.7370000000000001</v>
      </c>
      <c r="I20" s="7">
        <f>(F20-G20)/73.18*100*J20</f>
        <v>0.9034962900368172</v>
      </c>
      <c r="J20" s="7">
        <f>(8-G20)^H$15/((8-G20)^H$15+H$14^H$15)</f>
        <v>0.89712155366206636</v>
      </c>
    </row>
    <row r="21" spans="2:10" ht="18.5" x14ac:dyDescent="0.9">
      <c r="B21" s="1">
        <v>6.4000000000000057</v>
      </c>
      <c r="C21" s="2">
        <v>62758.400000000052</v>
      </c>
      <c r="D21" s="3">
        <v>62.758400000000051</v>
      </c>
      <c r="E21" s="3">
        <v>14.999617590822192</v>
      </c>
    </row>
    <row r="22" spans="2:10" ht="18.5" x14ac:dyDescent="0.9">
      <c r="B22" s="1">
        <v>6.300000000000006</v>
      </c>
      <c r="C22" s="2">
        <v>61777.800000000061</v>
      </c>
      <c r="D22" s="3">
        <v>61.777800000000063</v>
      </c>
      <c r="E22" s="3">
        <v>14.765248565965598</v>
      </c>
    </row>
    <row r="23" spans="2:10" ht="18.5" x14ac:dyDescent="0.9">
      <c r="B23" s="1">
        <v>6.2000000000000064</v>
      </c>
      <c r="C23" s="2">
        <v>60797.200000000063</v>
      </c>
      <c r="D23" s="3">
        <v>60.797200000000061</v>
      </c>
      <c r="E23" s="3">
        <v>14.530879541109</v>
      </c>
    </row>
    <row r="24" spans="2:10" ht="18.5" x14ac:dyDescent="0.9">
      <c r="B24" s="1">
        <v>6.1000000000000068</v>
      </c>
      <c r="C24" s="2">
        <v>59816.600000000064</v>
      </c>
      <c r="D24" s="3">
        <v>59.816600000000065</v>
      </c>
      <c r="E24" s="3">
        <v>14.296510516252406</v>
      </c>
    </row>
    <row r="25" spans="2:10" ht="18.5" x14ac:dyDescent="0.9">
      <c r="B25" s="1">
        <v>6.0000000000000071</v>
      </c>
      <c r="C25" s="2">
        <v>58836.000000000073</v>
      </c>
      <c r="D25" s="3">
        <v>58.83600000000007</v>
      </c>
      <c r="E25" s="3">
        <v>14.06214149139581</v>
      </c>
    </row>
    <row r="26" spans="2:10" ht="18.5" x14ac:dyDescent="0.9">
      <c r="B26" s="1">
        <v>5.9000000000000075</v>
      </c>
      <c r="C26" s="2">
        <v>57855.400000000074</v>
      </c>
      <c r="D26" s="3">
        <v>57.855400000000074</v>
      </c>
      <c r="E26" s="3">
        <v>13.827772466539214</v>
      </c>
    </row>
    <row r="27" spans="2:10" ht="18.5" x14ac:dyDescent="0.9">
      <c r="B27" s="1">
        <v>5.8000000000000078</v>
      </c>
      <c r="C27" s="2">
        <v>56874.800000000076</v>
      </c>
      <c r="D27" s="3">
        <v>56.874800000000079</v>
      </c>
      <c r="E27" s="3">
        <v>13.593403441682618</v>
      </c>
    </row>
    <row r="28" spans="2:10" ht="18.5" x14ac:dyDescent="0.9">
      <c r="B28" s="1">
        <v>5.7000000000000082</v>
      </c>
      <c r="C28" s="2">
        <v>55894.200000000077</v>
      </c>
      <c r="D28" s="3">
        <v>55.894200000000076</v>
      </c>
      <c r="E28" s="3">
        <v>13.359034416826022</v>
      </c>
    </row>
    <row r="29" spans="2:10" ht="18.5" x14ac:dyDescent="0.9">
      <c r="B29" s="1">
        <v>5.6000000000000085</v>
      </c>
      <c r="C29" s="2">
        <v>54913.600000000086</v>
      </c>
      <c r="D29" s="3">
        <v>54.913600000000088</v>
      </c>
      <c r="E29" s="3">
        <v>13.124665391969428</v>
      </c>
    </row>
    <row r="30" spans="2:10" ht="18.5" x14ac:dyDescent="0.9">
      <c r="B30" s="1">
        <v>5.5000000000000089</v>
      </c>
      <c r="C30" s="2">
        <v>53933.000000000087</v>
      </c>
      <c r="D30" s="3">
        <v>53.933000000000085</v>
      </c>
      <c r="E30" s="3">
        <v>12.89029636711283</v>
      </c>
    </row>
    <row r="31" spans="2:10" ht="18.5" x14ac:dyDescent="0.9">
      <c r="B31" s="1">
        <v>5.4000000000000092</v>
      </c>
      <c r="C31" s="2">
        <v>52952.400000000089</v>
      </c>
      <c r="D31" s="3">
        <v>52.95240000000009</v>
      </c>
      <c r="E31" s="3">
        <v>12.655927342256236</v>
      </c>
    </row>
    <row r="32" spans="2:10" ht="18.5" x14ac:dyDescent="0.9">
      <c r="B32" s="1">
        <v>5.3000000000000096</v>
      </c>
      <c r="C32" s="2">
        <v>51971.800000000097</v>
      </c>
      <c r="D32" s="3">
        <v>51.971800000000094</v>
      </c>
      <c r="E32" s="3">
        <v>12.42155831739964</v>
      </c>
    </row>
    <row r="33" spans="2:5" ht="18.5" x14ac:dyDescent="0.9">
      <c r="B33" s="1">
        <v>5.2000000000000099</v>
      </c>
      <c r="C33" s="2">
        <v>50991.200000000099</v>
      </c>
      <c r="D33" s="3">
        <v>50.991200000000099</v>
      </c>
      <c r="E33" s="3">
        <v>12.187189292543044</v>
      </c>
    </row>
    <row r="34" spans="2:5" ht="18.5" x14ac:dyDescent="0.9">
      <c r="B34" s="1">
        <v>5.1000000000000103</v>
      </c>
      <c r="C34" s="2">
        <v>50010.6000000001</v>
      </c>
      <c r="D34" s="3">
        <v>50.010600000000103</v>
      </c>
      <c r="E34" s="3">
        <v>11.952820267686448</v>
      </c>
    </row>
    <row r="35" spans="2:5" ht="18.5" x14ac:dyDescent="0.9">
      <c r="B35" s="1">
        <v>5.0000000000000107</v>
      </c>
      <c r="C35" s="2">
        <v>49030.000000000102</v>
      </c>
      <c r="D35" s="3">
        <v>49.030000000000101</v>
      </c>
      <c r="E35" s="3">
        <v>11.718451242829852</v>
      </c>
    </row>
  </sheetData>
  <mergeCells count="1">
    <mergeCell ref="C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9192-5EEF-4418-82F0-16C32EC9D0FE}">
  <dimension ref="B1:L35"/>
  <sheetViews>
    <sheetView topLeftCell="E10" workbookViewId="0">
      <selection activeCell="I25" sqref="I25"/>
    </sheetView>
  </sheetViews>
  <sheetFormatPr defaultRowHeight="16" x14ac:dyDescent="0.8"/>
  <sheetData>
    <row r="1" spans="2:12" x14ac:dyDescent="0.8">
      <c r="G1" s="9" t="s">
        <v>10</v>
      </c>
      <c r="H1">
        <v>1.5</v>
      </c>
      <c r="J1" t="s">
        <v>15</v>
      </c>
      <c r="K1">
        <v>9806</v>
      </c>
    </row>
    <row r="2" spans="2:12" x14ac:dyDescent="0.8">
      <c r="G2" s="9" t="s">
        <v>11</v>
      </c>
      <c r="H2">
        <v>2</v>
      </c>
    </row>
    <row r="3" spans="2:12" ht="18.5" x14ac:dyDescent="0.9">
      <c r="B3" s="4" t="s">
        <v>4</v>
      </c>
      <c r="C3" s="5" t="s">
        <v>5</v>
      </c>
      <c r="D3" s="5"/>
      <c r="E3" s="5"/>
      <c r="F3" s="6" t="s">
        <v>12</v>
      </c>
      <c r="G3" s="6" t="s">
        <v>13</v>
      </c>
      <c r="H3" s="6" t="s">
        <v>17</v>
      </c>
      <c r="I3" s="6" t="s">
        <v>14</v>
      </c>
      <c r="J3" s="6" t="s">
        <v>16</v>
      </c>
    </row>
    <row r="4" spans="2:12" ht="18.5" x14ac:dyDescent="0.9">
      <c r="B4" s="4" t="s">
        <v>6</v>
      </c>
      <c r="C4" s="4" t="s">
        <v>7</v>
      </c>
      <c r="D4" s="4" t="s">
        <v>8</v>
      </c>
      <c r="E4" s="4" t="s">
        <v>9</v>
      </c>
    </row>
    <row r="5" spans="2:12" ht="18.5" x14ac:dyDescent="0.9">
      <c r="B5" s="1">
        <v>8</v>
      </c>
      <c r="C5" s="2">
        <v>78448</v>
      </c>
      <c r="D5" s="3">
        <v>78.447999999999993</v>
      </c>
      <c r="E5" s="3">
        <v>18.749521988527722</v>
      </c>
      <c r="F5">
        <v>7.88</v>
      </c>
      <c r="G5">
        <v>7.6959999999999997</v>
      </c>
      <c r="H5">
        <f>F5-G5</f>
        <v>0.18400000000000016</v>
      </c>
      <c r="I5" s="8">
        <v>12.2</v>
      </c>
      <c r="J5" s="7">
        <f>(8-G5)^H$2/((8-G5)^H$2+H$1^H$2)</f>
        <v>3.945328242293434E-2</v>
      </c>
      <c r="L5" t="s">
        <v>0</v>
      </c>
    </row>
    <row r="6" spans="2:12" ht="18.5" x14ac:dyDescent="0.9">
      <c r="B6" s="1">
        <v>7.9</v>
      </c>
      <c r="C6" s="2">
        <v>77467.400000000009</v>
      </c>
      <c r="D6" s="3">
        <v>77.467400000000012</v>
      </c>
      <c r="E6" s="3">
        <v>18.515152963671131</v>
      </c>
      <c r="F6">
        <v>6.9470000000000001</v>
      </c>
      <c r="G6">
        <v>6.5640000000000001</v>
      </c>
      <c r="H6">
        <f t="shared" ref="H6:H9" si="0">F6-G6</f>
        <v>0.38300000000000001</v>
      </c>
      <c r="I6" s="8">
        <v>305</v>
      </c>
      <c r="J6" s="7">
        <f>(8-G6)^H$2/((8-G6)^H$2+H$1^H$2)</f>
        <v>0.47821198785926838</v>
      </c>
      <c r="L6" t="s">
        <v>1</v>
      </c>
    </row>
    <row r="7" spans="2:12" ht="18.5" x14ac:dyDescent="0.9">
      <c r="B7" s="1">
        <v>7.8000000000000007</v>
      </c>
      <c r="C7" s="2">
        <v>76486.8</v>
      </c>
      <c r="D7" s="3">
        <v>76.486800000000002</v>
      </c>
      <c r="E7" s="3">
        <v>18.28078393881453</v>
      </c>
      <c r="F7">
        <v>6.4539999999999997</v>
      </c>
      <c r="G7">
        <v>5.9009999999999998</v>
      </c>
      <c r="H7">
        <f t="shared" si="0"/>
        <v>0.55299999999999994</v>
      </c>
      <c r="I7" s="8">
        <v>610</v>
      </c>
      <c r="J7" s="7">
        <f>(8-G7)^H$2/((8-G7)^H$2+H$1^H$2)</f>
        <v>0.66194902762267083</v>
      </c>
      <c r="L7" t="s">
        <v>2</v>
      </c>
    </row>
    <row r="8" spans="2:12" ht="18.5" x14ac:dyDescent="0.9">
      <c r="B8" s="1">
        <v>7.7000000000000011</v>
      </c>
      <c r="C8" s="2">
        <v>75506.200000000012</v>
      </c>
      <c r="D8" s="3">
        <v>75.506200000000007</v>
      </c>
      <c r="E8" s="3">
        <v>18.046414913957936</v>
      </c>
      <c r="F8">
        <v>6.173</v>
      </c>
      <c r="G8">
        <v>5.4359999999999999</v>
      </c>
      <c r="H8">
        <f t="shared" si="0"/>
        <v>0.7370000000000001</v>
      </c>
      <c r="I8" s="8">
        <v>915</v>
      </c>
      <c r="J8" s="7">
        <f>(8-G8)^H$2/((8-G8)^H$2+H$1^H$2)</f>
        <v>0.74501637334861259</v>
      </c>
      <c r="L8" t="s">
        <v>3</v>
      </c>
    </row>
    <row r="9" spans="2:12" ht="18.5" x14ac:dyDescent="0.9">
      <c r="B9" s="1">
        <v>7.6000000000000014</v>
      </c>
      <c r="C9" s="2">
        <v>74525.60000000002</v>
      </c>
      <c r="D9" s="3">
        <v>74.525600000000026</v>
      </c>
      <c r="E9" s="3">
        <v>17.812045889101345</v>
      </c>
      <c r="F9">
        <v>5.9880000000000004</v>
      </c>
      <c r="G9">
        <v>5.0650000000000004</v>
      </c>
      <c r="H9">
        <f t="shared" si="0"/>
        <v>0.92300000000000004</v>
      </c>
      <c r="I9" s="8">
        <v>1220</v>
      </c>
      <c r="J9" s="7">
        <f>(8-G9)^H$2/((8-G9)^H$2+H$1^H$2)</f>
        <v>0.79289825091067234</v>
      </c>
    </row>
    <row r="10" spans="2:12" ht="18.5" x14ac:dyDescent="0.9">
      <c r="B10" s="1">
        <v>7.5000000000000018</v>
      </c>
      <c r="C10" s="2">
        <v>73545.000000000015</v>
      </c>
      <c r="D10" s="3">
        <v>73.545000000000016</v>
      </c>
      <c r="E10" s="3">
        <v>17.577676864244744</v>
      </c>
      <c r="J10" s="7"/>
    </row>
    <row r="11" spans="2:12" ht="18.5" x14ac:dyDescent="0.9">
      <c r="B11" s="1">
        <v>7.4000000000000021</v>
      </c>
      <c r="C11" s="2">
        <v>72564.400000000023</v>
      </c>
      <c r="D11" s="3">
        <v>72.56440000000002</v>
      </c>
      <c r="E11" s="3">
        <v>17.343307839388149</v>
      </c>
      <c r="J11" s="7"/>
    </row>
    <row r="12" spans="2:12" ht="18.5" x14ac:dyDescent="0.9">
      <c r="B12" s="1">
        <v>7.3000000000000025</v>
      </c>
      <c r="C12" s="2">
        <v>71583.800000000017</v>
      </c>
      <c r="D12" s="3">
        <v>71.583800000000011</v>
      </c>
      <c r="E12" s="3">
        <v>17.108938814531552</v>
      </c>
      <c r="J12" s="7"/>
    </row>
    <row r="13" spans="2:12" ht="18.5" x14ac:dyDescent="0.9">
      <c r="B13" s="1">
        <v>7.2000000000000028</v>
      </c>
      <c r="C13" s="2">
        <v>70603.200000000026</v>
      </c>
      <c r="D13" s="3">
        <v>70.603200000000029</v>
      </c>
      <c r="E13" s="3">
        <v>16.874569789674958</v>
      </c>
    </row>
    <row r="14" spans="2:12" ht="18.5" x14ac:dyDescent="0.9">
      <c r="B14" s="1">
        <v>7.1000000000000032</v>
      </c>
      <c r="C14" s="2">
        <v>69622.600000000035</v>
      </c>
      <c r="D14" s="3">
        <v>69.622600000000034</v>
      </c>
      <c r="E14" s="3">
        <v>16.640200764818363</v>
      </c>
      <c r="G14" s="9" t="s">
        <v>10</v>
      </c>
      <c r="H14">
        <v>1</v>
      </c>
    </row>
    <row r="15" spans="2:12" ht="18.5" x14ac:dyDescent="0.9">
      <c r="B15" s="1">
        <v>7.0000000000000036</v>
      </c>
      <c r="C15" s="2">
        <v>68642.000000000029</v>
      </c>
      <c r="D15" s="3">
        <v>68.642000000000024</v>
      </c>
      <c r="E15" s="3">
        <v>16.405831739961766</v>
      </c>
      <c r="G15" s="9" t="s">
        <v>11</v>
      </c>
      <c r="H15">
        <v>2</v>
      </c>
    </row>
    <row r="16" spans="2:12" ht="18.5" x14ac:dyDescent="0.9">
      <c r="B16" s="1">
        <v>6.9000000000000039</v>
      </c>
      <c r="C16" s="2">
        <v>67661.400000000038</v>
      </c>
      <c r="D16" s="3">
        <v>67.661400000000043</v>
      </c>
      <c r="E16" s="3">
        <v>16.171462715105172</v>
      </c>
      <c r="F16">
        <v>7.8769999999999998</v>
      </c>
      <c r="G16">
        <v>7.7519999999999998</v>
      </c>
      <c r="H16">
        <f>F16-G16</f>
        <v>0.125</v>
      </c>
      <c r="I16" s="8">
        <v>12.2</v>
      </c>
      <c r="J16" s="7">
        <f>(8-G16)^H$15/((8-G16)^H$15+H$14^H$15)</f>
        <v>5.7940431689376681E-2</v>
      </c>
    </row>
    <row r="17" spans="2:10" ht="18.5" x14ac:dyDescent="0.9">
      <c r="B17" s="1">
        <v>6.8000000000000043</v>
      </c>
      <c r="C17" s="2">
        <v>66680.800000000047</v>
      </c>
      <c r="D17" s="3">
        <v>66.680800000000048</v>
      </c>
      <c r="E17" s="3">
        <v>15.937093690248577</v>
      </c>
      <c r="F17">
        <v>6.9039999999999999</v>
      </c>
      <c r="G17">
        <v>6.6239999999999997</v>
      </c>
      <c r="H17">
        <f t="shared" ref="H17:H20" si="1">F17-G17</f>
        <v>0.28000000000000025</v>
      </c>
      <c r="I17" s="8">
        <v>305</v>
      </c>
      <c r="J17" s="7">
        <f>(8-G17)^H$15/((8-G17)^H$15+H$14^H$15)</f>
        <v>0.65438297684089464</v>
      </c>
    </row>
    <row r="18" spans="2:10" ht="18.5" x14ac:dyDescent="0.9">
      <c r="B18" s="1">
        <v>6.7000000000000046</v>
      </c>
      <c r="C18" s="2">
        <v>65700.200000000041</v>
      </c>
      <c r="D18" s="3">
        <v>65.700200000000038</v>
      </c>
      <c r="E18" s="3">
        <v>15.702724665391978</v>
      </c>
      <c r="F18">
        <v>6.3949999999999996</v>
      </c>
      <c r="G18">
        <v>5.9429999999999996</v>
      </c>
      <c r="H18">
        <f t="shared" si="1"/>
        <v>0.45199999999999996</v>
      </c>
      <c r="I18" s="8">
        <v>610</v>
      </c>
      <c r="J18" s="7">
        <f>(8-G18)^H$15/((8-G18)^H$15+H$14^H$15)</f>
        <v>0.80884106262194755</v>
      </c>
    </row>
    <row r="19" spans="2:10" ht="18.5" x14ac:dyDescent="0.9">
      <c r="B19" s="1">
        <v>6.600000000000005</v>
      </c>
      <c r="C19" s="2">
        <v>64719.600000000049</v>
      </c>
      <c r="D19" s="3">
        <v>64.719600000000042</v>
      </c>
      <c r="E19" s="3">
        <v>15.468355640535382</v>
      </c>
      <c r="F19">
        <v>6.1059999999999999</v>
      </c>
      <c r="G19">
        <v>5.4720000000000004</v>
      </c>
      <c r="H19">
        <f t="shared" si="1"/>
        <v>0.63399999999999945</v>
      </c>
      <c r="I19" s="8">
        <v>915</v>
      </c>
      <c r="J19" s="7">
        <f>(8-G19)^H$15/((8-G19)^H$15+H$14^H$15)</f>
        <v>0.86469635697647229</v>
      </c>
    </row>
    <row r="20" spans="2:10" ht="18.5" x14ac:dyDescent="0.9">
      <c r="B20" s="1">
        <v>6.5000000000000053</v>
      </c>
      <c r="C20" s="2">
        <v>63739.000000000051</v>
      </c>
      <c r="D20" s="3">
        <v>63.739000000000054</v>
      </c>
      <c r="E20" s="3">
        <v>15.233986615678788</v>
      </c>
      <c r="F20">
        <v>5.9180000000000001</v>
      </c>
      <c r="G20">
        <v>5.0990000000000002</v>
      </c>
      <c r="H20">
        <f t="shared" si="1"/>
        <v>0.81899999999999995</v>
      </c>
      <c r="I20" s="8">
        <v>1220</v>
      </c>
      <c r="J20" s="7">
        <f>(8-G20)^H$15/((8-G20)^H$15+H$14^H$15)</f>
        <v>0.89379554644368542</v>
      </c>
    </row>
    <row r="21" spans="2:10" ht="18.5" x14ac:dyDescent="0.9">
      <c r="B21" s="1">
        <v>6.4000000000000057</v>
      </c>
      <c r="C21" s="2">
        <v>62758.400000000052</v>
      </c>
      <c r="D21" s="3">
        <v>62.758400000000051</v>
      </c>
      <c r="E21" s="3">
        <v>14.999617590822192</v>
      </c>
    </row>
    <row r="22" spans="2:10" ht="18.5" x14ac:dyDescent="0.9">
      <c r="B22" s="1">
        <v>6.300000000000006</v>
      </c>
      <c r="C22" s="2">
        <v>61777.800000000061</v>
      </c>
      <c r="D22" s="3">
        <v>61.777800000000063</v>
      </c>
      <c r="E22" s="3">
        <v>14.765248565965598</v>
      </c>
    </row>
    <row r="23" spans="2:10" ht="18.5" x14ac:dyDescent="0.9">
      <c r="B23" s="1">
        <v>6.2000000000000064</v>
      </c>
      <c r="C23" s="2">
        <v>60797.200000000063</v>
      </c>
      <c r="D23" s="3">
        <v>60.797200000000061</v>
      </c>
      <c r="E23" s="3">
        <v>14.530879541109</v>
      </c>
    </row>
    <row r="24" spans="2:10" ht="18.5" x14ac:dyDescent="0.9">
      <c r="B24" s="1">
        <v>6.1000000000000068</v>
      </c>
      <c r="C24" s="2">
        <v>59816.600000000064</v>
      </c>
      <c r="D24" s="3">
        <v>59.816600000000065</v>
      </c>
      <c r="E24" s="3">
        <v>14.296510516252406</v>
      </c>
    </row>
    <row r="25" spans="2:10" ht="18.5" x14ac:dyDescent="0.9">
      <c r="B25" s="1">
        <v>6.0000000000000071</v>
      </c>
      <c r="C25" s="2">
        <v>58836.000000000073</v>
      </c>
      <c r="D25" s="3">
        <v>58.83600000000007</v>
      </c>
      <c r="E25" s="3">
        <v>14.06214149139581</v>
      </c>
    </row>
    <row r="26" spans="2:10" ht="18.5" x14ac:dyDescent="0.9">
      <c r="B26" s="1">
        <v>5.9000000000000075</v>
      </c>
      <c r="C26" s="2">
        <v>57855.400000000074</v>
      </c>
      <c r="D26" s="3">
        <v>57.855400000000074</v>
      </c>
      <c r="E26" s="3">
        <v>13.827772466539214</v>
      </c>
    </row>
    <row r="27" spans="2:10" ht="18.5" x14ac:dyDescent="0.9">
      <c r="B27" s="1">
        <v>5.8000000000000078</v>
      </c>
      <c r="C27" s="2">
        <v>56874.800000000076</v>
      </c>
      <c r="D27" s="3">
        <v>56.874800000000079</v>
      </c>
      <c r="E27" s="3">
        <v>13.593403441682618</v>
      </c>
    </row>
    <row r="28" spans="2:10" ht="18.5" x14ac:dyDescent="0.9">
      <c r="B28" s="1">
        <v>5.7000000000000082</v>
      </c>
      <c r="C28" s="2">
        <v>55894.200000000077</v>
      </c>
      <c r="D28" s="3">
        <v>55.894200000000076</v>
      </c>
      <c r="E28" s="3">
        <v>13.359034416826022</v>
      </c>
    </row>
    <row r="29" spans="2:10" ht="18.5" x14ac:dyDescent="0.9">
      <c r="B29" s="1">
        <v>5.6000000000000085</v>
      </c>
      <c r="C29" s="2">
        <v>54913.600000000086</v>
      </c>
      <c r="D29" s="3">
        <v>54.913600000000088</v>
      </c>
      <c r="E29" s="3">
        <v>13.124665391969428</v>
      </c>
    </row>
    <row r="30" spans="2:10" ht="18.5" x14ac:dyDescent="0.9">
      <c r="B30" s="1">
        <v>5.5000000000000089</v>
      </c>
      <c r="C30" s="2">
        <v>53933.000000000087</v>
      </c>
      <c r="D30" s="3">
        <v>53.933000000000085</v>
      </c>
      <c r="E30" s="3">
        <v>12.89029636711283</v>
      </c>
    </row>
    <row r="31" spans="2:10" ht="18.5" x14ac:dyDescent="0.9">
      <c r="B31" s="1">
        <v>5.4000000000000092</v>
      </c>
      <c r="C31" s="2">
        <v>52952.400000000089</v>
      </c>
      <c r="D31" s="3">
        <v>52.95240000000009</v>
      </c>
      <c r="E31" s="3">
        <v>12.655927342256236</v>
      </c>
    </row>
    <row r="32" spans="2:10" ht="18.5" x14ac:dyDescent="0.9">
      <c r="B32" s="1">
        <v>5.3000000000000096</v>
      </c>
      <c r="C32" s="2">
        <v>51971.800000000097</v>
      </c>
      <c r="D32" s="3">
        <v>51.971800000000094</v>
      </c>
      <c r="E32" s="3">
        <v>12.42155831739964</v>
      </c>
    </row>
    <row r="33" spans="2:5" ht="18.5" x14ac:dyDescent="0.9">
      <c r="B33" s="1">
        <v>5.2000000000000099</v>
      </c>
      <c r="C33" s="2">
        <v>50991.200000000099</v>
      </c>
      <c r="D33" s="3">
        <v>50.991200000000099</v>
      </c>
      <c r="E33" s="3">
        <v>12.187189292543044</v>
      </c>
    </row>
    <row r="34" spans="2:5" ht="18.5" x14ac:dyDescent="0.9">
      <c r="B34" s="1">
        <v>5.1000000000000103</v>
      </c>
      <c r="C34" s="2">
        <v>50010.6000000001</v>
      </c>
      <c r="D34" s="3">
        <v>50.010600000000103</v>
      </c>
      <c r="E34" s="3">
        <v>11.952820267686448</v>
      </c>
    </row>
    <row r="35" spans="2:5" ht="18.5" x14ac:dyDescent="0.9">
      <c r="B35" s="1">
        <v>5.0000000000000107</v>
      </c>
      <c r="C35" s="2">
        <v>49030.000000000102</v>
      </c>
      <c r="D35" s="3">
        <v>49.030000000000101</v>
      </c>
      <c r="E35" s="3">
        <v>11.718451242829852</v>
      </c>
    </row>
  </sheetData>
  <mergeCells count="1">
    <mergeCell ref="C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F-F 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Willis</dc:creator>
  <cp:lastModifiedBy>Wayne Willis</cp:lastModifiedBy>
  <dcterms:created xsi:type="dcterms:W3CDTF">2022-07-14T16:33:32Z</dcterms:created>
  <dcterms:modified xsi:type="dcterms:W3CDTF">2022-07-15T03:38:56Z</dcterms:modified>
</cp:coreProperties>
</file>