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enjaminsheehan/Desktop/"/>
    </mc:Choice>
  </mc:AlternateContent>
  <xr:revisionPtr revIDLastSave="0" documentId="13_ncr:1_{6ECA6FBE-460C-4141-9325-E8C567416DDE}" xr6:coauthVersionLast="47" xr6:coauthVersionMax="47" xr10:uidLastSave="{00000000-0000-0000-0000-000000000000}"/>
  <bookViews>
    <workbookView xWindow="0" yWindow="500" windowWidth="28800" windowHeight="16140" tabRatio="500" activeTab="1" xr2:uid="{00000000-000D-0000-FFFF-FFFF00000000}"/>
  </bookViews>
  <sheets>
    <sheet name="Summary" sheetId="1" r:id="rId1"/>
    <sheet name="Expenses" sheetId="3" r:id="rId2"/>
    <sheet name="Export" sheetId="6" r:id="rId3"/>
    <sheet name="NA-Revenue" sheetId="2" r:id="rId4"/>
    <sheet name="NA-Payroll" sheetId="4" r:id="rId5"/>
    <sheet name="NA-Mileage &amp; Reimbursements" sheetId="5" r:id="rId6"/>
    <sheet name="NA-Cash" sheetId="7" r:id="rId7"/>
  </sheets>
  <definedNames>
    <definedName name="_xlnm._FilterDatabase" localSheetId="1" hidden="1">Expenses!$A$1:$O$193</definedName>
    <definedName name="_xlnm._FilterDatabase" localSheetId="2" hidden="1">Export!$A$1:$E$51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3" i="3" l="1"/>
  <c r="F193" i="3"/>
  <c r="H193" i="3"/>
  <c r="J193" i="3"/>
  <c r="K193" i="3"/>
  <c r="L193" i="3"/>
  <c r="M193" i="3"/>
  <c r="N193" i="3"/>
  <c r="J110" i="3" l="1"/>
  <c r="J182" i="3" s="1"/>
  <c r="G185" i="3"/>
  <c r="G193" i="3" s="1"/>
  <c r="I186" i="3"/>
  <c r="I193" i="3" s="1"/>
  <c r="F182" i="3"/>
  <c r="H182" i="3"/>
  <c r="I182" i="3"/>
  <c r="K182" i="3"/>
  <c r="L182" i="3"/>
  <c r="M182" i="3"/>
  <c r="N182" i="3"/>
  <c r="E182" i="3"/>
  <c r="D19" i="1"/>
  <c r="F10" i="5"/>
  <c r="G11" i="5" s="1"/>
  <c r="G10" i="5"/>
  <c r="I7" i="5"/>
  <c r="K7" i="5" s="1"/>
  <c r="I8" i="5"/>
  <c r="K8" i="5" s="1"/>
  <c r="I10" i="5"/>
  <c r="D182" i="3"/>
  <c r="G19" i="2"/>
  <c r="F19" i="2"/>
  <c r="E19" i="2"/>
  <c r="D19" i="2"/>
  <c r="D15" i="2"/>
  <c r="G14" i="2"/>
  <c r="G10" i="2"/>
  <c r="G9" i="2"/>
  <c r="F15" i="2"/>
  <c r="E15" i="2"/>
  <c r="G12" i="2"/>
  <c r="G11" i="2"/>
  <c r="G8" i="2"/>
  <c r="G7" i="2"/>
  <c r="G5" i="2"/>
  <c r="G15" i="2" s="1"/>
  <c r="G30" i="2" s="1"/>
  <c r="G6" i="2"/>
  <c r="D38" i="1"/>
  <c r="G26" i="2"/>
  <c r="G27" i="2"/>
  <c r="G22" i="2"/>
  <c r="G28" i="2" s="1"/>
  <c r="G23" i="2"/>
  <c r="G24" i="2"/>
  <c r="G25" i="2"/>
  <c r="G21" i="2"/>
  <c r="E28" i="2"/>
  <c r="D28" i="2"/>
  <c r="D30" i="2" s="1"/>
  <c r="M18" i="7"/>
  <c r="B18" i="7"/>
  <c r="C18" i="7"/>
  <c r="D18" i="7"/>
  <c r="E18" i="7"/>
  <c r="F18" i="7"/>
  <c r="G18" i="7"/>
  <c r="H18" i="7"/>
  <c r="I18" i="7"/>
  <c r="J18" i="7"/>
  <c r="K18" i="7"/>
  <c r="L18" i="7"/>
  <c r="A18" i="7"/>
  <c r="G17" i="2"/>
  <c r="E30" i="2"/>
  <c r="F195" i="3" l="1"/>
  <c r="D6" i="1" s="1"/>
  <c r="N195" i="3"/>
  <c r="D14" i="1" s="1"/>
  <c r="L195" i="3"/>
  <c r="D12" i="1" s="1"/>
  <c r="E195" i="3"/>
  <c r="D5" i="1" s="1"/>
  <c r="K195" i="3"/>
  <c r="D11" i="1" s="1"/>
  <c r="G182" i="3"/>
  <c r="G195" i="3" s="1"/>
  <c r="D7" i="1" s="1"/>
  <c r="H195" i="3"/>
  <c r="D8" i="1" s="1"/>
  <c r="J195" i="3"/>
  <c r="D10" i="1" s="1"/>
  <c r="M195" i="3"/>
  <c r="D13" i="1" s="1"/>
  <c r="I195" i="3"/>
  <c r="D9" i="1" s="1"/>
  <c r="E197" i="3" l="1"/>
  <c r="D15" i="1"/>
  <c r="D21" i="1" s="1"/>
  <c r="D43" i="1" s="1"/>
</calcChain>
</file>

<file path=xl/sharedStrings.xml><?xml version="1.0" encoding="utf-8"?>
<sst xmlns="http://schemas.openxmlformats.org/spreadsheetml/2006/main" count="867" uniqueCount="244">
  <si>
    <t>SSG Financial Summary</t>
  </si>
  <si>
    <t>Expenses</t>
  </si>
  <si>
    <t>Date</t>
  </si>
  <si>
    <t>Amount</t>
  </si>
  <si>
    <t>Other</t>
  </si>
  <si>
    <t>Revenues</t>
  </si>
  <si>
    <t>Lease</t>
  </si>
  <si>
    <t>Notes</t>
  </si>
  <si>
    <t>Source</t>
  </si>
  <si>
    <t>Net</t>
  </si>
  <si>
    <t>Category</t>
  </si>
  <si>
    <t>Office Expenses &amp; Postage</t>
  </si>
  <si>
    <t>Professional Services</t>
  </si>
  <si>
    <t>Supplies</t>
  </si>
  <si>
    <t>Travel</t>
  </si>
  <si>
    <t>Conference</t>
  </si>
  <si>
    <t>Dues</t>
  </si>
  <si>
    <t>Year:</t>
  </si>
  <si>
    <t>Date:</t>
  </si>
  <si>
    <t>by:</t>
  </si>
  <si>
    <t>Mark Sheehan</t>
  </si>
  <si>
    <t>Client</t>
  </si>
  <si>
    <t>Invoice #</t>
  </si>
  <si>
    <t>Invoice Amount</t>
  </si>
  <si>
    <t>Paid Amount</t>
  </si>
  <si>
    <t>Answerport</t>
  </si>
  <si>
    <t>Revenue Details</t>
  </si>
  <si>
    <t>Month</t>
  </si>
  <si>
    <t>Expense</t>
  </si>
  <si>
    <t>Jan</t>
  </si>
  <si>
    <t>Peter Milinkovich, Ltd.</t>
  </si>
  <si>
    <t>Comments</t>
  </si>
  <si>
    <t>Feb</t>
  </si>
  <si>
    <t>Mar</t>
  </si>
  <si>
    <t>May</t>
  </si>
  <si>
    <t>Hiscox</t>
  </si>
  <si>
    <t>Aug</t>
  </si>
  <si>
    <t>Oct</t>
  </si>
  <si>
    <t>Nov</t>
  </si>
  <si>
    <t>Dec</t>
  </si>
  <si>
    <t>Apr</t>
  </si>
  <si>
    <t>Check</t>
  </si>
  <si>
    <t>CC</t>
  </si>
  <si>
    <t>401K</t>
  </si>
  <si>
    <t>Rate</t>
  </si>
  <si>
    <t>Mileage Tracker</t>
  </si>
  <si>
    <t>Year</t>
  </si>
  <si>
    <t>Day</t>
  </si>
  <si>
    <t>Start</t>
  </si>
  <si>
    <t>End</t>
  </si>
  <si>
    <t>Distance to</t>
  </si>
  <si>
    <t>Return</t>
  </si>
  <si>
    <t>$</t>
  </si>
  <si>
    <t>Total Expenses</t>
  </si>
  <si>
    <t>Edina</t>
  </si>
  <si>
    <t>Notes:</t>
  </si>
  <si>
    <t>Caribou</t>
  </si>
  <si>
    <t>Panera</t>
  </si>
  <si>
    <t>Lifesprk</t>
  </si>
  <si>
    <t>*</t>
  </si>
  <si>
    <t>LS201812</t>
  </si>
  <si>
    <t>Net Revenue (cash basis)</t>
  </si>
  <si>
    <t>Times</t>
  </si>
  <si>
    <t>Total</t>
  </si>
  <si>
    <t>Transfer</t>
  </si>
  <si>
    <t>Speedway</t>
  </si>
  <si>
    <t>Not Counted</t>
  </si>
  <si>
    <t>Jun</t>
  </si>
  <si>
    <t>Jul</t>
  </si>
  <si>
    <t>Sep</t>
  </si>
  <si>
    <t>Exp checked</t>
  </si>
  <si>
    <t>Parking; fees; insurance</t>
  </si>
  <si>
    <t>Verizon</t>
  </si>
  <si>
    <t>Total Non Payroll</t>
  </si>
  <si>
    <t>Entertainment</t>
  </si>
  <si>
    <t>Meals</t>
  </si>
  <si>
    <t>Not tax deductible (per PM)</t>
  </si>
  <si>
    <t>Best Buy</t>
  </si>
  <si>
    <t>office supplies; client gifts</t>
  </si>
  <si>
    <t>Smaller office supplies; technology fees &amp; equipment</t>
  </si>
  <si>
    <t>2019-04</t>
  </si>
  <si>
    <t>Invoiced in 18, pd in 19</t>
  </si>
  <si>
    <t>LS201901</t>
  </si>
  <si>
    <t>LS201902</t>
  </si>
  <si>
    <t>LS201903</t>
  </si>
  <si>
    <t>LS201904</t>
  </si>
  <si>
    <t>LS201905</t>
  </si>
  <si>
    <t>LS201906</t>
  </si>
  <si>
    <t>TOTALS</t>
  </si>
  <si>
    <t>Checks</t>
  </si>
  <si>
    <t>GRAND TOTAL</t>
  </si>
  <si>
    <t>2019-09</t>
  </si>
  <si>
    <t>inv amt</t>
  </si>
  <si>
    <t>exp</t>
  </si>
  <si>
    <t>inv-exp</t>
  </si>
  <si>
    <t>pd amt</t>
  </si>
  <si>
    <t>2019-08</t>
  </si>
  <si>
    <t>Q32019</t>
  </si>
  <si>
    <t>Uber</t>
  </si>
  <si>
    <t>CBC (USC)</t>
  </si>
  <si>
    <t>2019-10</t>
  </si>
  <si>
    <t>2019-11</t>
  </si>
  <si>
    <t>2019-10_2</t>
  </si>
  <si>
    <t>2019-11_2</t>
  </si>
  <si>
    <t>2019-12</t>
  </si>
  <si>
    <t>2019-12_2</t>
  </si>
  <si>
    <t>CBC-2019-11</t>
  </si>
  <si>
    <t>CBC-2019-12</t>
  </si>
  <si>
    <t>Amazon</t>
  </si>
  <si>
    <t>To be updated</t>
  </si>
  <si>
    <t>Didn't include fees incurred in 2019 but paid in 2020</t>
  </si>
  <si>
    <t>(starting on Jan 1, 2020)</t>
  </si>
  <si>
    <t>Triple Tree</t>
  </si>
  <si>
    <t>Banking:</t>
  </si>
  <si>
    <t>401K Match</t>
  </si>
  <si>
    <t>USC</t>
  </si>
  <si>
    <t>Total Revenue</t>
  </si>
  <si>
    <t>OLD CONTENT</t>
  </si>
  <si>
    <t>NOT APPLICABLE</t>
  </si>
  <si>
    <t>Stowell Checking</t>
  </si>
  <si>
    <t>Expenses paid w personal CC. Reimbursed???</t>
  </si>
  <si>
    <t>Cash expenses???</t>
  </si>
  <si>
    <t>Oxendales Market</t>
  </si>
  <si>
    <t>Kowalskis</t>
  </si>
  <si>
    <t>Microsoft Subscription</t>
  </si>
  <si>
    <t>McDonalds</t>
  </si>
  <si>
    <t>Rusty Taco</t>
  </si>
  <si>
    <t>Dec-Jan</t>
  </si>
  <si>
    <t>Networking, working meals, travel</t>
  </si>
  <si>
    <t>Office lease</t>
  </si>
  <si>
    <t>travel (no mileage in 2022)</t>
  </si>
  <si>
    <t>Credit card dues</t>
  </si>
  <si>
    <t>date</t>
  </si>
  <si>
    <t>amount</t>
  </si>
  <si>
    <t>no</t>
  </si>
  <si>
    <t>notes</t>
  </si>
  <si>
    <t>ONLINE TRANSFER REF #IB0H9P5DDC TO BUSINESS CARD PAYMENT FOR 2022 EXPENSES</t>
  </si>
  <si>
    <t>Mobile</t>
  </si>
  <si>
    <t>VERIZON WIRELESS PAYMENTS 221208 078699021800001 0000000078699021800001</t>
  </si>
  <si>
    <t>UNIVERSITY OF SO 162971 7556714 RMR*IV*CBC-2022-10**6300*6300\DTM*003*20221031\</t>
  </si>
  <si>
    <t>ONLINE TRANSFER REF #IB0H2SWDK4 TO BUSINESS CARD XXXXXXXXXXXX9066 ON 12/01/22</t>
  </si>
  <si>
    <t>DEPOSITED OR CASHED CHECK # 2002</t>
  </si>
  <si>
    <t>Office</t>
  </si>
  <si>
    <t>HARLAND CLARKE CHECK/ACC. 112122 00096577575482 STOWELL SOLUTIONS GROU</t>
  </si>
  <si>
    <t>VERIZON WIRELESS PAYMENTS 221109 078699021800001 0000000078699021800001</t>
  </si>
  <si>
    <t>ONLINE TRANSFER REF #IB0GR2B5XC TO BUSINESS CARD XXXXXXXXXXXX9066 ON 10/27/22</t>
  </si>
  <si>
    <t>UNIVERSITY OF SO 159461 7447619 RMR*IV*CBC-2022-09**5600*5600\DTM*003*20220930\</t>
  </si>
  <si>
    <t>VERIZON WIRELESS PAYMENTS 221011 078699021800001 0000000078699021800001</t>
  </si>
  <si>
    <t>ONLINE TRANSFER REF #IB0GJ4VV29 TO BUSINESS CARD XXXXXXXXXXXX9066 ON 09/30/22</t>
  </si>
  <si>
    <t>UNIVERSITY OF SO 156811 7359538 RMR*IV*CBC-2022-08**14700*14700\DTM*003*20220831</t>
  </si>
  <si>
    <t>CHECK # 2001</t>
  </si>
  <si>
    <t>quarterly</t>
  </si>
  <si>
    <t>Check # 9120 (Converted ACH) US TREASURY IRS PAYMENT 220914 9120 PJPM36222570044987</t>
  </si>
  <si>
    <t>Check # 2000 (Converted ACH) State of MN Dor PAYMNT 220909 2000 2022A25201220019</t>
  </si>
  <si>
    <t>VERIZON WIRELESS PAYMENTS 220908 078699021800001 0000000078699021800001</t>
  </si>
  <si>
    <t>ONLINE TRANSFER REF #IB0G8L96QD TO BUSINESS CARD XXXXXXXXXXXX9066 ON 08/31/22</t>
  </si>
  <si>
    <t>CHECK # 9119</t>
  </si>
  <si>
    <t>VERIZON WIRELESS PAYMENTS 220810 078699021800001 0000000078699021800001</t>
  </si>
  <si>
    <t>CHECK # 9117</t>
  </si>
  <si>
    <t>ONLINE TRANSFER REF #IB0FY93NPC TO BUSINESS CARD XXXXXXXXXXXX9066 ON 07/28/22</t>
  </si>
  <si>
    <t>DEPOSITED OR CASHED CHECK # 9118</t>
  </si>
  <si>
    <t>VERIZON WIRELESS PAYMENTS 220708 078699021800001 0000000078699021800001</t>
  </si>
  <si>
    <t>ONLINE TRANSFER REF #IB0FRN9MTF TO BUSINESS CARD XXXXXXXXXXXX9066 ON 07/05/22</t>
  </si>
  <si>
    <t>ONLINE TRANSFER TO SHEEHAN S COMPLETE ADVANTAGE(RM) XXXXXX8714 REF #IB0FQ5CT2F ON 06/29/22</t>
  </si>
  <si>
    <t>CHECK # 9114</t>
  </si>
  <si>
    <t>Check # 9115 (Converted ACH) US TREASURY PAYMENT 220607 9115 PJPM36221580102394</t>
  </si>
  <si>
    <t>VERIZON WIRELESS PAYMENTS 220608 078699021800001 0000000078699021800001</t>
  </si>
  <si>
    <t>Check # 9116 (Converted ACH) State of MN Dor PAYMNT 220606 09116 2022A15700900055</t>
  </si>
  <si>
    <t>ONLINE TRANSFER REF #IB0FCVCKKV TO BUSINESS CARD XXXXXXXXXXXX9066 ON 05/17/22</t>
  </si>
  <si>
    <t>VERIZON WIRELESS PAYMENTS 220510 078699021800001 0000000078699021800001</t>
  </si>
  <si>
    <t>WF Bus Credit AUTO PAY 220509 90225241469066 SHEEHAN,MARK</t>
  </si>
  <si>
    <t>DEPOSITED OR CASHED CHECK # 9113</t>
  </si>
  <si>
    <t>Distribution</t>
  </si>
  <si>
    <t>ONLINE TRANSFER TO SHEEHAN S REF #IB0F336BN2 COMPLETE ADVANTAGE(RM) DISTRIBUTION. COVER TAX AND 1ST QUARTERLY</t>
  </si>
  <si>
    <t>VERIZON WIRELESS PAYMENTS 220408 078699021800001 0000000078699021800001</t>
  </si>
  <si>
    <t>ONLINE TRANSFER REF #IB0DZ8NRMJ TO BUSINESS CARD XXXXXXXXXXXX9066 ON 04/04/22</t>
  </si>
  <si>
    <t>VERIZON WIRELESS PAYMENTS 220309 078699021800001 0000000078699021800001</t>
  </si>
  <si>
    <t>ONLINE TRANSFER REF #IB0DPYYCR3 TO BUSINESS CARD XXXXXXXXXXXX9066 ON 03/01/22</t>
  </si>
  <si>
    <t>MacMen</t>
  </si>
  <si>
    <t>DEPOSITED OR CASHED CHECK # 9112</t>
  </si>
  <si>
    <t>DEPOSITED OR CASHED CHECK # 9111</t>
  </si>
  <si>
    <t>CHECK # 9110</t>
  </si>
  <si>
    <t>CHECK # 9109</t>
  </si>
  <si>
    <t>VERIZON WIRELESS PAYMENTS 220209 078699021800001 0000000078699021800001</t>
  </si>
  <si>
    <t>ONLINE TRANSFER REF #IB0DJTYTZG TO BUSINESS CARD XXXXXXXXXXXX9066 ON 02/07/22</t>
  </si>
  <si>
    <t>UNIVERSITY OF SO 132461 6658471 RMR*IV*CBC-2021-12**3900*3900\DTM*003*20211231\</t>
  </si>
  <si>
    <t>DEPOSITED OR CASHED CHECK # 9108</t>
  </si>
  <si>
    <t>CHECK # 9107</t>
  </si>
  <si>
    <t>VERIZON WIRELESS PAYMENTS 220110 078699021800001 0000000078699021800001</t>
  </si>
  <si>
    <t>UNIVERSITY OF SO 130901 6593447 RMR*IV*CBC-2021-11**3000*3000\DTM*003*20211130\</t>
  </si>
  <si>
    <t>ONLINE TRANSFER REF #IB0D927885 TO BUSINESS CARD XXXXXXXXXXXX9066 ON 01/03/22</t>
  </si>
  <si>
    <t>N/A for 2022</t>
  </si>
  <si>
    <t>Jan-Dec</t>
  </si>
  <si>
    <t>ACH</t>
  </si>
  <si>
    <t>Mobile ($75/month)</t>
  </si>
  <si>
    <t>x</t>
  </si>
  <si>
    <t>n/a</t>
  </si>
  <si>
    <t>Lease/Indevu</t>
  </si>
  <si>
    <t>Mac repair</t>
  </si>
  <si>
    <t>Tax Svc</t>
  </si>
  <si>
    <t>QtrTax</t>
  </si>
  <si>
    <t>Business Checks</t>
  </si>
  <si>
    <t>Vending</t>
  </si>
  <si>
    <t>Dino's</t>
  </si>
  <si>
    <t>Walgreens</t>
  </si>
  <si>
    <t>Loves</t>
  </si>
  <si>
    <t>Madison College Café</t>
  </si>
  <si>
    <t>Hardees</t>
  </si>
  <si>
    <t>GoDaddy</t>
  </si>
  <si>
    <t>Hines North Loop</t>
  </si>
  <si>
    <t>CC Finance charge</t>
  </si>
  <si>
    <t>Delta</t>
  </si>
  <si>
    <t>Airport café</t>
  </si>
  <si>
    <t>Built Burger</t>
  </si>
  <si>
    <t>Fresh Brothers</t>
  </si>
  <si>
    <t>Spyhouse</t>
  </si>
  <si>
    <t>Includes expenses from Jan 2023 CC bill that includes Dec 2022 charges.</t>
  </si>
  <si>
    <t>2022 Ending Stowell banking balance</t>
  </si>
  <si>
    <t>Payment made on March xx. From Morgan Stanley account</t>
  </si>
  <si>
    <t>Payment made on March xx via check from Stowell checking</t>
  </si>
  <si>
    <t>From Year</t>
  </si>
  <si>
    <t>2022 invoice paid in 2023</t>
  </si>
  <si>
    <t>2023 invoice paid in 2023</t>
  </si>
  <si>
    <t>just fill in above this line</t>
  </si>
  <si>
    <t>Lunds</t>
  </si>
  <si>
    <t>Password Trial</t>
  </si>
  <si>
    <t>Brueggers</t>
  </si>
  <si>
    <t>Java Coffee</t>
  </si>
  <si>
    <t>Canes</t>
  </si>
  <si>
    <t>Abbott</t>
  </si>
  <si>
    <t>Market</t>
  </si>
  <si>
    <t>June</t>
  </si>
  <si>
    <t>July</t>
  </si>
  <si>
    <t>Saranellos</t>
  </si>
  <si>
    <t>Sand Valley Golf</t>
  </si>
  <si>
    <t>Louisiana Café</t>
  </si>
  <si>
    <t>Sun Country</t>
  </si>
  <si>
    <t>Barkers</t>
  </si>
  <si>
    <t>Crisp &amp; Green</t>
  </si>
  <si>
    <t>Cocina Del Barrio</t>
  </si>
  <si>
    <t>Surdyk's</t>
  </si>
  <si>
    <t>Hilton</t>
  </si>
  <si>
    <t>Pier Provisions</t>
  </si>
  <si>
    <t>Uber 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</si>
</sst>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[$$-409]* #,##0.00_ ;_-[$$-409]* \-#,##0.00\ ;_-[$$-409]* &quot;-&quot;??_ ;_-@_ "/>
    <numFmt numFmtId="167" formatCode="mm/dd/yy;@"/>
    <numFmt numFmtId="168" formatCode="&quot;$&quot;#,##0.00;[Red]&quot;$&quot;#,##0.00"/>
    <numFmt numFmtId="169" formatCode="_(&quot;$&quot;* #,##0.00_);_(&quot;$&quot;* \(#,##0.00\);_(&quot;$&quot;* &quot;-&quot;_);_(@_)"/>
    <numFmt numFmtId="170" formatCode="_-* #,##0.000_-;\-* #,##0.000_-;_-* &quot;-&quot;??_-;_-@_-"/>
    <numFmt numFmtId="171" formatCode="&quot;$&quot;#,##0.00"/>
    <numFmt numFmtId="172" formatCode="_-&quot;$&quot;* #,##0_-;\-&quot;$&quot;* #,##0_-;_-&quot;$&quot;* &quot;-&quot;??_-;_-@_-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7">
    <xf numFmtId="0" fontId="0" fillId="0" borderId="0"/>
    <xf numFmtId="16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3">
    <xf numFmtId="0" fontId="0" fillId="0" borderId="0" xfId="0"/>
    <xf numFmtId="166" fontId="0" fillId="0" borderId="0" xfId="0" applyNumberFormat="1"/>
    <xf numFmtId="0" fontId="0" fillId="2" borderId="0" xfId="0" applyFill="1"/>
    <xf numFmtId="164" fontId="0" fillId="0" borderId="0" xfId="1" applyFont="1"/>
    <xf numFmtId="0" fontId="0" fillId="0" borderId="0" xfId="0" quotePrefix="1"/>
    <xf numFmtId="164" fontId="0" fillId="0" borderId="0" xfId="1" applyFont="1" applyFill="1"/>
    <xf numFmtId="16" fontId="0" fillId="0" borderId="0" xfId="0" applyNumberFormat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14" fontId="0" fillId="0" borderId="0" xfId="0" applyNumberFormat="1"/>
    <xf numFmtId="0" fontId="0" fillId="0" borderId="0" xfId="0" applyAlignment="1">
      <alignment horizontal="right"/>
    </xf>
    <xf numFmtId="164" fontId="0" fillId="0" borderId="0" xfId="1" applyFont="1" applyAlignment="1">
      <alignment horizontal="right"/>
    </xf>
    <xf numFmtId="0" fontId="8" fillId="0" borderId="0" xfId="0" applyFont="1"/>
    <xf numFmtId="0" fontId="9" fillId="0" borderId="0" xfId="0" applyFont="1"/>
    <xf numFmtId="164" fontId="9" fillId="0" borderId="0" xfId="1" applyFont="1"/>
    <xf numFmtId="166" fontId="8" fillId="0" borderId="0" xfId="0" applyNumberFormat="1" applyFont="1"/>
    <xf numFmtId="166" fontId="9" fillId="0" borderId="0" xfId="0" applyNumberFormat="1" applyFont="1"/>
    <xf numFmtId="167" fontId="0" fillId="0" borderId="0" xfId="0" applyNumberFormat="1"/>
    <xf numFmtId="167" fontId="8" fillId="0" borderId="0" xfId="0" applyNumberFormat="1" applyFont="1"/>
    <xf numFmtId="0" fontId="10" fillId="0" borderId="0" xfId="0" applyFont="1"/>
    <xf numFmtId="0" fontId="8" fillId="3" borderId="0" xfId="0" applyFont="1" applyFill="1"/>
    <xf numFmtId="167" fontId="8" fillId="3" borderId="0" xfId="0" applyNumberFormat="1" applyFont="1" applyFill="1"/>
    <xf numFmtId="166" fontId="8" fillId="3" borderId="0" xfId="0" applyNumberFormat="1" applyFont="1" applyFill="1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16" fontId="0" fillId="0" borderId="0" xfId="0" applyNumberFormat="1" applyAlignment="1">
      <alignment horizontal="left" wrapText="1"/>
    </xf>
    <xf numFmtId="166" fontId="0" fillId="0" borderId="0" xfId="0" applyNumberFormat="1" applyAlignment="1">
      <alignment wrapText="1"/>
    </xf>
    <xf numFmtId="166" fontId="0" fillId="0" borderId="0" xfId="0" applyNumberFormat="1" applyAlignment="1">
      <alignment horizontal="left" wrapText="1"/>
    </xf>
    <xf numFmtId="164" fontId="0" fillId="0" borderId="0" xfId="1" applyFont="1" applyFill="1" applyBorder="1"/>
    <xf numFmtId="0" fontId="11" fillId="0" borderId="0" xfId="0" applyFont="1"/>
    <xf numFmtId="16" fontId="11" fillId="0" borderId="0" xfId="0" applyNumberFormat="1" applyFont="1" applyAlignment="1">
      <alignment horizontal="right"/>
    </xf>
    <xf numFmtId="164" fontId="11" fillId="0" borderId="2" xfId="1" applyFont="1" applyFill="1" applyBorder="1"/>
    <xf numFmtId="0" fontId="0" fillId="3" borderId="0" xfId="0" applyFill="1"/>
    <xf numFmtId="166" fontId="8" fillId="3" borderId="0" xfId="0" applyNumberFormat="1" applyFont="1" applyFill="1" applyAlignment="1">
      <alignment wrapText="1"/>
    </xf>
    <xf numFmtId="0" fontId="12" fillId="0" borderId="0" xfId="0" applyFont="1" applyAlignment="1">
      <alignment horizontal="right"/>
    </xf>
    <xf numFmtId="0" fontId="0" fillId="5" borderId="0" xfId="0" applyFill="1"/>
    <xf numFmtId="0" fontId="13" fillId="0" borderId="0" xfId="0" applyFont="1"/>
    <xf numFmtId="168" fontId="0" fillId="0" borderId="0" xfId="0" applyNumberFormat="1" applyAlignment="1">
      <alignment wrapText="1"/>
    </xf>
    <xf numFmtId="166" fontId="0" fillId="0" borderId="0" xfId="0" applyNumberFormat="1" applyAlignment="1">
      <alignment horizontal="right" wrapText="1"/>
    </xf>
    <xf numFmtId="168" fontId="0" fillId="0" borderId="0" xfId="0" applyNumberFormat="1" applyAlignment="1">
      <alignment horizontal="right" wrapText="1"/>
    </xf>
    <xf numFmtId="168" fontId="0" fillId="4" borderId="0" xfId="0" applyNumberFormat="1" applyFill="1" applyAlignment="1">
      <alignment wrapText="1"/>
    </xf>
    <xf numFmtId="16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" fontId="0" fillId="0" borderId="0" xfId="0" applyNumberFormat="1" applyAlignment="1">
      <alignment horizontal="center" vertical="center" wrapText="1"/>
    </xf>
    <xf numFmtId="0" fontId="15" fillId="0" borderId="0" xfId="0" applyFont="1"/>
    <xf numFmtId="0" fontId="12" fillId="0" borderId="0" xfId="0" applyFont="1"/>
    <xf numFmtId="166" fontId="0" fillId="5" borderId="0" xfId="0" applyNumberFormat="1" applyFill="1"/>
    <xf numFmtId="164" fontId="0" fillId="5" borderId="0" xfId="1" applyFont="1" applyFill="1"/>
    <xf numFmtId="168" fontId="0" fillId="0" borderId="0" xfId="0" applyNumberFormat="1"/>
    <xf numFmtId="0" fontId="0" fillId="0" borderId="3" xfId="0" applyBorder="1"/>
    <xf numFmtId="166" fontId="0" fillId="0" borderId="3" xfId="0" applyNumberFormat="1" applyBorder="1"/>
    <xf numFmtId="16" fontId="0" fillId="0" borderId="3" xfId="0" applyNumberFormat="1" applyBorder="1"/>
    <xf numFmtId="0" fontId="17" fillId="0" borderId="0" xfId="0" applyFont="1"/>
    <xf numFmtId="0" fontId="0" fillId="6" borderId="0" xfId="0" applyFill="1"/>
    <xf numFmtId="168" fontId="0" fillId="0" borderId="0" xfId="0" applyNumberFormat="1" applyAlignment="1">
      <alignment horizontal="center" vertical="center" wrapText="1"/>
    </xf>
    <xf numFmtId="168" fontId="8" fillId="0" borderId="0" xfId="0" applyNumberFormat="1" applyFont="1" applyAlignment="1">
      <alignment horizontal="right" wrapText="1"/>
    </xf>
    <xf numFmtId="0" fontId="19" fillId="0" borderId="0" xfId="0" applyFont="1"/>
    <xf numFmtId="166" fontId="20" fillId="0" borderId="0" xfId="0" applyNumberFormat="1" applyFont="1"/>
    <xf numFmtId="0" fontId="18" fillId="0" borderId="0" xfId="0" applyFont="1"/>
    <xf numFmtId="168" fontId="18" fillId="4" borderId="0" xfId="0" applyNumberFormat="1" applyFont="1" applyFill="1" applyAlignment="1">
      <alignment wrapText="1"/>
    </xf>
    <xf numFmtId="167" fontId="18" fillId="0" borderId="0" xfId="0" applyNumberFormat="1" applyFont="1"/>
    <xf numFmtId="166" fontId="18" fillId="0" borderId="0" xfId="0" applyNumberFormat="1" applyFont="1"/>
    <xf numFmtId="0" fontId="18" fillId="0" borderId="0" xfId="0" applyFont="1" applyAlignment="1">
      <alignment horizontal="right"/>
    </xf>
    <xf numFmtId="169" fontId="18" fillId="0" borderId="0" xfId="1" applyNumberFormat="1" applyFont="1" applyBorder="1"/>
    <xf numFmtId="169" fontId="18" fillId="0" borderId="1" xfId="1" applyNumberFormat="1" applyFont="1" applyBorder="1"/>
    <xf numFmtId="166" fontId="18" fillId="0" borderId="1" xfId="0" applyNumberFormat="1" applyFont="1" applyBorder="1"/>
    <xf numFmtId="0" fontId="18" fillId="6" borderId="0" xfId="0" applyFont="1" applyFill="1"/>
    <xf numFmtId="167" fontId="18" fillId="6" borderId="0" xfId="0" applyNumberFormat="1" applyFont="1" applyFill="1"/>
    <xf numFmtId="166" fontId="21" fillId="6" borderId="0" xfId="0" applyNumberFormat="1" applyFont="1" applyFill="1"/>
    <xf numFmtId="0" fontId="22" fillId="0" borderId="0" xfId="0" applyFont="1"/>
    <xf numFmtId="170" fontId="0" fillId="0" borderId="0" xfId="1152" applyNumberFormat="1" applyFont="1"/>
    <xf numFmtId="170" fontId="0" fillId="0" borderId="3" xfId="1152" applyNumberFormat="1" applyFont="1" applyBorder="1"/>
    <xf numFmtId="0" fontId="16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164" fontId="11" fillId="0" borderId="0" xfId="1" applyFont="1" applyFill="1" applyBorder="1"/>
    <xf numFmtId="171" fontId="0" fillId="0" borderId="0" xfId="0" applyNumberFormat="1"/>
    <xf numFmtId="171" fontId="0" fillId="0" borderId="0" xfId="0" applyNumberFormat="1" applyAlignment="1">
      <alignment horizontal="center" vertical="center" wrapText="1"/>
    </xf>
    <xf numFmtId="171" fontId="0" fillId="0" borderId="0" xfId="0" applyNumberFormat="1" applyAlignment="1">
      <alignment wrapText="1"/>
    </xf>
    <xf numFmtId="171" fontId="0" fillId="0" borderId="0" xfId="0" applyNumberFormat="1" applyAlignment="1">
      <alignment horizontal="right" wrapText="1"/>
    </xf>
    <xf numFmtId="171" fontId="0" fillId="0" borderId="0" xfId="0" applyNumberFormat="1" applyAlignment="1">
      <alignment horizontal="left" wrapText="1"/>
    </xf>
    <xf numFmtId="0" fontId="9" fillId="3" borderId="0" xfId="0" applyFont="1" applyFill="1"/>
    <xf numFmtId="14" fontId="0" fillId="3" borderId="0" xfId="0" applyNumberFormat="1" applyFill="1"/>
    <xf numFmtId="171" fontId="0" fillId="3" borderId="0" xfId="0" applyNumberFormat="1" applyFill="1"/>
    <xf numFmtId="0" fontId="13" fillId="3" borderId="0" xfId="0" applyFont="1" applyFill="1"/>
    <xf numFmtId="164" fontId="11" fillId="7" borderId="0" xfId="1" applyFont="1" applyFill="1" applyBorder="1"/>
    <xf numFmtId="164" fontId="11" fillId="7" borderId="1" xfId="1" applyFont="1" applyFill="1" applyBorder="1"/>
    <xf numFmtId="0" fontId="8" fillId="2" borderId="0" xfId="0" applyFont="1" applyFill="1"/>
    <xf numFmtId="14" fontId="0" fillId="2" borderId="0" xfId="0" applyNumberFormat="1" applyFill="1"/>
    <xf numFmtId="171" fontId="0" fillId="2" borderId="0" xfId="0" applyNumberFormat="1" applyFill="1"/>
    <xf numFmtId="171" fontId="0" fillId="2" borderId="1" xfId="0" applyNumberFormat="1" applyFill="1" applyBorder="1"/>
    <xf numFmtId="16" fontId="0" fillId="3" borderId="0" xfId="0" applyNumberFormat="1" applyFill="1" applyAlignment="1">
      <alignment horizontal="left" wrapText="1"/>
    </xf>
    <xf numFmtId="16" fontId="0" fillId="3" borderId="0" xfId="0" applyNumberFormat="1" applyFill="1" applyAlignment="1">
      <alignment horizontal="center" vertical="center" wrapText="1"/>
    </xf>
    <xf numFmtId="168" fontId="0" fillId="3" borderId="0" xfId="0" applyNumberFormat="1" applyFill="1" applyAlignment="1">
      <alignment wrapText="1"/>
    </xf>
    <xf numFmtId="168" fontId="0" fillId="3" borderId="0" xfId="0" applyNumberFormat="1" applyFill="1" applyAlignment="1">
      <alignment horizontal="center" vertical="center" wrapText="1"/>
    </xf>
    <xf numFmtId="166" fontId="0" fillId="3" borderId="0" xfId="0" applyNumberFormat="1" applyFill="1" applyAlignment="1">
      <alignment horizontal="center" vertical="center" wrapText="1"/>
    </xf>
    <xf numFmtId="171" fontId="0" fillId="3" borderId="0" xfId="0" applyNumberForma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1152" applyNumberFormat="1" applyFont="1"/>
    <xf numFmtId="172" fontId="0" fillId="0" borderId="0" xfId="1" applyNumberFormat="1" applyFont="1"/>
    <xf numFmtId="172" fontId="0" fillId="0" borderId="0" xfId="1" applyNumberFormat="1" applyFont="1" applyFill="1"/>
    <xf numFmtId="0" fontId="0" fillId="3" borderId="0" xfId="0" quotePrefix="1" applyFill="1"/>
  </cellXfs>
  <cellStyles count="1157">
    <cellStyle name="Comma" xfId="1152" builtinId="3"/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4" builtinId="9" hidden="1"/>
    <cellStyle name="Followed Hyperlink" xfId="115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3" builtinId="8" hidden="1"/>
    <cellStyle name="Hyperlink" xfId="11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0"/>
  <sheetViews>
    <sheetView zoomScale="120" zoomScaleNormal="120" zoomScalePageLayoutView="120" workbookViewId="0">
      <selection activeCell="B28" sqref="B28"/>
    </sheetView>
  </sheetViews>
  <sheetFormatPr baseColWidth="10" defaultRowHeight="16" x14ac:dyDescent="0.2"/>
  <cols>
    <col min="2" max="2" width="33.6640625" bestFit="1" customWidth="1"/>
    <col min="3" max="3" width="12.83203125" style="1" customWidth="1"/>
    <col min="4" max="4" width="12.5" style="3" bestFit="1" customWidth="1"/>
    <col min="5" max="5" width="21.1640625" customWidth="1"/>
    <col min="6" max="6" width="8.33203125" customWidth="1"/>
    <col min="7" max="7" width="7.33203125" customWidth="1"/>
    <col min="11" max="11" width="15.33203125" customWidth="1"/>
    <col min="12" max="12" width="10.1640625" customWidth="1"/>
  </cols>
  <sheetData>
    <row r="1" spans="1:13" ht="26" x14ac:dyDescent="0.3">
      <c r="A1" s="9" t="s">
        <v>0</v>
      </c>
    </row>
    <row r="2" spans="1:13" ht="21" x14ac:dyDescent="0.25">
      <c r="A2" s="7" t="s">
        <v>17</v>
      </c>
      <c r="B2" s="8">
        <v>2023</v>
      </c>
      <c r="C2" s="12" t="s">
        <v>18</v>
      </c>
      <c r="D2" s="10">
        <v>45293</v>
      </c>
      <c r="F2" s="11" t="s">
        <v>19</v>
      </c>
      <c r="G2" t="s">
        <v>20</v>
      </c>
    </row>
    <row r="3" spans="1:13" x14ac:dyDescent="0.2">
      <c r="A3" s="36" t="s">
        <v>1</v>
      </c>
      <c r="B3" s="36"/>
      <c r="C3" s="47"/>
      <c r="D3" s="48"/>
      <c r="E3" s="36"/>
      <c r="F3" s="36"/>
      <c r="G3" s="36"/>
      <c r="H3" s="36"/>
      <c r="I3" s="36"/>
      <c r="J3" s="36"/>
      <c r="K3" s="36"/>
      <c r="L3" s="36"/>
      <c r="M3" s="36"/>
    </row>
    <row r="4" spans="1:13" x14ac:dyDescent="0.2">
      <c r="B4" s="14" t="s">
        <v>1</v>
      </c>
      <c r="C4" s="14" t="s">
        <v>10</v>
      </c>
      <c r="D4" s="15"/>
      <c r="E4" s="14" t="s">
        <v>7</v>
      </c>
    </row>
    <row r="5" spans="1:13" x14ac:dyDescent="0.2">
      <c r="C5" s="6" t="s">
        <v>75</v>
      </c>
      <c r="D5" s="5">
        <f>Expenses!E195</f>
        <v>505.8300000000001</v>
      </c>
      <c r="E5" t="s">
        <v>128</v>
      </c>
      <c r="J5" s="82"/>
      <c r="K5" s="33"/>
      <c r="L5" s="33"/>
    </row>
    <row r="6" spans="1:13" x14ac:dyDescent="0.2">
      <c r="C6" s="6" t="s">
        <v>74</v>
      </c>
      <c r="D6" s="5">
        <f>Expenses!F195</f>
        <v>0</v>
      </c>
      <c r="E6" t="s">
        <v>76</v>
      </c>
      <c r="J6" s="85"/>
      <c r="K6" s="85"/>
      <c r="L6" s="85"/>
    </row>
    <row r="7" spans="1:13" x14ac:dyDescent="0.2">
      <c r="C7" s="6" t="s">
        <v>11</v>
      </c>
      <c r="D7" s="5">
        <f>Expenses!G195</f>
        <v>3382.7200000000003</v>
      </c>
      <c r="E7" t="s">
        <v>79</v>
      </c>
      <c r="J7" s="83"/>
      <c r="K7" s="33"/>
      <c r="L7" s="84"/>
    </row>
    <row r="8" spans="1:13" x14ac:dyDescent="0.2">
      <c r="C8" s="6" t="s">
        <v>12</v>
      </c>
      <c r="D8" s="5">
        <f>Expenses!H195</f>
        <v>2566</v>
      </c>
      <c r="E8" t="s">
        <v>110</v>
      </c>
      <c r="J8" s="83"/>
      <c r="K8" s="33"/>
      <c r="L8" s="84"/>
    </row>
    <row r="9" spans="1:13" x14ac:dyDescent="0.2">
      <c r="C9" s="6" t="s">
        <v>6</v>
      </c>
      <c r="D9" s="29">
        <f>Expenses!I195</f>
        <v>4200</v>
      </c>
      <c r="E9" t="s">
        <v>129</v>
      </c>
      <c r="J9" s="83"/>
      <c r="K9" s="33"/>
      <c r="L9" s="84"/>
    </row>
    <row r="10" spans="1:13" x14ac:dyDescent="0.2">
      <c r="C10" s="6" t="s">
        <v>13</v>
      </c>
      <c r="D10" s="29">
        <f>Expenses!J195</f>
        <v>242.28</v>
      </c>
      <c r="E10" t="s">
        <v>78</v>
      </c>
      <c r="J10" s="83"/>
      <c r="K10" s="33"/>
      <c r="L10" s="84"/>
    </row>
    <row r="11" spans="1:13" x14ac:dyDescent="0.2">
      <c r="C11" s="6" t="s">
        <v>14</v>
      </c>
      <c r="D11" s="29">
        <f>Expenses!K195+'NA-Mileage &amp; Reimbursements'!K10</f>
        <v>238.48999999999998</v>
      </c>
      <c r="E11" t="s">
        <v>130</v>
      </c>
      <c r="G11" s="35" t="s">
        <v>44</v>
      </c>
      <c r="H11" s="70">
        <v>0.57499999999999996</v>
      </c>
    </row>
    <row r="12" spans="1:13" x14ac:dyDescent="0.2">
      <c r="C12" s="6" t="s">
        <v>15</v>
      </c>
      <c r="D12" s="29">
        <f>Expenses!L195</f>
        <v>0</v>
      </c>
    </row>
    <row r="13" spans="1:13" x14ac:dyDescent="0.2">
      <c r="C13" s="6" t="s">
        <v>16</v>
      </c>
      <c r="D13" s="29">
        <f>Expenses!M195</f>
        <v>0</v>
      </c>
      <c r="E13" t="s">
        <v>131</v>
      </c>
    </row>
    <row r="14" spans="1:13" x14ac:dyDescent="0.2">
      <c r="C14" s="6" t="s">
        <v>4</v>
      </c>
      <c r="D14" s="29">
        <f>Expenses!N195</f>
        <v>750.67000000000019</v>
      </c>
      <c r="E14" t="s">
        <v>71</v>
      </c>
    </row>
    <row r="15" spans="1:13" s="30" customFormat="1" x14ac:dyDescent="0.2">
      <c r="B15" s="31" t="s">
        <v>73</v>
      </c>
      <c r="C15" s="31"/>
      <c r="D15" s="32">
        <f>SUM(D5:D14)</f>
        <v>11885.99</v>
      </c>
    </row>
    <row r="16" spans="1:13" s="30" customFormat="1" x14ac:dyDescent="0.2">
      <c r="B16" s="31"/>
      <c r="C16" s="31"/>
      <c r="D16" s="76"/>
    </row>
    <row r="17" spans="1:13" s="30" customFormat="1" x14ac:dyDescent="0.2">
      <c r="B17" s="31"/>
      <c r="C17" s="6" t="s">
        <v>43</v>
      </c>
      <c r="D17" s="86">
        <v>9517.5</v>
      </c>
      <c r="E17" s="30" t="s">
        <v>218</v>
      </c>
    </row>
    <row r="18" spans="1:13" s="30" customFormat="1" x14ac:dyDescent="0.2">
      <c r="B18" s="31"/>
      <c r="C18" s="6" t="s">
        <v>114</v>
      </c>
      <c r="D18" s="87">
        <v>4315</v>
      </c>
      <c r="E18" s="30" t="s">
        <v>219</v>
      </c>
    </row>
    <row r="19" spans="1:13" x14ac:dyDescent="0.2">
      <c r="D19" s="29">
        <f>SUM(D17:D18)</f>
        <v>13832.5</v>
      </c>
    </row>
    <row r="20" spans="1:13" x14ac:dyDescent="0.2">
      <c r="C20" s="6"/>
      <c r="D20" s="29"/>
      <c r="J20" s="73"/>
      <c r="K20" s="73"/>
      <c r="L20" s="73"/>
      <c r="M20" s="37"/>
    </row>
    <row r="21" spans="1:13" x14ac:dyDescent="0.2">
      <c r="B21" t="s">
        <v>53</v>
      </c>
      <c r="D21" s="3">
        <f>D15+D19</f>
        <v>25718.489999999998</v>
      </c>
      <c r="J21" s="74"/>
      <c r="K21" s="75"/>
      <c r="L21" s="74"/>
    </row>
    <row r="23" spans="1:13" x14ac:dyDescent="0.2">
      <c r="A23" s="36" t="s">
        <v>5</v>
      </c>
      <c r="B23" s="36"/>
      <c r="C23" s="47"/>
      <c r="D23" s="48"/>
      <c r="E23" s="36"/>
      <c r="F23" s="36"/>
      <c r="G23" s="36"/>
      <c r="H23" s="36"/>
      <c r="I23" s="36"/>
      <c r="J23" s="36"/>
      <c r="K23" s="36"/>
      <c r="L23" s="36"/>
      <c r="M23" s="36"/>
    </row>
    <row r="24" spans="1:13" x14ac:dyDescent="0.2">
      <c r="A24" s="14" t="s">
        <v>27</v>
      </c>
      <c r="B24" s="14" t="s">
        <v>8</v>
      </c>
      <c r="C24" s="17" t="s">
        <v>220</v>
      </c>
      <c r="D24" s="15" t="s">
        <v>3</v>
      </c>
      <c r="E24" s="14" t="s">
        <v>7</v>
      </c>
      <c r="G24" s="88"/>
      <c r="H24" s="2"/>
      <c r="I24" s="2"/>
    </row>
    <row r="25" spans="1:13" x14ac:dyDescent="0.2">
      <c r="A25" s="10" t="s">
        <v>38</v>
      </c>
      <c r="B25" t="s">
        <v>115</v>
      </c>
      <c r="C25" s="99">
        <v>2022</v>
      </c>
      <c r="D25" s="100">
        <v>5950</v>
      </c>
      <c r="E25" s="4" t="s">
        <v>221</v>
      </c>
      <c r="G25" s="89"/>
      <c r="H25" s="2"/>
      <c r="I25" s="90"/>
    </row>
    <row r="26" spans="1:13" x14ac:dyDescent="0.2">
      <c r="A26" s="10" t="s">
        <v>39</v>
      </c>
      <c r="B26" t="s">
        <v>115</v>
      </c>
      <c r="C26" s="99">
        <v>2022</v>
      </c>
      <c r="D26" s="100">
        <v>5250</v>
      </c>
      <c r="E26" s="4" t="s">
        <v>222</v>
      </c>
      <c r="G26" s="89"/>
      <c r="H26" s="2"/>
      <c r="I26" s="91"/>
    </row>
    <row r="27" spans="1:13" x14ac:dyDescent="0.2">
      <c r="A27" s="10" t="s">
        <v>29</v>
      </c>
      <c r="B27" t="s">
        <v>115</v>
      </c>
      <c r="C27" s="99">
        <v>2023</v>
      </c>
      <c r="D27" s="100">
        <v>7000</v>
      </c>
      <c r="E27" s="4"/>
      <c r="G27" s="2"/>
      <c r="H27" s="2"/>
      <c r="I27" s="90"/>
    </row>
    <row r="28" spans="1:13" x14ac:dyDescent="0.2">
      <c r="A28" s="10" t="s">
        <v>32</v>
      </c>
      <c r="B28" t="s">
        <v>115</v>
      </c>
      <c r="C28" s="99">
        <v>2023</v>
      </c>
      <c r="D28" s="100">
        <v>6650</v>
      </c>
    </row>
    <row r="29" spans="1:13" x14ac:dyDescent="0.2">
      <c r="A29" s="10" t="s">
        <v>33</v>
      </c>
      <c r="B29" t="s">
        <v>115</v>
      </c>
      <c r="C29" s="99">
        <v>2023</v>
      </c>
      <c r="D29" s="100">
        <v>8400</v>
      </c>
    </row>
    <row r="30" spans="1:13" x14ac:dyDescent="0.2">
      <c r="A30" s="10" t="s">
        <v>40</v>
      </c>
      <c r="B30" t="s">
        <v>115</v>
      </c>
      <c r="C30" s="99">
        <v>2023</v>
      </c>
      <c r="D30" s="100">
        <v>4200</v>
      </c>
      <c r="E30" s="4"/>
    </row>
    <row r="31" spans="1:13" x14ac:dyDescent="0.2">
      <c r="A31" s="10" t="s">
        <v>34</v>
      </c>
      <c r="B31" t="s">
        <v>115</v>
      </c>
      <c r="C31" s="99">
        <v>2023</v>
      </c>
      <c r="D31" s="100">
        <v>7000</v>
      </c>
      <c r="E31" s="4"/>
    </row>
    <row r="32" spans="1:13" x14ac:dyDescent="0.2">
      <c r="A32" s="10" t="s">
        <v>67</v>
      </c>
      <c r="B32" t="s">
        <v>115</v>
      </c>
      <c r="C32" s="99">
        <v>2023</v>
      </c>
      <c r="D32" s="100">
        <v>7350</v>
      </c>
      <c r="E32" s="4"/>
    </row>
    <row r="33" spans="1:13" x14ac:dyDescent="0.2">
      <c r="A33" s="10" t="s">
        <v>68</v>
      </c>
      <c r="B33" t="s">
        <v>115</v>
      </c>
      <c r="C33" s="99">
        <v>2023</v>
      </c>
      <c r="D33" s="101">
        <v>6300</v>
      </c>
      <c r="E33" s="4"/>
    </row>
    <row r="34" spans="1:13" x14ac:dyDescent="0.2">
      <c r="A34" s="10" t="s">
        <v>36</v>
      </c>
      <c r="B34" t="s">
        <v>115</v>
      </c>
      <c r="C34" s="99">
        <v>2023</v>
      </c>
      <c r="D34" s="100">
        <v>8400</v>
      </c>
      <c r="E34" s="4"/>
    </row>
    <row r="35" spans="1:13" x14ac:dyDescent="0.2">
      <c r="A35" s="10" t="s">
        <v>69</v>
      </c>
      <c r="B35" t="s">
        <v>115</v>
      </c>
      <c r="C35" s="99">
        <v>2023</v>
      </c>
      <c r="D35" s="100">
        <v>9800</v>
      </c>
      <c r="E35" s="4"/>
    </row>
    <row r="36" spans="1:13" x14ac:dyDescent="0.2">
      <c r="A36" s="10" t="s">
        <v>37</v>
      </c>
      <c r="B36" t="s">
        <v>115</v>
      </c>
      <c r="C36" s="99">
        <v>2023</v>
      </c>
      <c r="D36" s="100">
        <v>9450</v>
      </c>
      <c r="E36" s="4"/>
    </row>
    <row r="37" spans="1:13" x14ac:dyDescent="0.2">
      <c r="A37" s="10"/>
      <c r="C37" s="99"/>
      <c r="D37" s="5"/>
      <c r="E37" s="4"/>
    </row>
    <row r="38" spans="1:13" x14ac:dyDescent="0.2">
      <c r="B38" s="11" t="s">
        <v>116</v>
      </c>
      <c r="D38" s="3">
        <f>SUM(D25:D37)</f>
        <v>85750</v>
      </c>
    </row>
    <row r="41" spans="1:13" x14ac:dyDescent="0.2">
      <c r="A41" s="36" t="s">
        <v>9</v>
      </c>
      <c r="B41" s="36"/>
      <c r="C41" s="47"/>
      <c r="D41" s="48"/>
      <c r="E41" s="36"/>
      <c r="F41" s="36"/>
      <c r="G41" s="36"/>
      <c r="H41" s="36"/>
      <c r="I41" s="36"/>
      <c r="J41" s="36"/>
      <c r="K41" s="36"/>
      <c r="L41" s="36"/>
      <c r="M41" s="36"/>
    </row>
    <row r="43" spans="1:13" x14ac:dyDescent="0.2">
      <c r="D43" s="3">
        <f>D38-D21</f>
        <v>60031.51</v>
      </c>
    </row>
    <row r="45" spans="1:13" x14ac:dyDescent="0.2">
      <c r="A45" s="46" t="s">
        <v>55</v>
      </c>
    </row>
    <row r="46" spans="1:13" x14ac:dyDescent="0.2">
      <c r="A46" s="70" t="s">
        <v>216</v>
      </c>
    </row>
    <row r="49" spans="1:4" x14ac:dyDescent="0.2">
      <c r="A49" s="46" t="s">
        <v>113</v>
      </c>
    </row>
    <row r="50" spans="1:4" x14ac:dyDescent="0.2">
      <c r="A50" s="46" t="s">
        <v>217</v>
      </c>
      <c r="D50" s="5">
        <v>33687.96</v>
      </c>
    </row>
  </sheetData>
  <phoneticPr fontId="3" type="noConversion"/>
  <pageMargins left="0.75" right="0.75" top="1" bottom="1" header="0.5" footer="0.5"/>
  <pageSetup scale="5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97"/>
  <sheetViews>
    <sheetView tabSelected="1" workbookViewId="0">
      <pane xSplit="2" ySplit="1" topLeftCell="C2" activePane="bottomRight" state="frozen"/>
      <selection pane="topRight" activeCell="C1" sqref="C1"/>
      <selection pane="bottomLeft" activeCell="A4" sqref="A4"/>
      <selection pane="bottomRight" activeCell="G89" sqref="G89"/>
    </sheetView>
  </sheetViews>
  <sheetFormatPr baseColWidth="10" defaultRowHeight="16" x14ac:dyDescent="0.2"/>
  <cols>
    <col min="1" max="1" width="11.1640625" customWidth="1"/>
    <col min="2" max="2" width="36" style="25" customWidth="1"/>
    <col min="3" max="3" width="8.1640625" style="25" customWidth="1"/>
    <col min="4" max="4" width="11.1640625" style="38" bestFit="1" customWidth="1"/>
    <col min="5" max="5" width="14" style="40" customWidth="1"/>
    <col min="6" max="6" width="9.5" style="39" customWidth="1"/>
    <col min="7" max="7" width="10.5" style="79" bestFit="1" customWidth="1"/>
    <col min="8" max="8" width="11.6640625" style="39" customWidth="1"/>
    <col min="9" max="9" width="11.1640625" style="27" bestFit="1" customWidth="1"/>
    <col min="10" max="10" width="10.83203125" style="27"/>
    <col min="11" max="11" width="10.83203125" style="39"/>
    <col min="12" max="12" width="12" style="27" customWidth="1"/>
    <col min="13" max="13" width="10.83203125" style="27"/>
    <col min="14" max="14" width="13.1640625" style="39" bestFit="1" customWidth="1"/>
    <col min="15" max="15" width="23.33203125" customWidth="1"/>
  </cols>
  <sheetData>
    <row r="1" spans="1:15" ht="51" x14ac:dyDescent="0.2">
      <c r="A1" t="s">
        <v>27</v>
      </c>
      <c r="B1" s="26" t="s">
        <v>28</v>
      </c>
      <c r="C1" s="44" t="s">
        <v>8</v>
      </c>
      <c r="D1" s="41" t="s">
        <v>66</v>
      </c>
      <c r="E1" s="55" t="s">
        <v>75</v>
      </c>
      <c r="F1" s="42" t="s">
        <v>74</v>
      </c>
      <c r="G1" s="78" t="s">
        <v>11</v>
      </c>
      <c r="H1" s="42" t="s">
        <v>12</v>
      </c>
      <c r="I1" s="42" t="s">
        <v>6</v>
      </c>
      <c r="J1" s="42" t="s">
        <v>13</v>
      </c>
      <c r="K1" s="42" t="s">
        <v>14</v>
      </c>
      <c r="L1" s="42" t="s">
        <v>15</v>
      </c>
      <c r="M1" s="42" t="s">
        <v>16</v>
      </c>
      <c r="N1" s="42" t="s">
        <v>4</v>
      </c>
      <c r="O1" s="43" t="s">
        <v>31</v>
      </c>
    </row>
    <row r="2" spans="1:15" ht="17" x14ac:dyDescent="0.2">
      <c r="A2" t="s">
        <v>29</v>
      </c>
      <c r="B2" s="26" t="s">
        <v>35</v>
      </c>
      <c r="C2" s="44" t="s">
        <v>42</v>
      </c>
      <c r="D2" s="41"/>
      <c r="E2" s="55"/>
      <c r="F2" s="42"/>
      <c r="G2" s="78"/>
      <c r="H2" s="42"/>
      <c r="I2" s="42"/>
      <c r="J2" s="42"/>
      <c r="K2" s="42"/>
      <c r="L2" s="42"/>
      <c r="M2" s="42"/>
      <c r="N2" s="42">
        <v>56.08</v>
      </c>
      <c r="O2" s="43"/>
    </row>
    <row r="3" spans="1:15" ht="17" x14ac:dyDescent="0.2">
      <c r="A3" t="s">
        <v>29</v>
      </c>
      <c r="B3" s="26" t="s">
        <v>65</v>
      </c>
      <c r="C3" s="44" t="s">
        <v>42</v>
      </c>
      <c r="D3" s="41"/>
      <c r="E3" s="55"/>
      <c r="F3" s="42"/>
      <c r="G3" s="78"/>
      <c r="H3" s="42"/>
      <c r="I3" s="42"/>
      <c r="J3" s="42">
        <v>19.920000000000002</v>
      </c>
      <c r="K3" s="42"/>
      <c r="L3" s="42"/>
      <c r="M3" s="42"/>
      <c r="N3" s="42"/>
      <c r="O3" s="43"/>
    </row>
    <row r="4" spans="1:15" ht="17" x14ac:dyDescent="0.2">
      <c r="A4" t="s">
        <v>29</v>
      </c>
      <c r="B4" s="26" t="s">
        <v>125</v>
      </c>
      <c r="C4" s="44" t="s">
        <v>42</v>
      </c>
      <c r="D4" s="41"/>
      <c r="E4" s="55">
        <v>5.77</v>
      </c>
      <c r="F4" s="42"/>
      <c r="G4" s="78"/>
      <c r="H4" s="42"/>
      <c r="I4" s="42"/>
      <c r="J4" s="42"/>
      <c r="K4" s="42"/>
      <c r="L4" s="42"/>
      <c r="M4" s="42"/>
      <c r="N4" s="42"/>
      <c r="O4" s="43"/>
    </row>
    <row r="5" spans="1:15" ht="17" x14ac:dyDescent="0.2">
      <c r="A5" t="s">
        <v>29</v>
      </c>
      <c r="B5" s="26" t="s">
        <v>57</v>
      </c>
      <c r="C5" s="44" t="s">
        <v>42</v>
      </c>
      <c r="D5" s="41"/>
      <c r="E5" s="55">
        <v>11.45</v>
      </c>
      <c r="F5" s="42"/>
      <c r="G5" s="78"/>
      <c r="H5" s="42"/>
      <c r="I5" s="42"/>
      <c r="J5" s="42"/>
      <c r="K5" s="42"/>
      <c r="L5" s="42"/>
      <c r="M5" s="42"/>
      <c r="N5" s="42"/>
      <c r="O5" s="43"/>
    </row>
    <row r="6" spans="1:15" ht="17" x14ac:dyDescent="0.2">
      <c r="A6" t="s">
        <v>29</v>
      </c>
      <c r="B6" s="26" t="s">
        <v>108</v>
      </c>
      <c r="C6" s="44" t="s">
        <v>42</v>
      </c>
      <c r="D6" s="41"/>
      <c r="E6" s="55"/>
      <c r="F6" s="42"/>
      <c r="G6" s="78"/>
      <c r="H6" s="42"/>
      <c r="I6" s="42"/>
      <c r="J6" s="42">
        <v>25.88</v>
      </c>
      <c r="K6" s="42"/>
      <c r="L6" s="42"/>
      <c r="M6" s="42"/>
      <c r="N6" s="42"/>
      <c r="O6" s="43"/>
    </row>
    <row r="7" spans="1:15" ht="17" x14ac:dyDescent="0.2">
      <c r="A7" t="s">
        <v>29</v>
      </c>
      <c r="B7" s="26" t="s">
        <v>224</v>
      </c>
      <c r="C7" s="44" t="s">
        <v>42</v>
      </c>
      <c r="D7" s="41"/>
      <c r="E7" s="55"/>
      <c r="F7" s="42"/>
      <c r="G7" s="78"/>
      <c r="H7" s="42"/>
      <c r="I7" s="42"/>
      <c r="J7" s="42">
        <v>8.7200000000000006</v>
      </c>
      <c r="K7" s="42"/>
      <c r="L7" s="42"/>
      <c r="M7" s="42"/>
      <c r="N7" s="42"/>
      <c r="O7" s="43"/>
    </row>
    <row r="8" spans="1:15" ht="17" x14ac:dyDescent="0.2">
      <c r="A8" t="s">
        <v>32</v>
      </c>
      <c r="B8" s="26" t="s">
        <v>125</v>
      </c>
      <c r="C8" s="44" t="s">
        <v>42</v>
      </c>
      <c r="D8" s="41"/>
      <c r="E8" s="55">
        <v>7.96</v>
      </c>
      <c r="F8" s="42"/>
      <c r="G8" s="78"/>
      <c r="H8" s="42"/>
      <c r="I8" s="42"/>
      <c r="J8" s="42"/>
      <c r="K8" s="42"/>
      <c r="L8" s="42"/>
      <c r="M8" s="42"/>
      <c r="N8" s="42"/>
      <c r="O8" s="43"/>
    </row>
    <row r="9" spans="1:15" ht="17" x14ac:dyDescent="0.2">
      <c r="A9" t="s">
        <v>32</v>
      </c>
      <c r="B9" s="26" t="s">
        <v>35</v>
      </c>
      <c r="C9" s="44" t="s">
        <v>42</v>
      </c>
      <c r="D9" s="41"/>
      <c r="E9" s="55"/>
      <c r="F9" s="42"/>
      <c r="G9" s="78"/>
      <c r="H9" s="42"/>
      <c r="I9" s="42"/>
      <c r="J9" s="42"/>
      <c r="K9" s="42"/>
      <c r="L9" s="42"/>
      <c r="M9" s="42"/>
      <c r="N9" s="42">
        <v>56.08</v>
      </c>
      <c r="O9" s="43"/>
    </row>
    <row r="10" spans="1:15" ht="17" x14ac:dyDescent="0.2">
      <c r="A10" t="s">
        <v>32</v>
      </c>
      <c r="B10" s="26" t="s">
        <v>57</v>
      </c>
      <c r="C10" s="44" t="s">
        <v>42</v>
      </c>
      <c r="D10" s="41"/>
      <c r="E10" s="55">
        <v>21.47</v>
      </c>
      <c r="F10" s="42"/>
      <c r="G10" s="78"/>
      <c r="H10" s="42"/>
      <c r="I10" s="42"/>
      <c r="J10" s="42"/>
      <c r="K10" s="42"/>
      <c r="L10" s="42"/>
      <c r="M10" s="42"/>
      <c r="N10" s="42"/>
      <c r="O10" s="43"/>
    </row>
    <row r="11" spans="1:15" ht="17" x14ac:dyDescent="0.2">
      <c r="A11" t="s">
        <v>32</v>
      </c>
      <c r="B11" s="26" t="s">
        <v>224</v>
      </c>
      <c r="C11" s="44" t="s">
        <v>42</v>
      </c>
      <c r="D11" s="41"/>
      <c r="E11" s="55"/>
      <c r="F11" s="42"/>
      <c r="G11" s="78"/>
      <c r="H11" s="42"/>
      <c r="I11" s="42"/>
      <c r="J11" s="42">
        <v>15.4</v>
      </c>
      <c r="K11" s="42"/>
      <c r="L11" s="42"/>
      <c r="M11" s="42"/>
      <c r="N11" s="42"/>
      <c r="O11" s="43"/>
    </row>
    <row r="12" spans="1:15" ht="17" x14ac:dyDescent="0.2">
      <c r="A12" t="s">
        <v>32</v>
      </c>
      <c r="B12" s="26" t="s">
        <v>57</v>
      </c>
      <c r="C12" s="44" t="s">
        <v>42</v>
      </c>
      <c r="D12" s="41"/>
      <c r="E12" s="55">
        <v>7.13</v>
      </c>
      <c r="F12" s="42"/>
      <c r="G12" s="78"/>
      <c r="H12" s="42"/>
      <c r="I12" s="42"/>
      <c r="J12" s="42"/>
      <c r="K12" s="42"/>
      <c r="L12" s="42"/>
      <c r="M12" s="42"/>
      <c r="N12" s="42"/>
      <c r="O12" s="43"/>
    </row>
    <row r="13" spans="1:15" ht="17" x14ac:dyDescent="0.2">
      <c r="A13" t="s">
        <v>32</v>
      </c>
      <c r="B13" s="26" t="s">
        <v>225</v>
      </c>
      <c r="C13" s="44" t="s">
        <v>42</v>
      </c>
      <c r="D13" s="41"/>
      <c r="E13" s="55"/>
      <c r="F13" s="42"/>
      <c r="G13" s="78"/>
      <c r="H13" s="42"/>
      <c r="I13" s="42"/>
      <c r="J13" s="42"/>
      <c r="K13" s="42"/>
      <c r="L13" s="42"/>
      <c r="M13" s="42"/>
      <c r="N13" s="42">
        <v>35.880000000000003</v>
      </c>
      <c r="O13" s="43"/>
    </row>
    <row r="14" spans="1:15" ht="17" x14ac:dyDescent="0.2">
      <c r="A14" t="s">
        <v>33</v>
      </c>
      <c r="B14" s="26" t="s">
        <v>35</v>
      </c>
      <c r="C14" s="44" t="s">
        <v>42</v>
      </c>
      <c r="D14" s="41"/>
      <c r="E14" s="55"/>
      <c r="F14" s="42"/>
      <c r="G14" s="78"/>
      <c r="H14" s="42"/>
      <c r="I14" s="42"/>
      <c r="J14" s="42"/>
      <c r="K14" s="42"/>
      <c r="L14" s="42"/>
      <c r="M14" s="42"/>
      <c r="N14" s="42">
        <v>56.08</v>
      </c>
      <c r="O14" s="43"/>
    </row>
    <row r="15" spans="1:15" ht="17" x14ac:dyDescent="0.2">
      <c r="A15" t="s">
        <v>33</v>
      </c>
      <c r="B15" s="26" t="s">
        <v>125</v>
      </c>
      <c r="C15" s="44" t="s">
        <v>42</v>
      </c>
      <c r="D15" s="41"/>
      <c r="E15" s="55">
        <v>9.9</v>
      </c>
      <c r="F15" s="42"/>
      <c r="G15" s="78"/>
      <c r="H15" s="42"/>
      <c r="I15" s="42"/>
      <c r="J15" s="42"/>
      <c r="K15" s="42"/>
      <c r="L15" s="42"/>
      <c r="M15" s="42"/>
      <c r="N15" s="42"/>
      <c r="O15" s="43"/>
    </row>
    <row r="16" spans="1:15" ht="17" x14ac:dyDescent="0.2">
      <c r="A16" t="s">
        <v>33</v>
      </c>
      <c r="B16" s="26" t="s">
        <v>123</v>
      </c>
      <c r="C16" s="44" t="s">
        <v>42</v>
      </c>
      <c r="D16" s="41"/>
      <c r="E16" s="55"/>
      <c r="F16" s="42"/>
      <c r="G16" s="78"/>
      <c r="H16" s="42"/>
      <c r="I16" s="42"/>
      <c r="J16" s="42">
        <v>22.82</v>
      </c>
      <c r="K16" s="42"/>
      <c r="L16" s="42"/>
      <c r="M16" s="42"/>
      <c r="N16" s="42"/>
      <c r="O16" s="43"/>
    </row>
    <row r="17" spans="1:15" ht="17" x14ac:dyDescent="0.2">
      <c r="A17" t="s">
        <v>33</v>
      </c>
      <c r="B17" s="26" t="s">
        <v>57</v>
      </c>
      <c r="C17" s="44" t="s">
        <v>42</v>
      </c>
      <c r="D17" s="41"/>
      <c r="E17" s="55">
        <v>8.2100000000000009</v>
      </c>
      <c r="F17" s="42"/>
      <c r="G17" s="78"/>
      <c r="H17" s="42"/>
      <c r="I17" s="42"/>
      <c r="J17" s="42"/>
      <c r="K17" s="42"/>
      <c r="L17" s="42"/>
      <c r="M17" s="42"/>
      <c r="N17" s="42"/>
      <c r="O17" s="43"/>
    </row>
    <row r="18" spans="1:15" ht="17" x14ac:dyDescent="0.2">
      <c r="A18" t="s">
        <v>33</v>
      </c>
      <c r="B18" s="26" t="s">
        <v>57</v>
      </c>
      <c r="C18" s="44" t="s">
        <v>42</v>
      </c>
      <c r="D18" s="41"/>
      <c r="E18" s="55">
        <v>28.83</v>
      </c>
      <c r="F18" s="42"/>
      <c r="G18" s="78"/>
      <c r="H18" s="42"/>
      <c r="I18" s="42"/>
      <c r="J18" s="42"/>
      <c r="K18" s="42"/>
      <c r="L18" s="42"/>
      <c r="M18" s="42"/>
      <c r="N18" s="42"/>
      <c r="O18" s="43"/>
    </row>
    <row r="19" spans="1:15" ht="17" x14ac:dyDescent="0.2">
      <c r="A19" t="s">
        <v>33</v>
      </c>
      <c r="B19" s="26" t="s">
        <v>226</v>
      </c>
      <c r="C19" s="44" t="s">
        <v>42</v>
      </c>
      <c r="D19" s="41"/>
      <c r="E19" s="55">
        <v>5.2</v>
      </c>
      <c r="F19" s="42"/>
      <c r="G19" s="78"/>
      <c r="H19" s="42"/>
      <c r="I19" s="42"/>
      <c r="J19" s="42"/>
      <c r="K19" s="42"/>
      <c r="L19" s="42"/>
      <c r="M19" s="42"/>
      <c r="N19" s="42"/>
      <c r="O19" s="43"/>
    </row>
    <row r="20" spans="1:15" ht="17" x14ac:dyDescent="0.2">
      <c r="A20" t="s">
        <v>33</v>
      </c>
      <c r="B20" s="26" t="s">
        <v>57</v>
      </c>
      <c r="C20" s="44" t="s">
        <v>42</v>
      </c>
      <c r="D20" s="41"/>
      <c r="E20" s="55">
        <v>8.18</v>
      </c>
      <c r="F20" s="42"/>
      <c r="G20" s="78"/>
      <c r="H20" s="42"/>
      <c r="I20" s="42"/>
      <c r="J20" s="42"/>
      <c r="K20" s="42"/>
      <c r="L20" s="42"/>
      <c r="M20" s="42"/>
      <c r="N20" s="42"/>
      <c r="O20" s="43"/>
    </row>
    <row r="21" spans="1:15" ht="17" x14ac:dyDescent="0.2">
      <c r="A21" t="s">
        <v>33</v>
      </c>
      <c r="B21" s="26" t="s">
        <v>57</v>
      </c>
      <c r="C21" s="44" t="s">
        <v>42</v>
      </c>
      <c r="D21" s="41"/>
      <c r="E21" s="55">
        <v>6.37</v>
      </c>
      <c r="F21" s="42"/>
      <c r="G21" s="78"/>
      <c r="H21" s="42"/>
      <c r="I21" s="42"/>
      <c r="J21" s="42"/>
      <c r="K21" s="42"/>
      <c r="L21" s="42"/>
      <c r="M21" s="42"/>
      <c r="N21" s="42"/>
      <c r="O21" s="43"/>
    </row>
    <row r="22" spans="1:15" ht="17" x14ac:dyDescent="0.2">
      <c r="A22" t="s">
        <v>33</v>
      </c>
      <c r="B22" s="26" t="s">
        <v>208</v>
      </c>
      <c r="C22" s="44" t="s">
        <v>42</v>
      </c>
      <c r="D22" s="41"/>
      <c r="E22" s="55"/>
      <c r="F22" s="42"/>
      <c r="G22" s="78"/>
      <c r="H22" s="42"/>
      <c r="I22" s="42"/>
      <c r="J22" s="42">
        <v>215.76</v>
      </c>
      <c r="K22" s="42"/>
      <c r="L22" s="42"/>
      <c r="M22" s="42"/>
      <c r="N22" s="42"/>
      <c r="O22" s="43"/>
    </row>
    <row r="23" spans="1:15" ht="17" x14ac:dyDescent="0.2">
      <c r="A23" t="s">
        <v>40</v>
      </c>
      <c r="B23" s="26" t="s">
        <v>208</v>
      </c>
      <c r="C23" s="44" t="s">
        <v>42</v>
      </c>
      <c r="D23" s="41"/>
      <c r="E23" s="55"/>
      <c r="F23" s="42"/>
      <c r="G23" s="78"/>
      <c r="H23" s="42"/>
      <c r="I23" s="42"/>
      <c r="J23" s="42">
        <v>20.170000000000002</v>
      </c>
      <c r="K23" s="42"/>
      <c r="L23" s="42"/>
      <c r="M23" s="42"/>
      <c r="N23" s="42"/>
      <c r="O23" s="43"/>
    </row>
    <row r="24" spans="1:15" ht="17" x14ac:dyDescent="0.2">
      <c r="A24" t="s">
        <v>40</v>
      </c>
      <c r="B24" s="26" t="s">
        <v>227</v>
      </c>
      <c r="C24" s="44" t="s">
        <v>42</v>
      </c>
      <c r="D24" s="41"/>
      <c r="E24" s="55">
        <v>12.05</v>
      </c>
      <c r="F24" s="42"/>
      <c r="G24" s="78"/>
      <c r="H24" s="42"/>
      <c r="I24" s="42"/>
      <c r="J24" s="42"/>
      <c r="K24" s="42"/>
      <c r="L24" s="42"/>
      <c r="M24" s="42"/>
      <c r="N24" s="42"/>
      <c r="O24" s="43"/>
    </row>
    <row r="25" spans="1:15" ht="17" x14ac:dyDescent="0.2">
      <c r="A25" t="s">
        <v>40</v>
      </c>
      <c r="B25" s="26" t="s">
        <v>227</v>
      </c>
      <c r="C25" s="44" t="s">
        <v>42</v>
      </c>
      <c r="D25" s="41"/>
      <c r="E25" s="55">
        <v>12.96</v>
      </c>
      <c r="F25" s="42"/>
      <c r="G25" s="78"/>
      <c r="H25" s="42"/>
      <c r="I25" s="42"/>
      <c r="J25" s="42"/>
      <c r="K25" s="42"/>
      <c r="L25" s="42"/>
      <c r="M25" s="42"/>
      <c r="N25" s="42"/>
      <c r="O25" s="43"/>
    </row>
    <row r="26" spans="1:15" ht="17" x14ac:dyDescent="0.2">
      <c r="A26" t="s">
        <v>40</v>
      </c>
      <c r="B26" s="26" t="s">
        <v>35</v>
      </c>
      <c r="C26" s="44" t="s">
        <v>42</v>
      </c>
      <c r="D26" s="41"/>
      <c r="E26" s="55"/>
      <c r="F26" s="42"/>
      <c r="G26" s="78"/>
      <c r="H26" s="42"/>
      <c r="I26" s="42"/>
      <c r="J26" s="42"/>
      <c r="K26" s="42"/>
      <c r="L26" s="42"/>
      <c r="M26" s="42"/>
      <c r="N26" s="42">
        <v>56.08</v>
      </c>
      <c r="O26" s="43"/>
    </row>
    <row r="27" spans="1:15" ht="17" x14ac:dyDescent="0.2">
      <c r="A27" t="s">
        <v>40</v>
      </c>
      <c r="B27" s="26" t="s">
        <v>57</v>
      </c>
      <c r="C27" s="44" t="s">
        <v>42</v>
      </c>
      <c r="D27" s="41"/>
      <c r="E27" s="55">
        <v>26.75</v>
      </c>
      <c r="F27" s="42"/>
      <c r="G27" s="78"/>
      <c r="H27" s="42"/>
      <c r="I27" s="42"/>
      <c r="J27" s="42"/>
      <c r="K27" s="42"/>
      <c r="L27" s="42"/>
      <c r="M27" s="42"/>
      <c r="N27" s="42"/>
      <c r="O27" s="43"/>
    </row>
    <row r="28" spans="1:15" ht="17" x14ac:dyDescent="0.2">
      <c r="A28" t="s">
        <v>40</v>
      </c>
      <c r="B28" s="26" t="s">
        <v>228</v>
      </c>
      <c r="C28" s="44" t="s">
        <v>42</v>
      </c>
      <c r="D28" s="41"/>
      <c r="E28" s="55">
        <v>17.05</v>
      </c>
      <c r="F28" s="42"/>
      <c r="G28" s="78"/>
      <c r="H28" s="42"/>
      <c r="I28" s="42"/>
      <c r="J28" s="42"/>
      <c r="K28" s="42"/>
      <c r="L28" s="42"/>
      <c r="M28" s="42"/>
      <c r="N28" s="42"/>
      <c r="O28" s="43"/>
    </row>
    <row r="29" spans="1:15" ht="17" x14ac:dyDescent="0.2">
      <c r="A29" t="s">
        <v>40</v>
      </c>
      <c r="B29" s="26" t="s">
        <v>57</v>
      </c>
      <c r="C29" s="44" t="s">
        <v>42</v>
      </c>
      <c r="D29" s="41"/>
      <c r="E29" s="55">
        <v>8.2100000000000009</v>
      </c>
      <c r="F29" s="42"/>
      <c r="G29" s="78"/>
      <c r="H29" s="42"/>
      <c r="I29" s="42"/>
      <c r="J29" s="42"/>
      <c r="K29" s="42"/>
      <c r="L29" s="42"/>
      <c r="M29" s="42"/>
      <c r="N29" s="42"/>
      <c r="O29" s="43"/>
    </row>
    <row r="30" spans="1:15" ht="17" x14ac:dyDescent="0.2">
      <c r="A30" t="s">
        <v>40</v>
      </c>
      <c r="B30" s="26" t="s">
        <v>226</v>
      </c>
      <c r="C30" s="44" t="s">
        <v>42</v>
      </c>
      <c r="D30" s="41"/>
      <c r="E30" s="55">
        <v>5.2</v>
      </c>
      <c r="F30" s="42"/>
      <c r="G30" s="78"/>
      <c r="H30" s="42"/>
      <c r="I30" s="42"/>
      <c r="J30" s="42"/>
      <c r="K30" s="42"/>
      <c r="L30" s="42"/>
      <c r="M30" s="42"/>
      <c r="N30" s="42"/>
      <c r="O30" s="43"/>
    </row>
    <row r="31" spans="1:15" ht="17" x14ac:dyDescent="0.2">
      <c r="A31" t="s">
        <v>40</v>
      </c>
      <c r="B31" s="26" t="s">
        <v>229</v>
      </c>
      <c r="C31" s="44" t="s">
        <v>42</v>
      </c>
      <c r="D31" s="41"/>
      <c r="E31" s="55"/>
      <c r="F31" s="42"/>
      <c r="G31" s="78"/>
      <c r="H31" s="42">
        <v>2.4700000000000002</v>
      </c>
      <c r="I31" s="42"/>
      <c r="J31" s="42"/>
      <c r="K31" s="42"/>
      <c r="L31" s="42"/>
      <c r="M31" s="42"/>
      <c r="N31" s="42"/>
      <c r="O31" s="43"/>
    </row>
    <row r="32" spans="1:15" ht="17" x14ac:dyDescent="0.2">
      <c r="A32" t="s">
        <v>40</v>
      </c>
      <c r="B32" s="26" t="s">
        <v>224</v>
      </c>
      <c r="C32" s="44" t="s">
        <v>42</v>
      </c>
      <c r="D32" s="41"/>
      <c r="E32" s="55"/>
      <c r="F32" s="42"/>
      <c r="G32" s="78"/>
      <c r="H32" s="42"/>
      <c r="I32" s="42"/>
      <c r="J32" s="42">
        <v>24.99</v>
      </c>
      <c r="K32" s="42"/>
      <c r="L32" s="42"/>
      <c r="M32" s="42"/>
      <c r="N32" s="42"/>
      <c r="O32" s="43"/>
    </row>
    <row r="33" spans="1:15" ht="17" x14ac:dyDescent="0.2">
      <c r="A33" t="s">
        <v>40</v>
      </c>
      <c r="B33" s="26" t="s">
        <v>57</v>
      </c>
      <c r="C33" s="44" t="s">
        <v>42</v>
      </c>
      <c r="D33" s="41"/>
      <c r="E33" s="55">
        <v>8.2100000000000009</v>
      </c>
      <c r="F33" s="42"/>
      <c r="G33" s="78"/>
      <c r="H33" s="42"/>
      <c r="I33" s="42"/>
      <c r="J33" s="42"/>
      <c r="K33" s="42"/>
      <c r="L33" s="42"/>
      <c r="M33" s="42"/>
      <c r="N33" s="42"/>
      <c r="O33" s="43"/>
    </row>
    <row r="34" spans="1:15" ht="17" x14ac:dyDescent="0.2">
      <c r="A34" t="s">
        <v>40</v>
      </c>
      <c r="B34" s="26" t="s">
        <v>57</v>
      </c>
      <c r="C34" s="44" t="s">
        <v>42</v>
      </c>
      <c r="D34" s="41"/>
      <c r="E34" s="55">
        <v>34.29</v>
      </c>
      <c r="F34" s="42"/>
      <c r="G34" s="78"/>
      <c r="H34" s="42"/>
      <c r="I34" s="42"/>
      <c r="J34" s="42"/>
      <c r="K34" s="42"/>
      <c r="L34" s="42"/>
      <c r="M34" s="42"/>
      <c r="N34" s="42"/>
      <c r="O34" s="43"/>
    </row>
    <row r="35" spans="1:15" ht="17" x14ac:dyDescent="0.2">
      <c r="A35" t="s">
        <v>34</v>
      </c>
      <c r="B35" s="26" t="s">
        <v>229</v>
      </c>
      <c r="C35" s="44" t="s">
        <v>42</v>
      </c>
      <c r="D35" s="41"/>
      <c r="E35" s="55"/>
      <c r="F35" s="42"/>
      <c r="G35" s="78"/>
      <c r="H35" s="42">
        <v>11.06</v>
      </c>
      <c r="I35" s="42"/>
      <c r="J35" s="42"/>
      <c r="K35" s="42"/>
      <c r="L35" s="42"/>
      <c r="M35" s="42"/>
      <c r="N35" s="42"/>
      <c r="O35" s="43"/>
    </row>
    <row r="36" spans="1:15" ht="17" x14ac:dyDescent="0.2">
      <c r="A36" t="s">
        <v>34</v>
      </c>
      <c r="B36" s="26" t="s">
        <v>57</v>
      </c>
      <c r="C36" s="44" t="s">
        <v>42</v>
      </c>
      <c r="D36" s="41"/>
      <c r="E36" s="55">
        <v>8.2100000000000009</v>
      </c>
      <c r="F36" s="42"/>
      <c r="G36" s="78"/>
      <c r="H36" s="42"/>
      <c r="I36" s="42"/>
      <c r="J36" s="42"/>
      <c r="K36" s="42"/>
      <c r="L36" s="42"/>
      <c r="M36" s="42"/>
      <c r="N36" s="42"/>
      <c r="O36" s="43"/>
    </row>
    <row r="37" spans="1:15" ht="17" x14ac:dyDescent="0.2">
      <c r="A37" t="s">
        <v>34</v>
      </c>
      <c r="B37" s="26" t="s">
        <v>125</v>
      </c>
      <c r="C37" s="44" t="s">
        <v>42</v>
      </c>
      <c r="D37" s="41"/>
      <c r="E37" s="55">
        <v>7.6</v>
      </c>
      <c r="F37" s="42"/>
      <c r="G37" s="78"/>
      <c r="H37" s="42"/>
      <c r="I37" s="42"/>
      <c r="J37" s="42"/>
      <c r="K37" s="42"/>
      <c r="L37" s="42"/>
      <c r="M37" s="42"/>
      <c r="N37" s="42"/>
      <c r="O37" s="43"/>
    </row>
    <row r="38" spans="1:15" ht="17" x14ac:dyDescent="0.2">
      <c r="A38" t="s">
        <v>34</v>
      </c>
      <c r="B38" s="26" t="s">
        <v>57</v>
      </c>
      <c r="C38" s="44" t="s">
        <v>42</v>
      </c>
      <c r="D38" s="41"/>
      <c r="E38" s="55">
        <v>48.62</v>
      </c>
      <c r="F38" s="42"/>
      <c r="G38" s="78"/>
      <c r="H38" s="42"/>
      <c r="I38" s="42"/>
      <c r="J38" s="42"/>
      <c r="K38" s="42"/>
      <c r="L38" s="42"/>
      <c r="M38" s="42"/>
      <c r="N38" s="42"/>
      <c r="O38" s="43"/>
    </row>
    <row r="39" spans="1:15" ht="17" x14ac:dyDescent="0.2">
      <c r="A39" t="s">
        <v>34</v>
      </c>
      <c r="B39" s="26" t="s">
        <v>35</v>
      </c>
      <c r="C39" s="44" t="s">
        <v>42</v>
      </c>
      <c r="D39" s="41"/>
      <c r="E39" s="55"/>
      <c r="F39" s="42"/>
      <c r="G39" s="78"/>
      <c r="H39" s="42"/>
      <c r="I39" s="42"/>
      <c r="J39" s="42"/>
      <c r="K39" s="42"/>
      <c r="L39" s="42"/>
      <c r="M39" s="42"/>
      <c r="N39" s="42">
        <v>56.08</v>
      </c>
      <c r="O39" s="43"/>
    </row>
    <row r="40" spans="1:15" ht="17" x14ac:dyDescent="0.2">
      <c r="A40" t="s">
        <v>34</v>
      </c>
      <c r="B40" s="26" t="s">
        <v>226</v>
      </c>
      <c r="C40" s="44" t="s">
        <v>42</v>
      </c>
      <c r="D40" s="41"/>
      <c r="E40" s="55">
        <v>5.2</v>
      </c>
      <c r="F40" s="42"/>
      <c r="G40" s="78"/>
      <c r="H40" s="42"/>
      <c r="I40" s="42"/>
      <c r="J40" s="42"/>
      <c r="K40" s="42"/>
      <c r="L40" s="42"/>
      <c r="M40" s="42"/>
      <c r="N40" s="42"/>
      <c r="O40" s="43"/>
    </row>
    <row r="41" spans="1:15" ht="17" x14ac:dyDescent="0.2">
      <c r="A41" t="s">
        <v>34</v>
      </c>
      <c r="B41" s="26" t="s">
        <v>125</v>
      </c>
      <c r="C41" s="44" t="s">
        <v>42</v>
      </c>
      <c r="D41" s="41"/>
      <c r="E41" s="55">
        <v>8</v>
      </c>
      <c r="F41" s="42"/>
      <c r="G41" s="78"/>
      <c r="H41" s="42"/>
      <c r="I41" s="42"/>
      <c r="J41" s="42"/>
      <c r="K41" s="42"/>
      <c r="L41" s="42"/>
      <c r="M41" s="42"/>
      <c r="N41" s="42"/>
      <c r="O41" s="43"/>
    </row>
    <row r="42" spans="1:15" ht="17" x14ac:dyDescent="0.2">
      <c r="A42" t="s">
        <v>34</v>
      </c>
      <c r="B42" s="26" t="s">
        <v>230</v>
      </c>
      <c r="C42" s="44" t="s">
        <v>42</v>
      </c>
      <c r="D42" s="41"/>
      <c r="E42" s="55"/>
      <c r="F42" s="42"/>
      <c r="G42" s="78"/>
      <c r="H42" s="42"/>
      <c r="I42" s="42"/>
      <c r="J42" s="42"/>
      <c r="K42" s="42"/>
      <c r="L42" s="42"/>
      <c r="M42" s="42"/>
      <c r="N42" s="42">
        <v>1.78</v>
      </c>
      <c r="O42" s="43"/>
    </row>
    <row r="43" spans="1:15" ht="17" x14ac:dyDescent="0.2">
      <c r="A43" t="s">
        <v>34</v>
      </c>
      <c r="B43" s="26" t="s">
        <v>229</v>
      </c>
      <c r="C43" s="44" t="s">
        <v>42</v>
      </c>
      <c r="D43" s="41"/>
      <c r="E43" s="55"/>
      <c r="F43" s="42"/>
      <c r="G43" s="78"/>
      <c r="H43" s="42">
        <v>19.920000000000002</v>
      </c>
      <c r="I43" s="42"/>
      <c r="J43" s="42"/>
      <c r="K43" s="42"/>
      <c r="L43" s="42"/>
      <c r="M43" s="42"/>
      <c r="N43" s="42"/>
      <c r="O43" s="43"/>
    </row>
    <row r="44" spans="1:15" ht="17" x14ac:dyDescent="0.2">
      <c r="A44" t="s">
        <v>34</v>
      </c>
      <c r="B44" s="26" t="s">
        <v>229</v>
      </c>
      <c r="C44" s="44" t="s">
        <v>42</v>
      </c>
      <c r="D44" s="41"/>
      <c r="E44" s="55"/>
      <c r="F44" s="42"/>
      <c r="G44" s="78"/>
      <c r="H44" s="42">
        <v>9.77</v>
      </c>
      <c r="I44" s="42"/>
      <c r="J44" s="42"/>
      <c r="K44" s="42"/>
      <c r="L44" s="42"/>
      <c r="M44" s="42"/>
      <c r="N44" s="42"/>
      <c r="O44" s="43"/>
    </row>
    <row r="45" spans="1:15" ht="17" x14ac:dyDescent="0.2">
      <c r="A45" t="s">
        <v>34</v>
      </c>
      <c r="B45" s="26" t="s">
        <v>229</v>
      </c>
      <c r="C45" s="44" t="s">
        <v>42</v>
      </c>
      <c r="D45" s="41"/>
      <c r="E45" s="55"/>
      <c r="F45" s="42"/>
      <c r="G45" s="78"/>
      <c r="H45" s="42">
        <v>2.4700000000000002</v>
      </c>
      <c r="I45" s="42"/>
      <c r="J45" s="42"/>
      <c r="K45" s="42"/>
      <c r="L45" s="42"/>
      <c r="M45" s="42"/>
      <c r="N45" s="42"/>
      <c r="O45" s="43"/>
    </row>
    <row r="46" spans="1:15" ht="17" x14ac:dyDescent="0.2">
      <c r="A46" t="s">
        <v>231</v>
      </c>
      <c r="B46" s="26" t="s">
        <v>65</v>
      </c>
      <c r="C46" s="44" t="s">
        <v>42</v>
      </c>
      <c r="D46" s="41"/>
      <c r="E46" s="55"/>
      <c r="F46" s="42"/>
      <c r="G46" s="78"/>
      <c r="H46" s="42"/>
      <c r="I46" s="42"/>
      <c r="J46" s="42">
        <v>12.82</v>
      </c>
      <c r="K46" s="42"/>
      <c r="L46" s="42"/>
      <c r="M46" s="42"/>
      <c r="N46" s="42"/>
      <c r="O46" s="43"/>
    </row>
    <row r="47" spans="1:15" ht="17" x14ac:dyDescent="0.2">
      <c r="A47" t="s">
        <v>231</v>
      </c>
      <c r="B47" s="26" t="s">
        <v>224</v>
      </c>
      <c r="C47" s="44" t="s">
        <v>42</v>
      </c>
      <c r="D47" s="41"/>
      <c r="E47" s="55"/>
      <c r="F47" s="42"/>
      <c r="G47" s="78"/>
      <c r="H47" s="42"/>
      <c r="I47" s="42"/>
      <c r="J47" s="42">
        <v>10.14</v>
      </c>
      <c r="K47" s="42"/>
      <c r="L47" s="42"/>
      <c r="M47" s="42"/>
      <c r="N47" s="42"/>
      <c r="O47" s="43"/>
    </row>
    <row r="48" spans="1:15" ht="17" x14ac:dyDescent="0.2">
      <c r="A48" t="s">
        <v>231</v>
      </c>
      <c r="B48" s="26" t="s">
        <v>57</v>
      </c>
      <c r="C48" s="44" t="s">
        <v>42</v>
      </c>
      <c r="D48" s="41"/>
      <c r="E48" s="55">
        <v>3.32</v>
      </c>
      <c r="F48" s="42"/>
      <c r="G48" s="78"/>
      <c r="H48" s="42"/>
      <c r="I48" s="42"/>
      <c r="J48" s="42"/>
      <c r="K48" s="42"/>
      <c r="L48" s="42"/>
      <c r="M48" s="42"/>
      <c r="N48" s="42"/>
      <c r="O48" s="43"/>
    </row>
    <row r="49" spans="1:15" ht="17" x14ac:dyDescent="0.2">
      <c r="A49" t="s">
        <v>231</v>
      </c>
      <c r="B49" s="26" t="s">
        <v>35</v>
      </c>
      <c r="C49" s="44" t="s">
        <v>42</v>
      </c>
      <c r="D49" s="41"/>
      <c r="E49" s="55"/>
      <c r="F49" s="42"/>
      <c r="G49" s="78"/>
      <c r="H49" s="42"/>
      <c r="I49" s="42"/>
      <c r="J49" s="42"/>
      <c r="K49" s="42"/>
      <c r="L49" s="42"/>
      <c r="M49" s="42"/>
      <c r="N49" s="42">
        <v>62.75</v>
      </c>
      <c r="O49" s="43"/>
    </row>
    <row r="50" spans="1:15" ht="17" x14ac:dyDescent="0.2">
      <c r="A50" t="s">
        <v>231</v>
      </c>
      <c r="B50" s="26" t="s">
        <v>57</v>
      </c>
      <c r="C50" s="44" t="s">
        <v>42</v>
      </c>
      <c r="D50" s="41"/>
      <c r="E50" s="55">
        <v>40.369999999999997</v>
      </c>
      <c r="F50" s="42"/>
      <c r="G50" s="78"/>
      <c r="H50" s="42"/>
      <c r="I50" s="42"/>
      <c r="J50" s="42"/>
      <c r="K50" s="42"/>
      <c r="L50" s="42"/>
      <c r="M50" s="42"/>
      <c r="N50" s="42"/>
      <c r="O50" s="43"/>
    </row>
    <row r="51" spans="1:15" ht="17" x14ac:dyDescent="0.2">
      <c r="A51" t="s">
        <v>231</v>
      </c>
      <c r="B51" s="26" t="s">
        <v>57</v>
      </c>
      <c r="C51" s="44" t="s">
        <v>42</v>
      </c>
      <c r="D51" s="41"/>
      <c r="E51" s="55">
        <v>8.19</v>
      </c>
      <c r="F51" s="42"/>
      <c r="G51" s="78"/>
      <c r="H51" s="42"/>
      <c r="I51" s="42"/>
      <c r="J51" s="42"/>
      <c r="K51" s="42"/>
      <c r="L51" s="42"/>
      <c r="M51" s="42"/>
      <c r="N51" s="42"/>
      <c r="O51" s="43"/>
    </row>
    <row r="52" spans="1:15" ht="17" x14ac:dyDescent="0.2">
      <c r="A52" t="s">
        <v>232</v>
      </c>
      <c r="B52" s="26" t="s">
        <v>35</v>
      </c>
      <c r="C52" s="44" t="s">
        <v>42</v>
      </c>
      <c r="D52" s="41"/>
      <c r="E52" s="55"/>
      <c r="F52" s="42"/>
      <c r="G52" s="78"/>
      <c r="H52" s="42"/>
      <c r="I52" s="42"/>
      <c r="J52" s="42"/>
      <c r="K52" s="42"/>
      <c r="L52" s="42"/>
      <c r="M52" s="42"/>
      <c r="N52" s="42">
        <v>62.75</v>
      </c>
      <c r="O52" s="43"/>
    </row>
    <row r="53" spans="1:15" ht="17" x14ac:dyDescent="0.2">
      <c r="A53" t="s">
        <v>232</v>
      </c>
      <c r="B53" s="26" t="s">
        <v>226</v>
      </c>
      <c r="C53" s="44" t="s">
        <v>42</v>
      </c>
      <c r="D53" s="41"/>
      <c r="E53" s="55">
        <v>5.2</v>
      </c>
      <c r="F53" s="42"/>
      <c r="G53" s="78"/>
      <c r="H53" s="42"/>
      <c r="I53" s="42"/>
      <c r="J53" s="42"/>
      <c r="K53" s="42"/>
      <c r="L53" s="42"/>
      <c r="M53" s="42"/>
      <c r="N53" s="42"/>
      <c r="O53" s="43"/>
    </row>
    <row r="54" spans="1:15" ht="17" x14ac:dyDescent="0.2">
      <c r="A54" t="s">
        <v>232</v>
      </c>
      <c r="B54" s="26" t="s">
        <v>123</v>
      </c>
      <c r="C54" s="44" t="s">
        <v>42</v>
      </c>
      <c r="D54" s="41"/>
      <c r="E54" s="55"/>
      <c r="F54" s="42"/>
      <c r="G54" s="78"/>
      <c r="H54" s="42"/>
      <c r="I54" s="42"/>
      <c r="J54" s="42">
        <v>10.54</v>
      </c>
      <c r="K54" s="42"/>
      <c r="L54" s="42"/>
      <c r="M54" s="42"/>
      <c r="N54" s="42"/>
      <c r="O54" s="43"/>
    </row>
    <row r="55" spans="1:15" ht="17" x14ac:dyDescent="0.2">
      <c r="A55" t="s">
        <v>232</v>
      </c>
      <c r="B55" s="26" t="s">
        <v>123</v>
      </c>
      <c r="C55" s="44" t="s">
        <v>42</v>
      </c>
      <c r="D55" s="41"/>
      <c r="E55" s="55"/>
      <c r="F55" s="42"/>
      <c r="G55" s="78"/>
      <c r="H55" s="42"/>
      <c r="I55" s="42"/>
      <c r="J55" s="42">
        <v>14.93</v>
      </c>
      <c r="K55" s="42"/>
      <c r="L55" s="42"/>
      <c r="M55" s="42"/>
      <c r="N55" s="42"/>
      <c r="O55" s="43"/>
    </row>
    <row r="56" spans="1:15" ht="17" x14ac:dyDescent="0.2">
      <c r="A56" t="s">
        <v>232</v>
      </c>
      <c r="B56" s="26" t="s">
        <v>233</v>
      </c>
      <c r="C56" s="44" t="s">
        <v>42</v>
      </c>
      <c r="D56" s="41"/>
      <c r="E56" s="55">
        <v>129.32</v>
      </c>
      <c r="F56" s="42"/>
      <c r="G56" s="78"/>
      <c r="H56" s="42"/>
      <c r="I56" s="42"/>
      <c r="J56" s="42"/>
      <c r="K56" s="42"/>
      <c r="L56" s="42"/>
      <c r="M56" s="42"/>
      <c r="N56" s="42"/>
      <c r="O56" s="43"/>
    </row>
    <row r="57" spans="1:15" ht="17" x14ac:dyDescent="0.2">
      <c r="A57" t="s">
        <v>232</v>
      </c>
      <c r="B57" s="26" t="s">
        <v>224</v>
      </c>
      <c r="C57" s="44" t="s">
        <v>42</v>
      </c>
      <c r="D57" s="41"/>
      <c r="E57" s="55"/>
      <c r="F57" s="42"/>
      <c r="G57" s="78"/>
      <c r="H57" s="42"/>
      <c r="I57" s="42"/>
      <c r="J57" s="42">
        <v>22.83</v>
      </c>
      <c r="K57" s="42"/>
      <c r="L57" s="42"/>
      <c r="M57" s="42"/>
      <c r="N57" s="42"/>
      <c r="O57" s="43"/>
    </row>
    <row r="58" spans="1:15" ht="17" x14ac:dyDescent="0.2">
      <c r="A58" t="s">
        <v>36</v>
      </c>
      <c r="B58" s="26" t="s">
        <v>108</v>
      </c>
      <c r="C58" s="44" t="s">
        <v>42</v>
      </c>
      <c r="D58" s="41"/>
      <c r="E58" s="55"/>
      <c r="F58" s="42"/>
      <c r="G58" s="78"/>
      <c r="H58" s="42"/>
      <c r="I58" s="42"/>
      <c r="J58" s="42">
        <v>2.91</v>
      </c>
      <c r="K58" s="42"/>
      <c r="L58" s="42"/>
      <c r="M58" s="42"/>
      <c r="N58" s="42"/>
      <c r="O58" s="43"/>
    </row>
    <row r="59" spans="1:15" ht="17" x14ac:dyDescent="0.2">
      <c r="A59" t="s">
        <v>36</v>
      </c>
      <c r="B59" s="26" t="s">
        <v>35</v>
      </c>
      <c r="C59" s="44" t="s">
        <v>42</v>
      </c>
      <c r="D59" s="41"/>
      <c r="E59" s="55"/>
      <c r="F59" s="42"/>
      <c r="G59" s="78"/>
      <c r="H59" s="42"/>
      <c r="I59" s="42"/>
      <c r="J59" s="42"/>
      <c r="K59" s="42"/>
      <c r="L59" s="42"/>
      <c r="M59" s="42"/>
      <c r="N59" s="42">
        <v>62.75</v>
      </c>
      <c r="O59" s="43"/>
    </row>
    <row r="60" spans="1:15" ht="17" x14ac:dyDescent="0.2">
      <c r="A60" t="s">
        <v>36</v>
      </c>
      <c r="B60" s="26" t="s">
        <v>57</v>
      </c>
      <c r="C60" s="44" t="s">
        <v>42</v>
      </c>
      <c r="D60" s="41"/>
      <c r="E60" s="55">
        <v>51.13</v>
      </c>
      <c r="F60" s="42"/>
      <c r="G60" s="78"/>
      <c r="H60" s="42"/>
      <c r="I60" s="42"/>
      <c r="J60" s="42"/>
      <c r="K60" s="42"/>
      <c r="L60" s="42"/>
      <c r="M60" s="42"/>
      <c r="N60" s="42"/>
      <c r="O60" s="43"/>
    </row>
    <row r="61" spans="1:15" ht="17" x14ac:dyDescent="0.2">
      <c r="A61" t="s">
        <v>36</v>
      </c>
      <c r="B61" s="26" t="s">
        <v>203</v>
      </c>
      <c r="C61" s="44" t="s">
        <v>42</v>
      </c>
      <c r="D61" s="41"/>
      <c r="E61" s="55">
        <v>36.869999999999997</v>
      </c>
      <c r="F61" s="42"/>
      <c r="G61" s="78"/>
      <c r="H61" s="42"/>
      <c r="I61" s="42"/>
      <c r="J61" s="42"/>
      <c r="K61" s="42"/>
      <c r="L61" s="42"/>
      <c r="M61" s="42"/>
      <c r="N61" s="42"/>
      <c r="O61" s="43"/>
    </row>
    <row r="62" spans="1:15" ht="17" x14ac:dyDescent="0.2">
      <c r="A62" t="s">
        <v>36</v>
      </c>
      <c r="B62" s="26" t="s">
        <v>215</v>
      </c>
      <c r="C62" s="44" t="s">
        <v>42</v>
      </c>
      <c r="D62" s="41"/>
      <c r="E62" s="55">
        <v>8.5</v>
      </c>
      <c r="F62" s="42"/>
      <c r="G62" s="78"/>
      <c r="H62" s="42"/>
      <c r="I62" s="42"/>
      <c r="J62" s="42"/>
      <c r="K62" s="42"/>
      <c r="L62" s="42"/>
      <c r="M62" s="42"/>
      <c r="N62" s="42"/>
      <c r="O62" s="43"/>
    </row>
    <row r="63" spans="1:15" ht="17" x14ac:dyDescent="0.2">
      <c r="A63" t="s">
        <v>36</v>
      </c>
      <c r="B63" s="26" t="s">
        <v>124</v>
      </c>
      <c r="C63" s="44" t="s">
        <v>42</v>
      </c>
      <c r="D63" s="41"/>
      <c r="E63" s="55"/>
      <c r="F63" s="42"/>
      <c r="G63" s="78">
        <v>107.86</v>
      </c>
      <c r="H63" s="42"/>
      <c r="I63" s="42"/>
      <c r="J63" s="42"/>
      <c r="K63" s="42"/>
      <c r="L63" s="42"/>
      <c r="M63" s="42"/>
      <c r="N63" s="42"/>
      <c r="O63" s="43"/>
    </row>
    <row r="64" spans="1:15" ht="17" x14ac:dyDescent="0.2">
      <c r="A64" t="s">
        <v>36</v>
      </c>
      <c r="B64" s="26" t="s">
        <v>224</v>
      </c>
      <c r="C64" s="44" t="s">
        <v>42</v>
      </c>
      <c r="D64" s="41"/>
      <c r="E64" s="55"/>
      <c r="F64" s="42"/>
      <c r="G64" s="78"/>
      <c r="H64" s="42"/>
      <c r="I64" s="42"/>
      <c r="J64" s="42">
        <v>11.31</v>
      </c>
      <c r="K64" s="42"/>
      <c r="L64" s="42"/>
      <c r="M64" s="42"/>
      <c r="N64" s="42"/>
      <c r="O64" s="43"/>
    </row>
    <row r="65" spans="1:15" ht="17" x14ac:dyDescent="0.2">
      <c r="A65" t="s">
        <v>36</v>
      </c>
      <c r="B65" s="26" t="s">
        <v>224</v>
      </c>
      <c r="C65" s="44" t="s">
        <v>42</v>
      </c>
      <c r="D65" s="41"/>
      <c r="E65" s="55"/>
      <c r="F65" s="42"/>
      <c r="G65" s="78"/>
      <c r="H65" s="42"/>
      <c r="I65" s="42"/>
      <c r="J65" s="42">
        <v>9.5500000000000007</v>
      </c>
      <c r="K65" s="42"/>
      <c r="L65" s="42"/>
      <c r="M65" s="42"/>
      <c r="N65" s="42"/>
      <c r="O65" s="43"/>
    </row>
    <row r="66" spans="1:15" ht="17" x14ac:dyDescent="0.2">
      <c r="A66" t="s">
        <v>69</v>
      </c>
      <c r="B66" s="26" t="s">
        <v>35</v>
      </c>
      <c r="C66" s="44" t="s">
        <v>42</v>
      </c>
      <c r="D66" s="41"/>
      <c r="E66" s="55"/>
      <c r="F66" s="42"/>
      <c r="G66" s="78"/>
      <c r="H66" s="42"/>
      <c r="I66" s="42"/>
      <c r="J66" s="42"/>
      <c r="K66" s="42"/>
      <c r="L66" s="42"/>
      <c r="M66" s="42"/>
      <c r="N66" s="42">
        <v>62.75</v>
      </c>
      <c r="O66" s="43"/>
    </row>
    <row r="67" spans="1:15" ht="17" x14ac:dyDescent="0.2">
      <c r="A67" t="s">
        <v>69</v>
      </c>
      <c r="B67" s="26" t="s">
        <v>56</v>
      </c>
      <c r="C67" s="44" t="s">
        <v>42</v>
      </c>
      <c r="D67" s="41"/>
      <c r="E67" s="55">
        <v>9.35</v>
      </c>
      <c r="F67" s="42"/>
      <c r="G67" s="78"/>
      <c r="H67" s="42"/>
      <c r="I67" s="42"/>
      <c r="J67" s="42"/>
      <c r="K67" s="42"/>
      <c r="L67" s="42"/>
      <c r="M67" s="42"/>
      <c r="N67" s="42"/>
      <c r="O67" s="43"/>
    </row>
    <row r="68" spans="1:15" ht="17" x14ac:dyDescent="0.2">
      <c r="A68" t="s">
        <v>69</v>
      </c>
      <c r="B68" s="26" t="s">
        <v>57</v>
      </c>
      <c r="C68" s="44" t="s">
        <v>42</v>
      </c>
      <c r="D68" s="41"/>
      <c r="E68" s="55">
        <v>4.08</v>
      </c>
      <c r="F68" s="42"/>
      <c r="G68" s="78"/>
      <c r="H68" s="42"/>
      <c r="I68" s="42"/>
      <c r="J68" s="42"/>
      <c r="K68" s="42"/>
      <c r="L68" s="42"/>
      <c r="M68" s="42"/>
      <c r="N68" s="42"/>
      <c r="O68" s="43"/>
    </row>
    <row r="69" spans="1:15" ht="17" x14ac:dyDescent="0.2">
      <c r="A69" t="s">
        <v>69</v>
      </c>
      <c r="B69" s="26" t="s">
        <v>207</v>
      </c>
      <c r="C69" s="44" t="s">
        <v>42</v>
      </c>
      <c r="D69" s="41"/>
      <c r="E69" s="55">
        <v>11.28</v>
      </c>
      <c r="F69" s="42"/>
      <c r="G69" s="78"/>
      <c r="H69" s="42"/>
      <c r="I69" s="42"/>
      <c r="J69" s="42"/>
      <c r="K69" s="42"/>
      <c r="L69" s="42"/>
      <c r="M69" s="42"/>
      <c r="N69" s="42"/>
      <c r="O69" s="43"/>
    </row>
    <row r="70" spans="1:15" ht="17" x14ac:dyDescent="0.2">
      <c r="A70" t="s">
        <v>37</v>
      </c>
      <c r="B70" s="26" t="s">
        <v>234</v>
      </c>
      <c r="C70" s="44" t="s">
        <v>42</v>
      </c>
      <c r="D70" s="41"/>
      <c r="E70" s="55"/>
      <c r="F70" s="42"/>
      <c r="G70" s="78"/>
      <c r="H70" s="42"/>
      <c r="I70" s="42"/>
      <c r="J70" s="42"/>
      <c r="K70" s="42"/>
      <c r="L70" s="42"/>
      <c r="M70" s="42"/>
      <c r="N70" s="42">
        <v>27.34</v>
      </c>
      <c r="O70" s="43"/>
    </row>
    <row r="71" spans="1:15" ht="17" x14ac:dyDescent="0.2">
      <c r="A71" t="s">
        <v>37</v>
      </c>
      <c r="B71" s="26" t="s">
        <v>35</v>
      </c>
      <c r="C71" s="44" t="s">
        <v>42</v>
      </c>
      <c r="D71" s="41"/>
      <c r="E71" s="55"/>
      <c r="F71" s="42"/>
      <c r="G71" s="78"/>
      <c r="H71" s="42"/>
      <c r="I71" s="42"/>
      <c r="J71" s="42"/>
      <c r="K71" s="42"/>
      <c r="L71" s="42"/>
      <c r="M71" s="42"/>
      <c r="N71" s="42">
        <v>62.75</v>
      </c>
      <c r="O71" s="43"/>
    </row>
    <row r="72" spans="1:15" ht="17" x14ac:dyDescent="0.2">
      <c r="A72" t="s">
        <v>37</v>
      </c>
      <c r="B72" s="26" t="s">
        <v>235</v>
      </c>
      <c r="C72" s="44" t="s">
        <v>42</v>
      </c>
      <c r="D72" s="41"/>
      <c r="E72" s="55">
        <v>30.97</v>
      </c>
      <c r="F72" s="42"/>
      <c r="G72" s="78"/>
      <c r="H72" s="42"/>
      <c r="I72" s="42"/>
      <c r="J72" s="42"/>
      <c r="K72" s="42"/>
      <c r="L72" s="42"/>
      <c r="M72" s="42"/>
      <c r="N72" s="42"/>
      <c r="O72" s="43"/>
    </row>
    <row r="73" spans="1:15" ht="17" x14ac:dyDescent="0.2">
      <c r="A73" t="s">
        <v>37</v>
      </c>
      <c r="B73" s="26" t="s">
        <v>236</v>
      </c>
      <c r="C73" s="44" t="s">
        <v>42</v>
      </c>
      <c r="D73" s="41"/>
      <c r="E73" s="55"/>
      <c r="F73" s="42"/>
      <c r="G73" s="78"/>
      <c r="H73" s="42"/>
      <c r="I73" s="42"/>
      <c r="J73" s="42"/>
      <c r="K73" s="42">
        <v>464.8</v>
      </c>
      <c r="L73" s="42"/>
      <c r="M73" s="42"/>
      <c r="N73" s="42"/>
      <c r="O73" s="43"/>
    </row>
    <row r="74" spans="1:15" ht="17" x14ac:dyDescent="0.2">
      <c r="A74" t="s">
        <v>37</v>
      </c>
      <c r="B74" s="26" t="s">
        <v>226</v>
      </c>
      <c r="C74" s="44" t="s">
        <v>42</v>
      </c>
      <c r="D74" s="41"/>
      <c r="E74" s="55">
        <v>5.24</v>
      </c>
      <c r="F74" s="42"/>
      <c r="G74" s="78"/>
      <c r="H74" s="42"/>
      <c r="I74" s="42"/>
      <c r="J74" s="42"/>
      <c r="K74" s="42"/>
      <c r="L74" s="42"/>
      <c r="M74" s="42"/>
      <c r="N74" s="42"/>
      <c r="O74" s="43"/>
    </row>
    <row r="75" spans="1:15" ht="17" x14ac:dyDescent="0.2">
      <c r="A75" t="s">
        <v>37</v>
      </c>
      <c r="B75" s="26" t="s">
        <v>215</v>
      </c>
      <c r="C75" s="44" t="s">
        <v>42</v>
      </c>
      <c r="D75" s="41"/>
      <c r="E75" s="55">
        <v>8.5</v>
      </c>
      <c r="F75" s="42"/>
      <c r="G75" s="78"/>
      <c r="H75" s="42"/>
      <c r="I75" s="42"/>
      <c r="J75" s="42"/>
      <c r="K75" s="42"/>
      <c r="L75" s="42"/>
      <c r="M75" s="42"/>
      <c r="N75" s="42"/>
      <c r="O75" s="43"/>
    </row>
    <row r="76" spans="1:15" ht="17" x14ac:dyDescent="0.2">
      <c r="A76" t="s">
        <v>37</v>
      </c>
      <c r="B76" s="26" t="s">
        <v>57</v>
      </c>
      <c r="C76" s="44" t="s">
        <v>42</v>
      </c>
      <c r="D76" s="41"/>
      <c r="E76" s="55">
        <v>25.97</v>
      </c>
      <c r="F76" s="42"/>
      <c r="G76" s="78"/>
      <c r="H76" s="42"/>
      <c r="I76" s="42"/>
      <c r="J76" s="42"/>
      <c r="K76" s="42"/>
      <c r="L76" s="42"/>
      <c r="M76" s="42"/>
      <c r="N76" s="42"/>
      <c r="O76" s="43"/>
    </row>
    <row r="77" spans="1:15" ht="17" x14ac:dyDescent="0.2">
      <c r="A77" t="s">
        <v>37</v>
      </c>
      <c r="B77" s="26" t="s">
        <v>237</v>
      </c>
      <c r="C77" s="44" t="s">
        <v>42</v>
      </c>
      <c r="D77" s="41"/>
      <c r="E77" s="55">
        <v>164.15</v>
      </c>
      <c r="F77" s="42"/>
      <c r="G77" s="78"/>
      <c r="H77" s="42"/>
      <c r="I77" s="42"/>
      <c r="J77" s="42"/>
      <c r="K77" s="42"/>
      <c r="L77" s="42"/>
      <c r="M77" s="42"/>
      <c r="N77" s="42"/>
      <c r="O77" s="43"/>
    </row>
    <row r="78" spans="1:15" ht="17" x14ac:dyDescent="0.2">
      <c r="A78" t="s">
        <v>37</v>
      </c>
      <c r="B78" s="26" t="s">
        <v>125</v>
      </c>
      <c r="C78" s="44" t="s">
        <v>42</v>
      </c>
      <c r="D78" s="41"/>
      <c r="E78" s="55">
        <v>8.42</v>
      </c>
      <c r="F78" s="42"/>
      <c r="G78" s="78"/>
      <c r="H78" s="42"/>
      <c r="I78" s="42"/>
      <c r="J78" s="42"/>
      <c r="K78" s="42"/>
      <c r="L78" s="42"/>
      <c r="M78" s="42"/>
      <c r="N78" s="42"/>
      <c r="O78" s="43"/>
    </row>
    <row r="79" spans="1:15" ht="17" x14ac:dyDescent="0.2">
      <c r="A79" t="s">
        <v>38</v>
      </c>
      <c r="B79" s="26" t="s">
        <v>236</v>
      </c>
      <c r="C79" s="44" t="s">
        <v>42</v>
      </c>
      <c r="D79" s="41"/>
      <c r="E79" s="55"/>
      <c r="F79" s="42"/>
      <c r="G79" s="78"/>
      <c r="H79" s="42"/>
      <c r="I79" s="42"/>
      <c r="J79" s="42"/>
      <c r="K79" s="42">
        <v>119</v>
      </c>
      <c r="L79" s="42"/>
      <c r="M79" s="42"/>
      <c r="N79" s="42"/>
      <c r="O79" s="43"/>
    </row>
    <row r="80" spans="1:15" ht="17" x14ac:dyDescent="0.2">
      <c r="A80" t="s">
        <v>38</v>
      </c>
      <c r="B80" s="26" t="s">
        <v>238</v>
      </c>
      <c r="C80" s="44" t="s">
        <v>42</v>
      </c>
      <c r="D80" s="41"/>
      <c r="E80" s="55">
        <v>28.96</v>
      </c>
      <c r="F80" s="42"/>
      <c r="G80" s="78"/>
      <c r="H80" s="42"/>
      <c r="I80" s="42"/>
      <c r="J80" s="42"/>
      <c r="K80" s="42"/>
      <c r="L80" s="42"/>
      <c r="M80" s="42"/>
      <c r="N80" s="42"/>
      <c r="O80" s="43"/>
    </row>
    <row r="81" spans="1:15" ht="17" x14ac:dyDescent="0.2">
      <c r="A81" t="s">
        <v>38</v>
      </c>
      <c r="B81" s="26" t="s">
        <v>35</v>
      </c>
      <c r="C81" s="44" t="s">
        <v>42</v>
      </c>
      <c r="D81" s="41"/>
      <c r="E81" s="55"/>
      <c r="F81" s="42"/>
      <c r="G81" s="78"/>
      <c r="H81" s="42"/>
      <c r="I81" s="42"/>
      <c r="J81" s="42"/>
      <c r="K81" s="42"/>
      <c r="L81" s="42"/>
      <c r="M81" s="42"/>
      <c r="N81" s="42">
        <v>62.75</v>
      </c>
      <c r="O81" s="43"/>
    </row>
    <row r="82" spans="1:15" ht="17" x14ac:dyDescent="0.2">
      <c r="A82" t="s">
        <v>38</v>
      </c>
      <c r="B82" s="26" t="s">
        <v>57</v>
      </c>
      <c r="C82" s="44" t="s">
        <v>42</v>
      </c>
      <c r="D82" s="41"/>
      <c r="E82" s="55">
        <v>44.48</v>
      </c>
      <c r="F82" s="42"/>
      <c r="G82" s="78"/>
      <c r="H82" s="42"/>
      <c r="I82" s="42"/>
      <c r="J82" s="42"/>
      <c r="K82" s="42"/>
      <c r="L82" s="42"/>
      <c r="M82" s="42"/>
      <c r="N82" s="42"/>
      <c r="O82" s="43"/>
    </row>
    <row r="83" spans="1:15" ht="17" x14ac:dyDescent="0.2">
      <c r="A83" t="s">
        <v>38</v>
      </c>
      <c r="B83" s="26" t="s">
        <v>57</v>
      </c>
      <c r="C83" s="44" t="s">
        <v>42</v>
      </c>
      <c r="D83" s="41"/>
      <c r="E83" s="55">
        <v>34.65</v>
      </c>
      <c r="F83" s="42"/>
      <c r="G83" s="78"/>
      <c r="H83" s="42"/>
      <c r="I83" s="42"/>
      <c r="J83" s="42"/>
      <c r="K83" s="42"/>
      <c r="L83" s="42"/>
      <c r="M83" s="42"/>
      <c r="N83" s="42"/>
      <c r="O83" s="43"/>
    </row>
    <row r="84" spans="1:15" ht="17" x14ac:dyDescent="0.2">
      <c r="A84" t="s">
        <v>38</v>
      </c>
      <c r="B84" s="26" t="s">
        <v>57</v>
      </c>
      <c r="C84" s="44" t="s">
        <v>42</v>
      </c>
      <c r="D84" s="41"/>
      <c r="E84" s="55">
        <v>42.53</v>
      </c>
      <c r="F84" s="42"/>
      <c r="G84" s="78"/>
      <c r="H84" s="42"/>
      <c r="I84" s="42"/>
      <c r="J84" s="42"/>
      <c r="K84" s="42"/>
      <c r="L84" s="42"/>
      <c r="M84" s="42"/>
      <c r="N84" s="42"/>
      <c r="O84" s="43"/>
    </row>
    <row r="85" spans="1:15" ht="17" x14ac:dyDescent="0.2">
      <c r="A85" t="s">
        <v>38</v>
      </c>
      <c r="B85" s="26" t="s">
        <v>125</v>
      </c>
      <c r="C85" s="44" t="s">
        <v>42</v>
      </c>
      <c r="D85" s="41"/>
      <c r="E85" s="55">
        <v>19.579999999999998</v>
      </c>
      <c r="F85" s="42"/>
      <c r="G85" s="78"/>
      <c r="H85" s="42"/>
      <c r="I85" s="42"/>
      <c r="J85" s="42"/>
      <c r="K85" s="42"/>
      <c r="L85" s="42"/>
      <c r="M85" s="42"/>
      <c r="N85" s="42"/>
      <c r="O85" s="43"/>
    </row>
    <row r="86" spans="1:15" ht="17" x14ac:dyDescent="0.2">
      <c r="A86" t="s">
        <v>38</v>
      </c>
      <c r="B86" s="26" t="s">
        <v>239</v>
      </c>
      <c r="C86" s="44" t="s">
        <v>42</v>
      </c>
      <c r="D86" s="41"/>
      <c r="E86" s="55">
        <v>6.78</v>
      </c>
      <c r="F86" s="42"/>
      <c r="G86" s="78"/>
      <c r="H86" s="42"/>
      <c r="I86" s="42"/>
      <c r="J86" s="42"/>
      <c r="K86" s="42"/>
      <c r="L86" s="42"/>
      <c r="M86" s="42"/>
      <c r="N86" s="42"/>
      <c r="O86" s="43"/>
    </row>
    <row r="87" spans="1:15" ht="17" x14ac:dyDescent="0.2">
      <c r="A87" t="s">
        <v>38</v>
      </c>
      <c r="B87" s="26" t="s">
        <v>240</v>
      </c>
      <c r="C87" s="44" t="s">
        <v>42</v>
      </c>
      <c r="D87" s="41"/>
      <c r="E87" s="55">
        <v>18.96</v>
      </c>
      <c r="F87" s="42"/>
      <c r="G87" s="78"/>
      <c r="H87" s="42"/>
      <c r="I87" s="42"/>
      <c r="J87" s="42"/>
      <c r="K87" s="42"/>
      <c r="L87" s="42"/>
      <c r="M87" s="42"/>
      <c r="N87" s="42"/>
      <c r="O87" s="43"/>
    </row>
    <row r="88" spans="1:15" ht="17" x14ac:dyDescent="0.2">
      <c r="A88" t="s">
        <v>38</v>
      </c>
      <c r="B88" s="26" t="s">
        <v>241</v>
      </c>
      <c r="C88" s="44" t="s">
        <v>42</v>
      </c>
      <c r="D88" s="41"/>
      <c r="E88" s="55"/>
      <c r="F88" s="42"/>
      <c r="G88" s="78"/>
      <c r="H88" s="42"/>
      <c r="I88" s="42"/>
      <c r="J88" s="42"/>
      <c r="K88" s="42"/>
      <c r="L88" s="42"/>
      <c r="M88" s="42"/>
      <c r="N88" s="42">
        <v>23.74</v>
      </c>
      <c r="O88" s="43"/>
    </row>
    <row r="89" spans="1:15" ht="17" x14ac:dyDescent="0.2">
      <c r="A89" t="s">
        <v>38</v>
      </c>
      <c r="B89" s="26" t="s">
        <v>242</v>
      </c>
      <c r="C89" s="44" t="s">
        <v>42</v>
      </c>
      <c r="D89" s="41"/>
      <c r="E89" s="55"/>
      <c r="F89" s="42"/>
      <c r="G89" s="78"/>
      <c r="H89" s="42"/>
      <c r="I89" s="42"/>
      <c r="J89" s="42"/>
      <c r="K89" s="42"/>
      <c r="L89" s="42"/>
      <c r="M89" s="42"/>
      <c r="N89" s="42">
        <v>21.35</v>
      </c>
      <c r="O89" s="43"/>
    </row>
    <row r="90" spans="1:15" ht="17" x14ac:dyDescent="0.2">
      <c r="A90" t="s">
        <v>38</v>
      </c>
      <c r="B90" s="26" t="s">
        <v>98</v>
      </c>
      <c r="C90" s="44" t="s">
        <v>42</v>
      </c>
      <c r="D90" s="41"/>
      <c r="E90" s="55"/>
      <c r="F90" s="42"/>
      <c r="G90" s="78"/>
      <c r="H90" s="42"/>
      <c r="I90" s="42"/>
      <c r="J90" s="42"/>
      <c r="K90" s="42">
        <v>12.49</v>
      </c>
      <c r="L90" s="42"/>
      <c r="M90" s="42"/>
      <c r="N90" s="42"/>
      <c r="O90" s="43"/>
    </row>
    <row r="91" spans="1:15" ht="17" x14ac:dyDescent="0.2">
      <c r="A91" t="s">
        <v>38</v>
      </c>
      <c r="B91" s="26" t="s">
        <v>241</v>
      </c>
      <c r="C91" s="44" t="s">
        <v>42</v>
      </c>
      <c r="D91" s="41"/>
      <c r="E91" s="55"/>
      <c r="F91" s="42"/>
      <c r="G91" s="78"/>
      <c r="H91" s="42"/>
      <c r="I91" s="42"/>
      <c r="J91" s="42"/>
      <c r="K91" s="42"/>
      <c r="L91" s="42"/>
      <c r="M91" s="42"/>
      <c r="N91" s="42">
        <v>6.51</v>
      </c>
      <c r="O91" s="43"/>
    </row>
    <row r="92" spans="1:15" ht="17" x14ac:dyDescent="0.2">
      <c r="A92" t="s">
        <v>38</v>
      </c>
      <c r="B92" s="26" t="s">
        <v>241</v>
      </c>
      <c r="C92" s="44" t="s">
        <v>42</v>
      </c>
      <c r="D92" s="41"/>
      <c r="E92" s="55"/>
      <c r="F92" s="42"/>
      <c r="G92" s="78"/>
      <c r="H92" s="42"/>
      <c r="I92" s="42"/>
      <c r="J92" s="42"/>
      <c r="K92" s="42">
        <v>380.5</v>
      </c>
      <c r="L92" s="42"/>
      <c r="M92" s="42"/>
      <c r="N92" s="42"/>
      <c r="O92" s="43"/>
    </row>
    <row r="93" spans="1:15" ht="17" x14ac:dyDescent="0.2">
      <c r="A93" t="s">
        <v>38</v>
      </c>
      <c r="B93" s="26" t="s">
        <v>241</v>
      </c>
      <c r="C93" s="44" t="s">
        <v>42</v>
      </c>
      <c r="D93" s="41">
        <v>-380.5</v>
      </c>
      <c r="E93" s="55"/>
      <c r="F93" s="42"/>
      <c r="G93" s="78"/>
      <c r="H93" s="42"/>
      <c r="I93" s="42"/>
      <c r="J93" s="42"/>
      <c r="K93" s="42"/>
      <c r="L93" s="42"/>
      <c r="M93" s="42"/>
      <c r="N93" s="42"/>
      <c r="O93" s="43"/>
    </row>
    <row r="94" spans="1:15" ht="17" x14ac:dyDescent="0.2">
      <c r="A94" t="s">
        <v>39</v>
      </c>
      <c r="B94" s="26" t="s">
        <v>98</v>
      </c>
      <c r="C94" s="44" t="s">
        <v>42</v>
      </c>
      <c r="D94" s="41"/>
      <c r="E94" s="55"/>
      <c r="F94" s="42"/>
      <c r="G94" s="78"/>
      <c r="H94" s="42"/>
      <c r="I94" s="42"/>
      <c r="J94" s="42"/>
      <c r="K94" s="42">
        <v>21.99</v>
      </c>
      <c r="L94" s="42"/>
      <c r="M94" s="42"/>
      <c r="N94" s="42"/>
      <c r="O94" s="43"/>
    </row>
    <row r="95" spans="1:15" ht="17" x14ac:dyDescent="0.2">
      <c r="A95" t="s">
        <v>39</v>
      </c>
      <c r="B95" s="26" t="s">
        <v>57</v>
      </c>
      <c r="C95" s="44" t="s">
        <v>42</v>
      </c>
      <c r="D95" s="41"/>
      <c r="E95" s="55">
        <v>48.24</v>
      </c>
      <c r="F95" s="42"/>
      <c r="G95" s="78"/>
      <c r="H95" s="42"/>
      <c r="I95" s="42"/>
      <c r="J95" s="42"/>
      <c r="K95" s="42"/>
      <c r="L95" s="42"/>
      <c r="M95" s="42"/>
      <c r="N95" s="42"/>
      <c r="O95" s="43"/>
    </row>
    <row r="96" spans="1:15" ht="17" x14ac:dyDescent="0.2">
      <c r="A96" t="s">
        <v>39</v>
      </c>
      <c r="B96" s="26" t="s">
        <v>98</v>
      </c>
      <c r="C96" s="44" t="s">
        <v>42</v>
      </c>
      <c r="D96" s="41"/>
      <c r="E96" s="55"/>
      <c r="F96" s="42"/>
      <c r="G96" s="78"/>
      <c r="H96" s="42"/>
      <c r="I96" s="42"/>
      <c r="J96" s="42"/>
      <c r="K96" s="42">
        <v>9.18</v>
      </c>
      <c r="L96" s="42"/>
      <c r="M96" s="42"/>
      <c r="N96" s="42"/>
      <c r="O96" s="43"/>
    </row>
    <row r="97" spans="1:15" ht="17" x14ac:dyDescent="0.2">
      <c r="A97" t="s">
        <v>39</v>
      </c>
      <c r="B97" s="26" t="s">
        <v>243</v>
      </c>
      <c r="C97" s="44" t="s">
        <v>42</v>
      </c>
      <c r="D97" s="41"/>
      <c r="E97" s="55">
        <v>45.24</v>
      </c>
      <c r="F97" s="42"/>
      <c r="G97" s="78"/>
      <c r="H97" s="42"/>
      <c r="I97" s="42"/>
      <c r="J97" s="42"/>
      <c r="K97" s="42"/>
      <c r="L97" s="42"/>
      <c r="M97" s="42"/>
      <c r="N97" s="42"/>
      <c r="O97" s="43"/>
    </row>
    <row r="98" spans="1:15" ht="17" x14ac:dyDescent="0.2">
      <c r="A98" t="s">
        <v>39</v>
      </c>
      <c r="B98" s="26" t="s">
        <v>98</v>
      </c>
      <c r="C98" s="44" t="s">
        <v>42</v>
      </c>
      <c r="D98" s="41"/>
      <c r="E98" s="55"/>
      <c r="F98" s="42"/>
      <c r="G98" s="78"/>
      <c r="H98" s="42"/>
      <c r="I98" s="42"/>
      <c r="J98" s="42"/>
      <c r="K98" s="42">
        <v>11.98</v>
      </c>
      <c r="L98" s="42"/>
      <c r="M98" s="42"/>
      <c r="N98" s="42"/>
      <c r="O98" s="43"/>
    </row>
    <row r="99" spans="1:15" ht="17" x14ac:dyDescent="0.2">
      <c r="A99" t="s">
        <v>39</v>
      </c>
      <c r="B99" s="26" t="s">
        <v>35</v>
      </c>
      <c r="C99" s="44" t="s">
        <v>42</v>
      </c>
      <c r="D99" s="41"/>
      <c r="E99" s="55"/>
      <c r="F99" s="42"/>
      <c r="G99" s="78"/>
      <c r="H99" s="42"/>
      <c r="I99" s="42"/>
      <c r="J99" s="42"/>
      <c r="K99" s="42"/>
      <c r="L99" s="42"/>
      <c r="M99" s="42"/>
      <c r="N99" s="42">
        <v>62.75</v>
      </c>
      <c r="O99" s="43"/>
    </row>
    <row r="100" spans="1:15" s="33" customFormat="1" x14ac:dyDescent="0.2">
      <c r="A100" s="102" t="s">
        <v>223</v>
      </c>
      <c r="B100" s="92"/>
      <c r="C100" s="93"/>
      <c r="D100" s="94"/>
      <c r="E100" s="95"/>
      <c r="F100" s="96"/>
      <c r="G100" s="97"/>
      <c r="H100" s="96"/>
      <c r="I100" s="96"/>
      <c r="J100" s="96"/>
      <c r="K100" s="96"/>
      <c r="L100" s="96"/>
      <c r="M100" s="96"/>
      <c r="N100" s="96"/>
      <c r="O100" s="98"/>
    </row>
    <row r="101" spans="1:15" ht="17" x14ac:dyDescent="0.2">
      <c r="A101" t="s">
        <v>29</v>
      </c>
      <c r="B101" t="s">
        <v>35</v>
      </c>
      <c r="C101" s="26" t="s">
        <v>42</v>
      </c>
      <c r="E101" s="38"/>
      <c r="F101"/>
      <c r="G101" s="77"/>
      <c r="H101"/>
      <c r="I101"/>
      <c r="K101"/>
      <c r="L101"/>
      <c r="M101"/>
      <c r="N101">
        <v>68.33</v>
      </c>
    </row>
    <row r="102" spans="1:15" ht="17" x14ac:dyDescent="0.2">
      <c r="A102" t="s">
        <v>29</v>
      </c>
      <c r="B102" t="s">
        <v>77</v>
      </c>
      <c r="C102" s="26" t="s">
        <v>42</v>
      </c>
      <c r="E102" s="38"/>
      <c r="F102"/>
      <c r="G102" s="77">
        <v>62.1</v>
      </c>
      <c r="H102"/>
      <c r="I102"/>
      <c r="K102"/>
      <c r="L102"/>
      <c r="M102"/>
      <c r="N102"/>
    </row>
    <row r="103" spans="1:15" ht="17" x14ac:dyDescent="0.2">
      <c r="A103" t="s">
        <v>29</v>
      </c>
      <c r="B103" t="s">
        <v>65</v>
      </c>
      <c r="C103" s="26" t="s">
        <v>42</v>
      </c>
      <c r="E103" s="38"/>
      <c r="F103"/>
      <c r="H103"/>
      <c r="I103"/>
      <c r="J103" s="77">
        <v>32.29</v>
      </c>
      <c r="K103"/>
      <c r="L103"/>
      <c r="M103"/>
      <c r="N103"/>
    </row>
    <row r="104" spans="1:15" ht="17" x14ac:dyDescent="0.2">
      <c r="A104" t="s">
        <v>32</v>
      </c>
      <c r="B104" t="s">
        <v>65</v>
      </c>
      <c r="C104" s="26" t="s">
        <v>42</v>
      </c>
      <c r="E104" s="38"/>
      <c r="F104"/>
      <c r="H104"/>
      <c r="I104"/>
      <c r="J104" s="77">
        <v>11.94</v>
      </c>
      <c r="K104"/>
      <c r="L104"/>
      <c r="M104"/>
      <c r="N104"/>
    </row>
    <row r="105" spans="1:15" ht="17" x14ac:dyDescent="0.2">
      <c r="A105" t="s">
        <v>32</v>
      </c>
      <c r="B105" t="s">
        <v>57</v>
      </c>
      <c r="C105" s="26" t="s">
        <v>42</v>
      </c>
      <c r="E105" s="38">
        <v>47.08</v>
      </c>
      <c r="F105"/>
      <c r="G105" s="77"/>
      <c r="H105"/>
      <c r="I105"/>
      <c r="K105"/>
      <c r="L105"/>
      <c r="M105"/>
      <c r="N105"/>
    </row>
    <row r="106" spans="1:15" ht="17" x14ac:dyDescent="0.2">
      <c r="A106" t="s">
        <v>32</v>
      </c>
      <c r="B106" t="s">
        <v>35</v>
      </c>
      <c r="C106" s="26" t="s">
        <v>42</v>
      </c>
      <c r="D106" s="49"/>
      <c r="F106"/>
      <c r="G106" s="77"/>
      <c r="H106"/>
      <c r="I106"/>
      <c r="J106" s="49"/>
      <c r="K106"/>
      <c r="L106"/>
      <c r="M106"/>
      <c r="N106">
        <v>68.33</v>
      </c>
    </row>
    <row r="107" spans="1:15" ht="17" x14ac:dyDescent="0.2">
      <c r="A107" t="s">
        <v>32</v>
      </c>
      <c r="B107" t="s">
        <v>123</v>
      </c>
      <c r="C107" s="26" t="s">
        <v>42</v>
      </c>
      <c r="D107" s="49"/>
      <c r="F107"/>
      <c r="H107"/>
      <c r="I107"/>
      <c r="J107" s="77">
        <v>9.17</v>
      </c>
      <c r="K107"/>
      <c r="L107"/>
      <c r="M107"/>
      <c r="N107"/>
    </row>
    <row r="108" spans="1:15" ht="17" x14ac:dyDescent="0.2">
      <c r="A108" t="s">
        <v>32</v>
      </c>
      <c r="B108" t="s">
        <v>57</v>
      </c>
      <c r="C108" s="26" t="s">
        <v>42</v>
      </c>
      <c r="D108" s="49"/>
      <c r="E108" s="40">
        <v>31.5</v>
      </c>
      <c r="F108"/>
      <c r="H108"/>
      <c r="I108"/>
      <c r="J108" s="77"/>
      <c r="K108"/>
      <c r="L108"/>
      <c r="M108"/>
      <c r="N108"/>
    </row>
    <row r="109" spans="1:15" ht="17" x14ac:dyDescent="0.2">
      <c r="A109" t="s">
        <v>32</v>
      </c>
      <c r="B109" t="s">
        <v>126</v>
      </c>
      <c r="C109" s="26" t="s">
        <v>42</v>
      </c>
      <c r="D109" s="49"/>
      <c r="E109" s="40">
        <v>25.88</v>
      </c>
      <c r="F109"/>
      <c r="G109" s="77"/>
      <c r="H109"/>
      <c r="I109"/>
      <c r="J109" s="49"/>
      <c r="K109"/>
      <c r="L109"/>
      <c r="M109"/>
      <c r="N109"/>
    </row>
    <row r="110" spans="1:15" ht="17" x14ac:dyDescent="0.2">
      <c r="A110" t="s">
        <v>32</v>
      </c>
      <c r="B110" t="s">
        <v>202</v>
      </c>
      <c r="C110" s="26" t="s">
        <v>42</v>
      </c>
      <c r="D110" s="49"/>
      <c r="E110" s="40">
        <v>2.25</v>
      </c>
      <c r="F110"/>
      <c r="G110" s="77"/>
      <c r="H110"/>
      <c r="I110"/>
      <c r="J110" s="49">
        <f>19.19 - 14.01</f>
        <v>5.1800000000000015</v>
      </c>
      <c r="K110"/>
      <c r="L110"/>
      <c r="M110"/>
      <c r="N110"/>
    </row>
    <row r="111" spans="1:15" ht="17" x14ac:dyDescent="0.2">
      <c r="A111" t="s">
        <v>32</v>
      </c>
      <c r="B111" t="s">
        <v>203</v>
      </c>
      <c r="C111" s="26" t="s">
        <v>42</v>
      </c>
      <c r="D111" s="49"/>
      <c r="E111" s="40">
        <v>37.130000000000003</v>
      </c>
      <c r="F111"/>
      <c r="G111" s="77"/>
      <c r="H111"/>
      <c r="I111"/>
      <c r="J111" s="49"/>
      <c r="K111"/>
      <c r="L111"/>
      <c r="M111"/>
      <c r="N111"/>
    </row>
    <row r="112" spans="1:15" ht="17" x14ac:dyDescent="0.2">
      <c r="A112" t="s">
        <v>32</v>
      </c>
      <c r="B112" t="s">
        <v>57</v>
      </c>
      <c r="C112" s="26" t="s">
        <v>42</v>
      </c>
      <c r="D112" s="49"/>
      <c r="E112" s="40">
        <v>15.32</v>
      </c>
      <c r="F112"/>
      <c r="G112" s="77"/>
      <c r="H112"/>
      <c r="I112"/>
      <c r="J112" s="49"/>
      <c r="K112"/>
      <c r="L112"/>
      <c r="M112"/>
      <c r="N112"/>
    </row>
    <row r="113" spans="1:14" ht="17" x14ac:dyDescent="0.2">
      <c r="A113" t="s">
        <v>32</v>
      </c>
      <c r="B113" t="s">
        <v>204</v>
      </c>
      <c r="C113" s="26" t="s">
        <v>42</v>
      </c>
      <c r="D113" s="49"/>
      <c r="F113"/>
      <c r="H113"/>
      <c r="I113"/>
      <c r="J113" s="77">
        <v>4.07</v>
      </c>
      <c r="K113"/>
      <c r="L113"/>
      <c r="M113"/>
      <c r="N113"/>
    </row>
    <row r="114" spans="1:14" ht="17" x14ac:dyDescent="0.2">
      <c r="A114" t="s">
        <v>32</v>
      </c>
      <c r="B114" t="s">
        <v>65</v>
      </c>
      <c r="C114" s="26" t="s">
        <v>42</v>
      </c>
      <c r="D114" s="49"/>
      <c r="F114"/>
      <c r="H114"/>
      <c r="I114"/>
      <c r="J114" s="77">
        <v>6.45</v>
      </c>
      <c r="K114"/>
      <c r="L114"/>
      <c r="M114"/>
      <c r="N114"/>
    </row>
    <row r="115" spans="1:14" ht="17" x14ac:dyDescent="0.2">
      <c r="A115" t="s">
        <v>32</v>
      </c>
      <c r="B115" t="s">
        <v>65</v>
      </c>
      <c r="C115" s="26" t="s">
        <v>42</v>
      </c>
      <c r="D115" s="49"/>
      <c r="E115" s="40">
        <v>5.4</v>
      </c>
      <c r="F115"/>
      <c r="G115" s="77"/>
      <c r="H115"/>
      <c r="I115"/>
      <c r="J115" s="49"/>
      <c r="K115"/>
      <c r="L115"/>
      <c r="M115"/>
      <c r="N115"/>
    </row>
    <row r="116" spans="1:14" ht="17" x14ac:dyDescent="0.2">
      <c r="A116" t="s">
        <v>32</v>
      </c>
      <c r="B116" t="s">
        <v>205</v>
      </c>
      <c r="C116" s="26" t="s">
        <v>42</v>
      </c>
      <c r="D116" s="49"/>
      <c r="E116" s="40">
        <v>2.63</v>
      </c>
      <c r="F116"/>
      <c r="H116"/>
      <c r="I116"/>
      <c r="J116" s="77"/>
      <c r="K116"/>
      <c r="L116"/>
      <c r="M116"/>
      <c r="N116"/>
    </row>
    <row r="117" spans="1:14" ht="17" x14ac:dyDescent="0.2">
      <c r="A117" t="s">
        <v>33</v>
      </c>
      <c r="B117" t="s">
        <v>206</v>
      </c>
      <c r="C117" s="26" t="s">
        <v>42</v>
      </c>
      <c r="D117" s="49"/>
      <c r="E117" s="40">
        <v>6.32</v>
      </c>
      <c r="F117"/>
      <c r="G117" s="77"/>
      <c r="H117"/>
      <c r="I117"/>
      <c r="J117" s="49"/>
      <c r="K117"/>
      <c r="L117"/>
      <c r="M117"/>
      <c r="N117"/>
    </row>
    <row r="118" spans="1:14" ht="17" x14ac:dyDescent="0.2">
      <c r="A118" t="s">
        <v>33</v>
      </c>
      <c r="B118" t="s">
        <v>207</v>
      </c>
      <c r="C118" s="26" t="s">
        <v>42</v>
      </c>
      <c r="D118" s="49"/>
      <c r="E118" s="40">
        <v>10.01</v>
      </c>
      <c r="F118"/>
      <c r="G118" s="77"/>
      <c r="H118"/>
      <c r="I118"/>
      <c r="J118" s="49"/>
      <c r="K118"/>
      <c r="L118"/>
      <c r="M118"/>
      <c r="N118"/>
    </row>
    <row r="119" spans="1:14" ht="17" x14ac:dyDescent="0.2">
      <c r="A119" t="s">
        <v>33</v>
      </c>
      <c r="B119" t="s">
        <v>56</v>
      </c>
      <c r="C119" s="26" t="s">
        <v>42</v>
      </c>
      <c r="D119" s="49"/>
      <c r="E119" s="40">
        <v>6.53</v>
      </c>
      <c r="F119"/>
      <c r="G119" s="77"/>
      <c r="H119"/>
      <c r="I119"/>
      <c r="J119" s="49"/>
      <c r="K119"/>
      <c r="L119"/>
      <c r="M119"/>
      <c r="N119"/>
    </row>
    <row r="120" spans="1:14" ht="17" x14ac:dyDescent="0.2">
      <c r="A120" t="s">
        <v>33</v>
      </c>
      <c r="B120" t="s">
        <v>35</v>
      </c>
      <c r="C120" s="26" t="s">
        <v>42</v>
      </c>
      <c r="D120" s="49"/>
      <c r="F120"/>
      <c r="G120" s="77"/>
      <c r="H120"/>
      <c r="I120"/>
      <c r="J120" s="49"/>
      <c r="K120"/>
      <c r="L120"/>
      <c r="M120"/>
      <c r="N120">
        <v>68.33</v>
      </c>
    </row>
    <row r="121" spans="1:14" ht="17" x14ac:dyDescent="0.2">
      <c r="A121" t="s">
        <v>33</v>
      </c>
      <c r="B121" t="s">
        <v>123</v>
      </c>
      <c r="C121" s="26" t="s">
        <v>42</v>
      </c>
      <c r="D121" s="49"/>
      <c r="F121"/>
      <c r="G121" s="77">
        <v>12.98</v>
      </c>
      <c r="H121"/>
      <c r="I121"/>
      <c r="J121" s="49"/>
      <c r="K121"/>
      <c r="L121"/>
      <c r="M121"/>
      <c r="N121"/>
    </row>
    <row r="122" spans="1:14" ht="17" x14ac:dyDescent="0.2">
      <c r="A122" t="s">
        <v>33</v>
      </c>
      <c r="B122" t="s">
        <v>77</v>
      </c>
      <c r="C122" s="26" t="s">
        <v>42</v>
      </c>
      <c r="D122" s="49"/>
      <c r="F122"/>
      <c r="G122" s="77">
        <v>29.08</v>
      </c>
      <c r="H122"/>
      <c r="I122"/>
      <c r="J122" s="49"/>
      <c r="K122"/>
      <c r="L122"/>
      <c r="M122"/>
      <c r="N122"/>
    </row>
    <row r="123" spans="1:14" ht="17" x14ac:dyDescent="0.2">
      <c r="A123" t="s">
        <v>33</v>
      </c>
      <c r="B123" t="s">
        <v>123</v>
      </c>
      <c r="C123" s="26" t="s">
        <v>42</v>
      </c>
      <c r="D123" s="49"/>
      <c r="F123"/>
      <c r="H123"/>
      <c r="I123"/>
      <c r="J123" s="77">
        <v>14.29</v>
      </c>
      <c r="K123"/>
      <c r="L123"/>
      <c r="M123"/>
      <c r="N123"/>
    </row>
    <row r="124" spans="1:14" ht="17" x14ac:dyDescent="0.2">
      <c r="A124" t="s">
        <v>33</v>
      </c>
      <c r="B124" t="s">
        <v>123</v>
      </c>
      <c r="C124" s="26" t="s">
        <v>42</v>
      </c>
      <c r="D124" s="49"/>
      <c r="F124"/>
      <c r="H124"/>
      <c r="I124"/>
      <c r="J124" s="77">
        <v>25.3</v>
      </c>
      <c r="K124"/>
      <c r="L124"/>
      <c r="M124"/>
      <c r="N124"/>
    </row>
    <row r="125" spans="1:14" ht="17" x14ac:dyDescent="0.2">
      <c r="A125" t="s">
        <v>33</v>
      </c>
      <c r="B125" t="s">
        <v>123</v>
      </c>
      <c r="C125" s="26" t="s">
        <v>42</v>
      </c>
      <c r="D125" s="49"/>
      <c r="F125"/>
      <c r="H125"/>
      <c r="I125"/>
      <c r="J125" s="77">
        <v>23.42</v>
      </c>
      <c r="K125"/>
      <c r="L125"/>
      <c r="M125"/>
      <c r="N125"/>
    </row>
    <row r="126" spans="1:14" ht="17" x14ac:dyDescent="0.2">
      <c r="A126" t="s">
        <v>33</v>
      </c>
      <c r="B126" t="s">
        <v>208</v>
      </c>
      <c r="C126" s="26" t="s">
        <v>42</v>
      </c>
      <c r="D126" s="49"/>
      <c r="F126"/>
      <c r="G126" s="77">
        <v>215.76</v>
      </c>
      <c r="H126"/>
      <c r="I126"/>
      <c r="J126" s="49"/>
      <c r="K126"/>
      <c r="L126"/>
      <c r="M126"/>
      <c r="N126"/>
    </row>
    <row r="127" spans="1:14" ht="17" x14ac:dyDescent="0.2">
      <c r="A127" t="s">
        <v>40</v>
      </c>
      <c r="B127" t="s">
        <v>208</v>
      </c>
      <c r="C127" s="26" t="s">
        <v>42</v>
      </c>
      <c r="D127" s="49"/>
      <c r="F127"/>
      <c r="G127" s="77">
        <v>20.170000000000002</v>
      </c>
      <c r="H127"/>
      <c r="I127"/>
      <c r="J127" s="49"/>
      <c r="K127"/>
      <c r="L127"/>
      <c r="M127"/>
      <c r="N127"/>
    </row>
    <row r="128" spans="1:14" ht="17" x14ac:dyDescent="0.2">
      <c r="A128" t="s">
        <v>40</v>
      </c>
      <c r="B128" t="s">
        <v>209</v>
      </c>
      <c r="C128" s="26" t="s">
        <v>42</v>
      </c>
      <c r="D128" s="49"/>
      <c r="F128"/>
      <c r="G128" s="77"/>
      <c r="H128"/>
      <c r="I128"/>
      <c r="J128" s="49"/>
      <c r="K128"/>
      <c r="L128"/>
      <c r="M128"/>
      <c r="N128" s="3">
        <v>9</v>
      </c>
    </row>
    <row r="129" spans="1:14" ht="17" x14ac:dyDescent="0.2">
      <c r="A129" t="s">
        <v>40</v>
      </c>
      <c r="B129" t="s">
        <v>209</v>
      </c>
      <c r="C129" s="26" t="s">
        <v>42</v>
      </c>
      <c r="D129" s="49"/>
      <c r="F129"/>
      <c r="G129" s="77"/>
      <c r="H129"/>
      <c r="I129"/>
      <c r="J129" s="49"/>
      <c r="K129"/>
      <c r="L129"/>
      <c r="M129"/>
      <c r="N129" s="3">
        <v>3</v>
      </c>
    </row>
    <row r="130" spans="1:14" ht="17" x14ac:dyDescent="0.2">
      <c r="A130" t="s">
        <v>40</v>
      </c>
      <c r="B130" t="s">
        <v>35</v>
      </c>
      <c r="C130" s="26" t="s">
        <v>42</v>
      </c>
      <c r="D130" s="49"/>
      <c r="F130"/>
      <c r="G130" s="40"/>
      <c r="H130"/>
      <c r="I130"/>
      <c r="J130" s="49"/>
      <c r="K130"/>
      <c r="L130"/>
      <c r="M130"/>
      <c r="N130">
        <v>68.33</v>
      </c>
    </row>
    <row r="131" spans="1:14" ht="17" x14ac:dyDescent="0.2">
      <c r="A131" t="s">
        <v>40</v>
      </c>
      <c r="B131" t="s">
        <v>123</v>
      </c>
      <c r="C131" s="26" t="s">
        <v>42</v>
      </c>
      <c r="D131" s="49"/>
      <c r="F131"/>
      <c r="H131"/>
      <c r="I131"/>
      <c r="J131" s="40">
        <v>20.03</v>
      </c>
      <c r="K131"/>
      <c r="L131"/>
      <c r="M131"/>
      <c r="N131"/>
    </row>
    <row r="132" spans="1:14" ht="17" x14ac:dyDescent="0.2">
      <c r="A132" t="s">
        <v>34</v>
      </c>
      <c r="B132" t="s">
        <v>56</v>
      </c>
      <c r="C132" s="26" t="s">
        <v>42</v>
      </c>
      <c r="D132" s="49"/>
      <c r="E132" s="40">
        <v>7.97</v>
      </c>
      <c r="F132"/>
      <c r="H132"/>
      <c r="I132"/>
      <c r="J132" s="49"/>
      <c r="K132"/>
      <c r="L132"/>
      <c r="M132"/>
      <c r="N132"/>
    </row>
    <row r="133" spans="1:14" ht="17" x14ac:dyDescent="0.2">
      <c r="A133" t="s">
        <v>34</v>
      </c>
      <c r="B133" t="s">
        <v>35</v>
      </c>
      <c r="C133" s="26" t="s">
        <v>42</v>
      </c>
      <c r="D133" s="49"/>
      <c r="F133"/>
      <c r="G133" s="77"/>
      <c r="H133"/>
      <c r="I133"/>
      <c r="J133" s="49"/>
      <c r="K133"/>
      <c r="L133"/>
      <c r="M133"/>
      <c r="N133">
        <v>68.33</v>
      </c>
    </row>
    <row r="134" spans="1:14" ht="17" x14ac:dyDescent="0.2">
      <c r="A134" t="s">
        <v>34</v>
      </c>
      <c r="B134" t="s">
        <v>210</v>
      </c>
      <c r="C134" s="26" t="s">
        <v>42</v>
      </c>
      <c r="D134" s="49"/>
      <c r="F134"/>
      <c r="G134" s="77"/>
      <c r="H134"/>
      <c r="I134"/>
      <c r="J134" s="49"/>
      <c r="K134"/>
      <c r="L134"/>
      <c r="M134"/>
      <c r="N134">
        <v>4.42</v>
      </c>
    </row>
    <row r="135" spans="1:14" ht="17" x14ac:dyDescent="0.2">
      <c r="A135" t="s">
        <v>67</v>
      </c>
      <c r="B135" t="s">
        <v>98</v>
      </c>
      <c r="C135" s="26" t="s">
        <v>42</v>
      </c>
      <c r="D135" s="49"/>
      <c r="F135"/>
      <c r="G135" s="77"/>
      <c r="H135"/>
      <c r="I135"/>
      <c r="J135" s="49"/>
      <c r="K135">
        <v>13.96</v>
      </c>
      <c r="L135"/>
      <c r="M135"/>
      <c r="N135"/>
    </row>
    <row r="136" spans="1:14" ht="17" x14ac:dyDescent="0.2">
      <c r="A136" t="s">
        <v>67</v>
      </c>
      <c r="B136" t="s">
        <v>57</v>
      </c>
      <c r="C136" s="26" t="s">
        <v>42</v>
      </c>
      <c r="D136" s="49"/>
      <c r="E136" s="40">
        <v>35.81</v>
      </c>
      <c r="F136"/>
      <c r="G136" s="77"/>
      <c r="H136"/>
      <c r="I136"/>
      <c r="J136" s="49"/>
      <c r="K136"/>
      <c r="L136"/>
      <c r="M136"/>
      <c r="N136"/>
    </row>
    <row r="137" spans="1:14" ht="17" x14ac:dyDescent="0.2">
      <c r="A137" t="s">
        <v>67</v>
      </c>
      <c r="B137" t="s">
        <v>35</v>
      </c>
      <c r="C137" s="26" t="s">
        <v>42</v>
      </c>
      <c r="D137" s="49"/>
      <c r="F137"/>
      <c r="G137" s="77"/>
      <c r="H137"/>
      <c r="I137"/>
      <c r="J137" s="49"/>
      <c r="K137"/>
      <c r="L137"/>
      <c r="M137"/>
      <c r="N137">
        <v>56.12</v>
      </c>
    </row>
    <row r="138" spans="1:14" ht="17" x14ac:dyDescent="0.2">
      <c r="A138" t="s">
        <v>68</v>
      </c>
      <c r="B138" t="s">
        <v>35</v>
      </c>
      <c r="C138" s="26" t="s">
        <v>42</v>
      </c>
      <c r="D138" s="49"/>
      <c r="F138"/>
      <c r="G138" s="77"/>
      <c r="H138"/>
      <c r="I138"/>
      <c r="J138" s="49"/>
      <c r="K138"/>
      <c r="L138"/>
      <c r="M138"/>
      <c r="N138">
        <v>56.08</v>
      </c>
    </row>
    <row r="139" spans="1:14" ht="17" x14ac:dyDescent="0.2">
      <c r="A139" t="s">
        <v>36</v>
      </c>
      <c r="B139" t="s">
        <v>35</v>
      </c>
      <c r="C139" s="26" t="s">
        <v>42</v>
      </c>
      <c r="D139" s="49"/>
      <c r="F139"/>
      <c r="G139" s="77"/>
      <c r="H139"/>
      <c r="I139"/>
      <c r="J139" s="49"/>
      <c r="K139"/>
      <c r="L139"/>
      <c r="M139"/>
      <c r="N139">
        <v>56.08</v>
      </c>
    </row>
    <row r="140" spans="1:14" ht="17" x14ac:dyDescent="0.2">
      <c r="A140" t="s">
        <v>36</v>
      </c>
      <c r="B140" t="s">
        <v>211</v>
      </c>
      <c r="C140" s="26" t="s">
        <v>42</v>
      </c>
      <c r="D140" s="49"/>
      <c r="F140"/>
      <c r="G140" s="77"/>
      <c r="H140"/>
      <c r="I140"/>
      <c r="J140" s="49"/>
      <c r="K140">
        <v>5</v>
      </c>
      <c r="L140"/>
      <c r="M140"/>
      <c r="N140"/>
    </row>
    <row r="141" spans="1:14" ht="17" x14ac:dyDescent="0.2">
      <c r="A141" t="s">
        <v>36</v>
      </c>
      <c r="B141" t="s">
        <v>212</v>
      </c>
      <c r="C141" s="26" t="s">
        <v>42</v>
      </c>
      <c r="D141" s="49"/>
      <c r="E141" s="40">
        <v>11</v>
      </c>
      <c r="F141"/>
      <c r="G141" s="77"/>
      <c r="H141"/>
      <c r="I141"/>
      <c r="J141" s="49"/>
      <c r="K141"/>
      <c r="L141"/>
      <c r="M141"/>
      <c r="N141"/>
    </row>
    <row r="142" spans="1:14" ht="17" x14ac:dyDescent="0.2">
      <c r="A142" t="s">
        <v>36</v>
      </c>
      <c r="B142" t="s">
        <v>98</v>
      </c>
      <c r="C142" s="26" t="s">
        <v>42</v>
      </c>
      <c r="D142" s="49"/>
      <c r="F142"/>
      <c r="G142" s="77"/>
      <c r="H142"/>
      <c r="I142"/>
      <c r="J142" s="49"/>
      <c r="K142">
        <v>48.38</v>
      </c>
      <c r="L142"/>
      <c r="M142"/>
      <c r="N142"/>
    </row>
    <row r="143" spans="1:14" ht="17" x14ac:dyDescent="0.2">
      <c r="A143" t="s">
        <v>36</v>
      </c>
      <c r="B143" t="s">
        <v>98</v>
      </c>
      <c r="C143" s="26" t="s">
        <v>42</v>
      </c>
      <c r="D143" s="49"/>
      <c r="F143"/>
      <c r="H143"/>
      <c r="I143"/>
      <c r="J143" s="77"/>
      <c r="K143">
        <v>11.92</v>
      </c>
      <c r="L143"/>
      <c r="M143"/>
      <c r="N143"/>
    </row>
    <row r="144" spans="1:14" ht="17" x14ac:dyDescent="0.2">
      <c r="A144" t="s">
        <v>36</v>
      </c>
      <c r="B144" t="s">
        <v>213</v>
      </c>
      <c r="C144" s="26" t="s">
        <v>42</v>
      </c>
      <c r="D144" s="49"/>
      <c r="E144" s="40">
        <v>5.48</v>
      </c>
      <c r="F144"/>
      <c r="G144" s="77"/>
      <c r="H144"/>
      <c r="I144"/>
      <c r="J144" s="49"/>
      <c r="K144"/>
      <c r="L144"/>
      <c r="M144"/>
      <c r="N144"/>
    </row>
    <row r="145" spans="1:14" ht="17" x14ac:dyDescent="0.2">
      <c r="A145" t="s">
        <v>36</v>
      </c>
      <c r="B145" t="s">
        <v>214</v>
      </c>
      <c r="C145" s="26" t="s">
        <v>42</v>
      </c>
      <c r="D145" s="49"/>
      <c r="E145" s="40">
        <v>19.27</v>
      </c>
      <c r="F145"/>
      <c r="G145" s="77"/>
      <c r="H145"/>
      <c r="I145"/>
      <c r="J145" s="49"/>
      <c r="K145"/>
      <c r="L145"/>
      <c r="M145"/>
      <c r="N145"/>
    </row>
    <row r="146" spans="1:14" ht="17" x14ac:dyDescent="0.2">
      <c r="A146" t="s">
        <v>36</v>
      </c>
      <c r="B146" t="s">
        <v>212</v>
      </c>
      <c r="C146" s="26" t="s">
        <v>42</v>
      </c>
      <c r="D146" s="49"/>
      <c r="E146" s="40">
        <v>8.68</v>
      </c>
      <c r="F146"/>
      <c r="H146"/>
      <c r="I146"/>
      <c r="J146" s="77"/>
      <c r="K146"/>
      <c r="L146"/>
      <c r="M146"/>
      <c r="N146"/>
    </row>
    <row r="147" spans="1:14" ht="17" x14ac:dyDescent="0.2">
      <c r="A147" t="s">
        <v>36</v>
      </c>
      <c r="B147" t="s">
        <v>65</v>
      </c>
      <c r="C147" s="26" t="s">
        <v>42</v>
      </c>
      <c r="D147" s="49"/>
      <c r="F147"/>
      <c r="H147"/>
      <c r="I147"/>
      <c r="J147" s="77">
        <v>10.8</v>
      </c>
      <c r="L147"/>
      <c r="M147"/>
      <c r="N147"/>
    </row>
    <row r="148" spans="1:14" ht="17" x14ac:dyDescent="0.2">
      <c r="A148" t="s">
        <v>36</v>
      </c>
      <c r="B148" t="s">
        <v>123</v>
      </c>
      <c r="C148" s="26" t="s">
        <v>42</v>
      </c>
      <c r="D148" s="49"/>
      <c r="F148"/>
      <c r="H148"/>
      <c r="I148"/>
      <c r="J148" s="77">
        <v>48.86</v>
      </c>
      <c r="L148"/>
      <c r="M148"/>
      <c r="N148"/>
    </row>
    <row r="149" spans="1:14" ht="17" x14ac:dyDescent="0.2">
      <c r="A149" t="s">
        <v>36</v>
      </c>
      <c r="B149" t="s">
        <v>98</v>
      </c>
      <c r="C149" s="26" t="s">
        <v>42</v>
      </c>
      <c r="D149" s="49"/>
      <c r="F149"/>
      <c r="G149" s="77"/>
      <c r="H149"/>
      <c r="I149"/>
      <c r="J149" s="49"/>
      <c r="K149">
        <v>48.86</v>
      </c>
      <c r="L149"/>
      <c r="M149"/>
      <c r="N149"/>
    </row>
    <row r="150" spans="1:14" ht="17" x14ac:dyDescent="0.2">
      <c r="A150" t="s">
        <v>36</v>
      </c>
      <c r="B150" t="s">
        <v>98</v>
      </c>
      <c r="C150" s="26" t="s">
        <v>42</v>
      </c>
      <c r="D150" s="49"/>
      <c r="F150"/>
      <c r="G150" s="77"/>
      <c r="H150"/>
      <c r="I150"/>
      <c r="J150" s="49"/>
      <c r="K150">
        <v>55.53</v>
      </c>
      <c r="L150"/>
      <c r="M150"/>
      <c r="N150"/>
    </row>
    <row r="151" spans="1:14" ht="17" x14ac:dyDescent="0.2">
      <c r="A151" t="s">
        <v>36</v>
      </c>
      <c r="B151" t="s">
        <v>212</v>
      </c>
      <c r="C151" s="26" t="s">
        <v>42</v>
      </c>
      <c r="D151" s="49"/>
      <c r="E151" s="40">
        <v>5.29</v>
      </c>
      <c r="F151"/>
      <c r="G151" s="77"/>
      <c r="H151"/>
      <c r="I151"/>
      <c r="J151" s="49"/>
      <c r="K151"/>
      <c r="L151"/>
      <c r="M151"/>
      <c r="N151"/>
    </row>
    <row r="152" spans="1:14" ht="17" x14ac:dyDescent="0.2">
      <c r="A152" t="s">
        <v>36</v>
      </c>
      <c r="B152" t="s">
        <v>124</v>
      </c>
      <c r="C152" s="26" t="s">
        <v>42</v>
      </c>
      <c r="D152" s="49"/>
      <c r="F152"/>
      <c r="G152" s="77">
        <v>107.86</v>
      </c>
      <c r="H152"/>
      <c r="I152"/>
      <c r="J152" s="49"/>
      <c r="K152"/>
      <c r="L152"/>
      <c r="M152"/>
      <c r="N152"/>
    </row>
    <row r="153" spans="1:14" ht="17" x14ac:dyDescent="0.2">
      <c r="A153" t="s">
        <v>69</v>
      </c>
      <c r="B153" t="s">
        <v>35</v>
      </c>
      <c r="C153" s="26" t="s">
        <v>42</v>
      </c>
      <c r="D153" s="49"/>
      <c r="F153"/>
      <c r="G153" s="77"/>
      <c r="H153"/>
      <c r="I153"/>
      <c r="J153" s="49"/>
      <c r="K153"/>
      <c r="L153"/>
      <c r="M153"/>
      <c r="N153">
        <v>56.08</v>
      </c>
    </row>
    <row r="154" spans="1:14" ht="17" x14ac:dyDescent="0.2">
      <c r="A154" t="s">
        <v>37</v>
      </c>
      <c r="B154" t="s">
        <v>35</v>
      </c>
      <c r="C154" s="26" t="s">
        <v>42</v>
      </c>
      <c r="D154" s="49"/>
      <c r="F154"/>
      <c r="G154" s="77"/>
      <c r="H154"/>
      <c r="I154"/>
      <c r="J154" s="49"/>
      <c r="K154"/>
      <c r="L154"/>
      <c r="M154"/>
      <c r="N154">
        <v>56.08</v>
      </c>
    </row>
    <row r="155" spans="1:14" ht="17" x14ac:dyDescent="0.2">
      <c r="A155" t="s">
        <v>37</v>
      </c>
      <c r="B155" t="s">
        <v>215</v>
      </c>
      <c r="C155" s="26" t="s">
        <v>42</v>
      </c>
      <c r="D155" s="49"/>
      <c r="E155" s="40">
        <v>15.98</v>
      </c>
      <c r="F155"/>
      <c r="G155" s="77"/>
      <c r="H155"/>
      <c r="I155"/>
      <c r="J155" s="49"/>
      <c r="K155"/>
      <c r="L155"/>
      <c r="M155"/>
      <c r="N155"/>
    </row>
    <row r="156" spans="1:14" ht="17" x14ac:dyDescent="0.2">
      <c r="A156" t="s">
        <v>38</v>
      </c>
      <c r="B156" t="s">
        <v>98</v>
      </c>
      <c r="C156" s="26" t="s">
        <v>42</v>
      </c>
      <c r="D156" s="49"/>
      <c r="F156"/>
      <c r="G156" s="77"/>
      <c r="H156"/>
      <c r="I156"/>
      <c r="J156" s="49"/>
      <c r="K156">
        <v>16.920000000000002</v>
      </c>
      <c r="L156"/>
      <c r="M156"/>
      <c r="N156"/>
    </row>
    <row r="157" spans="1:14" ht="17" x14ac:dyDescent="0.2">
      <c r="A157" t="s">
        <v>38</v>
      </c>
      <c r="B157" t="s">
        <v>98</v>
      </c>
      <c r="C157" s="26" t="s">
        <v>42</v>
      </c>
      <c r="D157" s="49"/>
      <c r="F157"/>
      <c r="G157" s="77"/>
      <c r="H157"/>
      <c r="I157"/>
      <c r="J157" s="49"/>
      <c r="K157">
        <v>16.97</v>
      </c>
      <c r="L157"/>
      <c r="M157"/>
      <c r="N157"/>
    </row>
    <row r="158" spans="1:14" ht="17" x14ac:dyDescent="0.2">
      <c r="A158" t="s">
        <v>38</v>
      </c>
      <c r="B158" t="s">
        <v>35</v>
      </c>
      <c r="C158" s="26" t="s">
        <v>42</v>
      </c>
      <c r="D158" s="49"/>
      <c r="F158"/>
      <c r="G158" s="77"/>
      <c r="H158"/>
      <c r="I158"/>
      <c r="J158" s="49"/>
      <c r="K158"/>
      <c r="L158"/>
      <c r="M158"/>
      <c r="N158">
        <v>56.08</v>
      </c>
    </row>
    <row r="159" spans="1:14" ht="17" x14ac:dyDescent="0.2">
      <c r="A159" t="s">
        <v>38</v>
      </c>
      <c r="B159" t="s">
        <v>57</v>
      </c>
      <c r="C159" s="26" t="s">
        <v>42</v>
      </c>
      <c r="D159" s="49"/>
      <c r="E159" s="40">
        <v>7.88</v>
      </c>
      <c r="F159"/>
      <c r="G159" s="77"/>
      <c r="H159"/>
      <c r="I159"/>
      <c r="J159" s="49"/>
      <c r="K159"/>
      <c r="L159"/>
      <c r="M159"/>
      <c r="N159"/>
    </row>
    <row r="160" spans="1:14" ht="17" x14ac:dyDescent="0.2">
      <c r="A160" t="s">
        <v>38</v>
      </c>
      <c r="B160" t="s">
        <v>57</v>
      </c>
      <c r="C160" s="26" t="s">
        <v>42</v>
      </c>
      <c r="D160" s="49"/>
      <c r="E160" s="40">
        <v>19.55</v>
      </c>
      <c r="F160"/>
      <c r="G160" s="77"/>
      <c r="H160"/>
      <c r="I160"/>
      <c r="J160" s="49"/>
      <c r="K160"/>
      <c r="L160"/>
      <c r="M160"/>
      <c r="N160"/>
    </row>
    <row r="161" spans="1:14" ht="17" x14ac:dyDescent="0.2">
      <c r="A161" t="s">
        <v>38</v>
      </c>
      <c r="B161" t="s">
        <v>123</v>
      </c>
      <c r="C161" s="26" t="s">
        <v>42</v>
      </c>
      <c r="D161" s="49"/>
      <c r="F161"/>
      <c r="H161"/>
      <c r="I161"/>
      <c r="J161" s="77">
        <v>14.88</v>
      </c>
      <c r="K161"/>
      <c r="L161"/>
      <c r="M161"/>
      <c r="N161"/>
    </row>
    <row r="162" spans="1:14" ht="17" x14ac:dyDescent="0.2">
      <c r="A162" t="s">
        <v>38</v>
      </c>
      <c r="B162" t="s">
        <v>56</v>
      </c>
      <c r="C162" s="26" t="s">
        <v>42</v>
      </c>
      <c r="D162" s="49"/>
      <c r="E162" s="40">
        <v>12.32</v>
      </c>
      <c r="F162"/>
      <c r="G162" s="77"/>
      <c r="H162"/>
      <c r="I162"/>
      <c r="J162" s="49"/>
      <c r="K162"/>
      <c r="L162"/>
      <c r="M162"/>
      <c r="N162"/>
    </row>
    <row r="163" spans="1:14" ht="17" x14ac:dyDescent="0.2">
      <c r="A163" t="s">
        <v>38</v>
      </c>
      <c r="B163" t="s">
        <v>56</v>
      </c>
      <c r="C163" s="26" t="s">
        <v>42</v>
      </c>
      <c r="D163" s="49"/>
      <c r="E163" s="40">
        <v>9.9</v>
      </c>
      <c r="F163"/>
      <c r="G163" s="77"/>
      <c r="H163"/>
      <c r="I163"/>
      <c r="J163" s="49"/>
      <c r="K163"/>
      <c r="L163"/>
      <c r="M163"/>
      <c r="N163"/>
    </row>
    <row r="164" spans="1:14" ht="17" x14ac:dyDescent="0.2">
      <c r="A164" t="s">
        <v>38</v>
      </c>
      <c r="B164" t="s">
        <v>57</v>
      </c>
      <c r="C164" s="26" t="s">
        <v>42</v>
      </c>
      <c r="D164" s="49"/>
      <c r="E164" s="40">
        <v>44.86</v>
      </c>
      <c r="F164"/>
      <c r="G164" s="77"/>
      <c r="H164"/>
      <c r="I164"/>
      <c r="J164" s="49"/>
      <c r="K164"/>
      <c r="L164"/>
      <c r="M164"/>
      <c r="N164"/>
    </row>
    <row r="165" spans="1:14" ht="17" x14ac:dyDescent="0.2">
      <c r="A165" t="s">
        <v>38</v>
      </c>
      <c r="B165" t="s">
        <v>57</v>
      </c>
      <c r="C165" s="26" t="s">
        <v>42</v>
      </c>
      <c r="D165" s="49"/>
      <c r="E165" s="40">
        <v>52.1</v>
      </c>
      <c r="F165"/>
      <c r="G165" s="77"/>
      <c r="H165"/>
      <c r="I165"/>
      <c r="J165" s="49"/>
      <c r="K165"/>
      <c r="L165"/>
      <c r="M165"/>
      <c r="N165"/>
    </row>
    <row r="166" spans="1:14" ht="17" x14ac:dyDescent="0.2">
      <c r="A166" t="s">
        <v>38</v>
      </c>
      <c r="B166" t="s">
        <v>108</v>
      </c>
      <c r="C166" s="26" t="s">
        <v>42</v>
      </c>
      <c r="D166" s="49"/>
      <c r="F166"/>
      <c r="G166" s="77">
        <v>17.25</v>
      </c>
      <c r="H166"/>
      <c r="I166"/>
      <c r="J166" s="49"/>
      <c r="K166"/>
      <c r="L166"/>
      <c r="M166"/>
      <c r="N166"/>
    </row>
    <row r="167" spans="1:14" ht="17" x14ac:dyDescent="0.2">
      <c r="A167" t="s">
        <v>38</v>
      </c>
      <c r="B167" t="s">
        <v>72</v>
      </c>
      <c r="C167" s="26" t="s">
        <v>42</v>
      </c>
      <c r="D167" s="49"/>
      <c r="F167"/>
      <c r="G167" s="77">
        <v>189</v>
      </c>
      <c r="H167"/>
      <c r="I167"/>
      <c r="J167" s="49"/>
      <c r="K167"/>
      <c r="L167"/>
      <c r="M167"/>
      <c r="N167"/>
    </row>
    <row r="168" spans="1:14" ht="17" x14ac:dyDescent="0.2">
      <c r="A168" t="s">
        <v>38</v>
      </c>
      <c r="B168" t="s">
        <v>57</v>
      </c>
      <c r="C168" s="26" t="s">
        <v>42</v>
      </c>
      <c r="D168" s="49"/>
      <c r="E168" s="40">
        <v>11.05</v>
      </c>
      <c r="F168"/>
      <c r="G168" s="77"/>
      <c r="H168"/>
      <c r="I168"/>
      <c r="J168" s="49"/>
      <c r="K168"/>
      <c r="L168"/>
      <c r="M168"/>
      <c r="N168"/>
    </row>
    <row r="169" spans="1:14" ht="17" x14ac:dyDescent="0.2">
      <c r="A169" t="s">
        <v>38</v>
      </c>
      <c r="B169" t="s">
        <v>77</v>
      </c>
      <c r="C169" s="26" t="s">
        <v>42</v>
      </c>
      <c r="D169" s="49"/>
      <c r="F169"/>
      <c r="G169" s="77">
        <v>92.3</v>
      </c>
      <c r="H169"/>
      <c r="I169"/>
      <c r="J169" s="49"/>
      <c r="K169"/>
      <c r="L169"/>
      <c r="M169"/>
      <c r="N169"/>
    </row>
    <row r="170" spans="1:14" ht="17" x14ac:dyDescent="0.2">
      <c r="A170" t="s">
        <v>39</v>
      </c>
      <c r="B170" t="s">
        <v>125</v>
      </c>
      <c r="C170" s="26" t="s">
        <v>42</v>
      </c>
      <c r="D170" s="49"/>
      <c r="E170" s="40">
        <v>7.54</v>
      </c>
      <c r="F170"/>
      <c r="G170" s="77"/>
      <c r="H170"/>
      <c r="I170"/>
      <c r="J170" s="49"/>
      <c r="K170"/>
      <c r="L170"/>
      <c r="M170"/>
      <c r="N170"/>
    </row>
    <row r="171" spans="1:14" ht="17" x14ac:dyDescent="0.2">
      <c r="A171" t="s">
        <v>39</v>
      </c>
      <c r="B171" t="s">
        <v>56</v>
      </c>
      <c r="C171" s="26" t="s">
        <v>42</v>
      </c>
      <c r="D171" s="49"/>
      <c r="E171" s="40">
        <v>12.32</v>
      </c>
      <c r="F171"/>
      <c r="G171" s="77"/>
      <c r="H171"/>
      <c r="I171"/>
      <c r="J171" s="49"/>
      <c r="K171"/>
      <c r="L171"/>
      <c r="M171"/>
      <c r="N171"/>
    </row>
    <row r="172" spans="1:14" ht="17" x14ac:dyDescent="0.2">
      <c r="A172" t="s">
        <v>39</v>
      </c>
      <c r="B172" t="s">
        <v>98</v>
      </c>
      <c r="C172" s="26" t="s">
        <v>42</v>
      </c>
      <c r="D172" s="49"/>
      <c r="F172"/>
      <c r="G172" s="77"/>
      <c r="H172"/>
      <c r="I172"/>
      <c r="J172" s="49"/>
      <c r="K172">
        <v>20.95</v>
      </c>
      <c r="L172"/>
      <c r="M172"/>
      <c r="N172"/>
    </row>
    <row r="173" spans="1:14" ht="17" x14ac:dyDescent="0.2">
      <c r="A173" t="s">
        <v>39</v>
      </c>
      <c r="B173" t="s">
        <v>35</v>
      </c>
      <c r="C173" s="26" t="s">
        <v>42</v>
      </c>
      <c r="D173" s="49"/>
      <c r="F173"/>
      <c r="G173" s="77"/>
      <c r="H173"/>
      <c r="I173"/>
      <c r="J173" s="49"/>
      <c r="K173"/>
      <c r="L173"/>
      <c r="M173"/>
      <c r="N173">
        <v>56.08</v>
      </c>
    </row>
    <row r="174" spans="1:14" ht="17" x14ac:dyDescent="0.2">
      <c r="A174" t="s">
        <v>39</v>
      </c>
      <c r="B174" t="s">
        <v>215</v>
      </c>
      <c r="C174" s="26" t="s">
        <v>42</v>
      </c>
      <c r="D174" s="49"/>
      <c r="E174" s="40">
        <v>15.98</v>
      </c>
      <c r="F174"/>
      <c r="G174" s="77"/>
      <c r="H174"/>
      <c r="I174"/>
      <c r="J174" s="49"/>
      <c r="K174"/>
      <c r="L174"/>
      <c r="M174"/>
      <c r="N174"/>
    </row>
    <row r="175" spans="1:14" ht="17" x14ac:dyDescent="0.2">
      <c r="A175" t="s">
        <v>39</v>
      </c>
      <c r="B175" t="s">
        <v>77</v>
      </c>
      <c r="C175" s="26" t="s">
        <v>42</v>
      </c>
      <c r="D175" s="49"/>
      <c r="F175"/>
      <c r="G175" s="79">
        <v>1127.94</v>
      </c>
      <c r="H175"/>
      <c r="I175"/>
      <c r="J175" s="77"/>
      <c r="K175"/>
      <c r="L175"/>
      <c r="M175"/>
      <c r="N175"/>
    </row>
    <row r="176" spans="1:14" ht="17" x14ac:dyDescent="0.2">
      <c r="A176" t="s">
        <v>39</v>
      </c>
      <c r="B176" t="s">
        <v>57</v>
      </c>
      <c r="C176" s="26" t="s">
        <v>42</v>
      </c>
      <c r="D176" s="49"/>
      <c r="E176" s="40">
        <v>3.32</v>
      </c>
      <c r="F176"/>
      <c r="G176" s="77"/>
      <c r="H176"/>
      <c r="I176"/>
      <c r="J176" s="49"/>
      <c r="K176"/>
      <c r="L176"/>
      <c r="M176"/>
      <c r="N176"/>
    </row>
    <row r="177" spans="1:15" ht="17" x14ac:dyDescent="0.2">
      <c r="A177" t="s">
        <v>127</v>
      </c>
      <c r="B177" t="s">
        <v>108</v>
      </c>
      <c r="C177" s="26" t="s">
        <v>42</v>
      </c>
      <c r="D177" s="49"/>
      <c r="F177"/>
      <c r="G177" s="79">
        <v>368.98</v>
      </c>
      <c r="H177"/>
      <c r="I177"/>
      <c r="J177" s="40"/>
      <c r="K177"/>
      <c r="L177"/>
      <c r="M177"/>
      <c r="N177"/>
    </row>
    <row r="178" spans="1:15" ht="17" x14ac:dyDescent="0.2">
      <c r="A178" t="s">
        <v>127</v>
      </c>
      <c r="B178" t="s">
        <v>122</v>
      </c>
      <c r="C178" s="26" t="s">
        <v>42</v>
      </c>
      <c r="D178" s="49"/>
      <c r="F178"/>
      <c r="H178"/>
      <c r="I178"/>
      <c r="J178" s="79">
        <v>15.6</v>
      </c>
      <c r="K178"/>
      <c r="L178"/>
      <c r="M178"/>
      <c r="N178"/>
    </row>
    <row r="179" spans="1:15" ht="17" x14ac:dyDescent="0.2">
      <c r="A179" t="s">
        <v>127</v>
      </c>
      <c r="B179" t="s">
        <v>56</v>
      </c>
      <c r="C179" s="26" t="s">
        <v>42</v>
      </c>
      <c r="D179" s="49"/>
      <c r="E179" s="40">
        <v>9.48</v>
      </c>
      <c r="F179"/>
      <c r="G179" s="77"/>
      <c r="H179"/>
      <c r="I179"/>
      <c r="J179" s="49"/>
      <c r="K179"/>
      <c r="L179"/>
      <c r="M179"/>
      <c r="N179"/>
    </row>
    <row r="180" spans="1:15" x14ac:dyDescent="0.2">
      <c r="B180"/>
      <c r="C180" s="26"/>
      <c r="D180" s="49"/>
      <c r="F180"/>
      <c r="G180" s="77"/>
      <c r="H180"/>
      <c r="I180"/>
      <c r="J180" s="49"/>
      <c r="K180"/>
      <c r="L180"/>
      <c r="M180"/>
      <c r="N180"/>
    </row>
    <row r="181" spans="1:15" x14ac:dyDescent="0.2">
      <c r="A181" s="45"/>
      <c r="B181"/>
      <c r="C181" s="26"/>
      <c r="I181" s="28"/>
      <c r="J181" s="28"/>
      <c r="L181" s="28"/>
      <c r="M181" s="28"/>
      <c r="O181" s="24"/>
    </row>
    <row r="182" spans="1:15" x14ac:dyDescent="0.2">
      <c r="A182" s="53" t="s">
        <v>88</v>
      </c>
      <c r="B182"/>
      <c r="C182" s="26"/>
      <c r="D182" s="39">
        <f t="shared" ref="D182:N182" si="0">SUM(D101:D181)</f>
        <v>0</v>
      </c>
      <c r="E182" s="40">
        <f t="shared" si="0"/>
        <v>505.8300000000001</v>
      </c>
      <c r="F182" s="40">
        <f t="shared" si="0"/>
        <v>0</v>
      </c>
      <c r="G182" s="40">
        <f t="shared" si="0"/>
        <v>2243.42</v>
      </c>
      <c r="H182" s="40">
        <f t="shared" si="0"/>
        <v>0</v>
      </c>
      <c r="I182" s="40">
        <f t="shared" si="0"/>
        <v>0</v>
      </c>
      <c r="J182" s="40">
        <f t="shared" si="0"/>
        <v>242.28</v>
      </c>
      <c r="K182" s="40">
        <f t="shared" si="0"/>
        <v>238.48999999999998</v>
      </c>
      <c r="L182" s="40">
        <f t="shared" si="0"/>
        <v>0</v>
      </c>
      <c r="M182" s="40">
        <f t="shared" si="0"/>
        <v>0</v>
      </c>
      <c r="N182" s="40">
        <f t="shared" si="0"/>
        <v>750.67000000000019</v>
      </c>
      <c r="O182" s="24"/>
    </row>
    <row r="183" spans="1:15" x14ac:dyDescent="0.2">
      <c r="A183" s="45"/>
      <c r="B183"/>
      <c r="C183" s="26"/>
      <c r="I183" s="28"/>
      <c r="J183" s="28"/>
      <c r="L183" s="28"/>
      <c r="M183" s="28"/>
      <c r="O183" s="24"/>
    </row>
    <row r="184" spans="1:15" x14ac:dyDescent="0.2">
      <c r="A184" s="53" t="s">
        <v>119</v>
      </c>
      <c r="B184"/>
      <c r="C184" s="26"/>
      <c r="I184" s="28"/>
      <c r="J184" s="28"/>
      <c r="L184" s="28"/>
      <c r="M184" s="28"/>
      <c r="O184" s="24"/>
    </row>
    <row r="185" spans="1:15" ht="17" x14ac:dyDescent="0.2">
      <c r="A185" s="45" t="s">
        <v>192</v>
      </c>
      <c r="B185" s="25" t="s">
        <v>194</v>
      </c>
      <c r="C185" s="26" t="s">
        <v>193</v>
      </c>
      <c r="G185" s="39">
        <f>80*12</f>
        <v>960</v>
      </c>
      <c r="I185" s="28"/>
      <c r="J185" s="28"/>
      <c r="L185" s="28"/>
      <c r="M185" s="28"/>
      <c r="O185" s="24"/>
    </row>
    <row r="186" spans="1:15" ht="17" x14ac:dyDescent="0.2">
      <c r="A186" s="45" t="s">
        <v>192</v>
      </c>
      <c r="B186" s="25" t="s">
        <v>197</v>
      </c>
      <c r="C186" s="26" t="s">
        <v>89</v>
      </c>
      <c r="I186" s="28">
        <f>1050*4</f>
        <v>4200</v>
      </c>
      <c r="J186" s="28"/>
      <c r="L186" s="28"/>
      <c r="M186" s="28"/>
      <c r="O186" s="24"/>
    </row>
    <row r="187" spans="1:15" ht="17" x14ac:dyDescent="0.2">
      <c r="A187" s="45" t="s">
        <v>32</v>
      </c>
      <c r="B187" t="s">
        <v>198</v>
      </c>
      <c r="C187" s="26" t="s">
        <v>89</v>
      </c>
      <c r="H187" s="28">
        <v>475</v>
      </c>
      <c r="I187" s="28"/>
      <c r="J187" s="28"/>
      <c r="L187" s="28"/>
      <c r="M187" s="28"/>
      <c r="O187" s="24"/>
    </row>
    <row r="188" spans="1:15" ht="17" x14ac:dyDescent="0.2">
      <c r="A188" s="45" t="s">
        <v>32</v>
      </c>
      <c r="B188" s="25" t="s">
        <v>198</v>
      </c>
      <c r="C188" s="25" t="s">
        <v>89</v>
      </c>
      <c r="H188" s="28">
        <v>150</v>
      </c>
    </row>
    <row r="189" spans="1:15" ht="17" x14ac:dyDescent="0.2">
      <c r="A189" s="45" t="s">
        <v>192</v>
      </c>
      <c r="B189" s="25" t="s">
        <v>30</v>
      </c>
      <c r="C189" s="25" t="s">
        <v>89</v>
      </c>
      <c r="H189" s="39">
        <v>1941</v>
      </c>
    </row>
    <row r="190" spans="1:15" ht="17" x14ac:dyDescent="0.2">
      <c r="A190" t="s">
        <v>38</v>
      </c>
      <c r="B190" s="26" t="s">
        <v>201</v>
      </c>
      <c r="C190" s="26" t="s">
        <v>41</v>
      </c>
      <c r="G190" s="81">
        <v>179.3</v>
      </c>
      <c r="I190" s="28"/>
      <c r="J190" s="28"/>
      <c r="L190" s="28"/>
      <c r="M190" s="28"/>
      <c r="O190" s="24"/>
    </row>
    <row r="191" spans="1:15" ht="34" x14ac:dyDescent="0.2">
      <c r="A191" t="s">
        <v>46</v>
      </c>
      <c r="B191" s="25" t="s">
        <v>120</v>
      </c>
      <c r="C191" s="25" t="s">
        <v>64</v>
      </c>
      <c r="D191" s="40">
        <v>0</v>
      </c>
    </row>
    <row r="192" spans="1:15" ht="17" x14ac:dyDescent="0.2">
      <c r="A192" t="s">
        <v>97</v>
      </c>
      <c r="B192" s="25" t="s">
        <v>121</v>
      </c>
      <c r="C192" s="25" t="s">
        <v>64</v>
      </c>
      <c r="D192" s="60">
        <v>0</v>
      </c>
      <c r="E192" s="49"/>
      <c r="O192" s="4"/>
    </row>
    <row r="193" spans="1:14" x14ac:dyDescent="0.2">
      <c r="A193" s="13" t="s">
        <v>88</v>
      </c>
      <c r="E193" s="80">
        <f t="shared" ref="E193:F193" si="1">SUM(E185:E192)</f>
        <v>0</v>
      </c>
      <c r="F193" s="80">
        <f t="shared" si="1"/>
        <v>0</v>
      </c>
      <c r="G193" s="80">
        <f>SUM(G185:G192)</f>
        <v>1139.3</v>
      </c>
      <c r="H193" s="80">
        <f t="shared" ref="H193:N193" si="2">SUM(H185:H192)</f>
        <v>2566</v>
      </c>
      <c r="I193" s="80">
        <f t="shared" si="2"/>
        <v>4200</v>
      </c>
      <c r="J193" s="80">
        <f t="shared" si="2"/>
        <v>0</v>
      </c>
      <c r="K193" s="80">
        <f t="shared" si="2"/>
        <v>0</v>
      </c>
      <c r="L193" s="80">
        <f t="shared" si="2"/>
        <v>0</v>
      </c>
      <c r="M193" s="80">
        <f t="shared" si="2"/>
        <v>0</v>
      </c>
      <c r="N193" s="80">
        <f t="shared" si="2"/>
        <v>0</v>
      </c>
    </row>
    <row r="195" spans="1:14" x14ac:dyDescent="0.2">
      <c r="A195" s="13" t="s">
        <v>90</v>
      </c>
      <c r="E195" s="38">
        <f t="shared" ref="E195:N195" si="3">E182+E193</f>
        <v>505.8300000000001</v>
      </c>
      <c r="F195" s="27">
        <f t="shared" si="3"/>
        <v>0</v>
      </c>
      <c r="G195" s="79">
        <f t="shared" si="3"/>
        <v>3382.7200000000003</v>
      </c>
      <c r="H195" s="27">
        <f t="shared" si="3"/>
        <v>2566</v>
      </c>
      <c r="I195" s="27">
        <f t="shared" si="3"/>
        <v>4200</v>
      </c>
      <c r="J195" s="27">
        <f t="shared" si="3"/>
        <v>242.28</v>
      </c>
      <c r="K195" s="27">
        <f t="shared" si="3"/>
        <v>238.48999999999998</v>
      </c>
      <c r="L195" s="27">
        <f t="shared" si="3"/>
        <v>0</v>
      </c>
      <c r="M195" s="27">
        <f t="shared" si="3"/>
        <v>0</v>
      </c>
      <c r="N195" s="27">
        <f t="shared" si="3"/>
        <v>750.67000000000019</v>
      </c>
    </row>
    <row r="197" spans="1:14" x14ac:dyDescent="0.2">
      <c r="E197" s="56">
        <f>SUM(E195:N195)</f>
        <v>11885.99</v>
      </c>
    </row>
  </sheetData>
  <autoFilter ref="A1:O193" xr:uid="{00000000-0009-0000-0000-000002000000}"/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F51"/>
  <sheetViews>
    <sheetView zoomScale="125" zoomScaleNormal="125" zoomScalePageLayoutView="125" workbookViewId="0">
      <selection activeCell="E55" sqref="E55"/>
    </sheetView>
  </sheetViews>
  <sheetFormatPr baseColWidth="10" defaultRowHeight="16" x14ac:dyDescent="0.2"/>
  <sheetData>
    <row r="1" spans="1:6" x14ac:dyDescent="0.2">
      <c r="A1" t="s">
        <v>132</v>
      </c>
      <c r="B1" t="s">
        <v>133</v>
      </c>
      <c r="C1" t="s">
        <v>59</v>
      </c>
      <c r="D1" t="s">
        <v>134</v>
      </c>
      <c r="E1" t="s">
        <v>10</v>
      </c>
      <c r="F1" t="s">
        <v>135</v>
      </c>
    </row>
    <row r="2" spans="1:6" hidden="1" x14ac:dyDescent="0.2">
      <c r="A2" s="10">
        <v>44923</v>
      </c>
      <c r="B2">
        <v>-2081.85</v>
      </c>
      <c r="C2" t="s">
        <v>59</v>
      </c>
      <c r="E2" t="s">
        <v>42</v>
      </c>
      <c r="F2" t="s">
        <v>136</v>
      </c>
    </row>
    <row r="3" spans="1:6" hidden="1" x14ac:dyDescent="0.2">
      <c r="A3" s="10">
        <v>44903</v>
      </c>
      <c r="B3">
        <v>-178.15</v>
      </c>
      <c r="C3" t="s">
        <v>195</v>
      </c>
      <c r="E3" t="s">
        <v>137</v>
      </c>
      <c r="F3" t="s">
        <v>138</v>
      </c>
    </row>
    <row r="4" spans="1:6" hidden="1" x14ac:dyDescent="0.2">
      <c r="A4" s="10">
        <v>44900</v>
      </c>
      <c r="B4">
        <v>6300</v>
      </c>
      <c r="C4" t="s">
        <v>59</v>
      </c>
      <c r="F4" t="s">
        <v>139</v>
      </c>
    </row>
    <row r="5" spans="1:6" hidden="1" x14ac:dyDescent="0.2">
      <c r="A5" s="10">
        <v>44896</v>
      </c>
      <c r="B5">
        <v>-133.38</v>
      </c>
      <c r="C5" t="s">
        <v>59</v>
      </c>
      <c r="E5" t="s">
        <v>42</v>
      </c>
      <c r="F5" t="s">
        <v>140</v>
      </c>
    </row>
    <row r="6" spans="1:6" hidden="1" x14ac:dyDescent="0.2">
      <c r="A6" s="10">
        <v>44887</v>
      </c>
      <c r="B6">
        <v>-1050</v>
      </c>
      <c r="C6" t="s">
        <v>195</v>
      </c>
      <c r="D6">
        <v>2002</v>
      </c>
      <c r="E6" t="s">
        <v>6</v>
      </c>
      <c r="F6" t="s">
        <v>141</v>
      </c>
    </row>
    <row r="7" spans="1:6" hidden="1" x14ac:dyDescent="0.2">
      <c r="A7" s="10">
        <v>44887</v>
      </c>
      <c r="B7">
        <v>-179.3</v>
      </c>
      <c r="C7" t="s">
        <v>195</v>
      </c>
      <c r="E7" t="s">
        <v>142</v>
      </c>
      <c r="F7" t="s">
        <v>143</v>
      </c>
    </row>
    <row r="8" spans="1:6" hidden="1" x14ac:dyDescent="0.2">
      <c r="A8" s="10">
        <v>44874</v>
      </c>
      <c r="B8">
        <v>-178.15</v>
      </c>
      <c r="C8" t="s">
        <v>195</v>
      </c>
      <c r="E8" t="s">
        <v>137</v>
      </c>
      <c r="F8" t="s">
        <v>144</v>
      </c>
    </row>
    <row r="9" spans="1:6" hidden="1" x14ac:dyDescent="0.2">
      <c r="A9" s="10">
        <v>44862</v>
      </c>
      <c r="B9">
        <v>-56.08</v>
      </c>
      <c r="C9" t="s">
        <v>59</v>
      </c>
      <c r="E9" t="s">
        <v>42</v>
      </c>
      <c r="F9" t="s">
        <v>145</v>
      </c>
    </row>
    <row r="10" spans="1:6" hidden="1" x14ac:dyDescent="0.2">
      <c r="A10" s="10">
        <v>44862</v>
      </c>
      <c r="B10">
        <v>5600</v>
      </c>
      <c r="C10" t="s">
        <v>59</v>
      </c>
      <c r="F10" t="s">
        <v>146</v>
      </c>
    </row>
    <row r="11" spans="1:6" hidden="1" x14ac:dyDescent="0.2">
      <c r="A11" s="10">
        <v>44845</v>
      </c>
      <c r="B11">
        <v>-227.59</v>
      </c>
      <c r="C11" t="s">
        <v>195</v>
      </c>
      <c r="E11" t="s">
        <v>137</v>
      </c>
      <c r="F11" t="s">
        <v>147</v>
      </c>
    </row>
    <row r="12" spans="1:6" hidden="1" x14ac:dyDescent="0.2">
      <c r="A12" s="10">
        <v>44834</v>
      </c>
      <c r="B12">
        <v>-163.94</v>
      </c>
      <c r="C12" t="s">
        <v>59</v>
      </c>
      <c r="E12" t="s">
        <v>42</v>
      </c>
      <c r="F12" t="s">
        <v>148</v>
      </c>
    </row>
    <row r="13" spans="1:6" hidden="1" x14ac:dyDescent="0.2">
      <c r="A13" s="10">
        <v>44834</v>
      </c>
      <c r="B13">
        <v>14700</v>
      </c>
      <c r="C13" t="s">
        <v>59</v>
      </c>
      <c r="F13" t="s">
        <v>149</v>
      </c>
    </row>
    <row r="14" spans="1:6" hidden="1" x14ac:dyDescent="0.2">
      <c r="A14" s="10">
        <v>44819</v>
      </c>
      <c r="B14">
        <v>-450</v>
      </c>
      <c r="C14" t="s">
        <v>195</v>
      </c>
      <c r="D14">
        <v>2001</v>
      </c>
      <c r="E14" t="s">
        <v>199</v>
      </c>
      <c r="F14" t="s">
        <v>150</v>
      </c>
    </row>
    <row r="15" spans="1:6" x14ac:dyDescent="0.2">
      <c r="A15" s="10">
        <v>44819</v>
      </c>
      <c r="B15">
        <v>-8500</v>
      </c>
      <c r="C15" t="s">
        <v>200</v>
      </c>
      <c r="E15" t="s">
        <v>151</v>
      </c>
      <c r="F15" t="s">
        <v>152</v>
      </c>
    </row>
    <row r="16" spans="1:6" x14ac:dyDescent="0.2">
      <c r="A16" s="10">
        <v>44816</v>
      </c>
      <c r="B16">
        <v>-3000</v>
      </c>
      <c r="C16" t="s">
        <v>200</v>
      </c>
      <c r="E16" t="s">
        <v>151</v>
      </c>
      <c r="F16" t="s">
        <v>153</v>
      </c>
    </row>
    <row r="17" spans="1:6" hidden="1" x14ac:dyDescent="0.2">
      <c r="A17" s="10">
        <v>44812</v>
      </c>
      <c r="B17">
        <v>-162.5</v>
      </c>
      <c r="C17" t="s">
        <v>59</v>
      </c>
      <c r="E17" t="s">
        <v>137</v>
      </c>
      <c r="F17" t="s">
        <v>154</v>
      </c>
    </row>
    <row r="18" spans="1:6" hidden="1" x14ac:dyDescent="0.2">
      <c r="A18" s="10">
        <v>44804</v>
      </c>
      <c r="B18">
        <v>-299.25</v>
      </c>
      <c r="C18" t="s">
        <v>59</v>
      </c>
      <c r="E18" t="s">
        <v>42</v>
      </c>
      <c r="F18" t="s">
        <v>155</v>
      </c>
    </row>
    <row r="19" spans="1:6" hidden="1" x14ac:dyDescent="0.2">
      <c r="A19" s="10">
        <v>44791</v>
      </c>
      <c r="B19">
        <v>-300</v>
      </c>
      <c r="C19" t="s">
        <v>195</v>
      </c>
      <c r="D19">
        <v>9119</v>
      </c>
      <c r="E19" t="s">
        <v>199</v>
      </c>
      <c r="F19" t="s">
        <v>156</v>
      </c>
    </row>
    <row r="20" spans="1:6" hidden="1" x14ac:dyDescent="0.2">
      <c r="A20" s="10">
        <v>44783</v>
      </c>
      <c r="B20">
        <v>-162.58000000000001</v>
      </c>
      <c r="C20" t="s">
        <v>195</v>
      </c>
      <c r="E20" t="s">
        <v>137</v>
      </c>
      <c r="F20" t="s">
        <v>157</v>
      </c>
    </row>
    <row r="21" spans="1:6" x14ac:dyDescent="0.2">
      <c r="A21" s="10">
        <v>44777</v>
      </c>
      <c r="B21">
        <v>-500</v>
      </c>
      <c r="C21" t="s">
        <v>200</v>
      </c>
      <c r="D21">
        <v>9117</v>
      </c>
      <c r="E21" t="s">
        <v>151</v>
      </c>
      <c r="F21" t="s">
        <v>158</v>
      </c>
    </row>
    <row r="22" spans="1:6" hidden="1" x14ac:dyDescent="0.2">
      <c r="A22" s="10">
        <v>44771</v>
      </c>
      <c r="B22">
        <v>-56.08</v>
      </c>
      <c r="C22" t="s">
        <v>59</v>
      </c>
      <c r="E22" t="s">
        <v>42</v>
      </c>
      <c r="F22" t="s">
        <v>159</v>
      </c>
    </row>
    <row r="23" spans="1:6" hidden="1" x14ac:dyDescent="0.2">
      <c r="A23" s="10">
        <v>44770</v>
      </c>
      <c r="B23">
        <v>-1050</v>
      </c>
      <c r="C23" t="s">
        <v>195</v>
      </c>
      <c r="D23">
        <v>9118</v>
      </c>
      <c r="E23" t="s">
        <v>6</v>
      </c>
      <c r="F23" t="s">
        <v>160</v>
      </c>
    </row>
    <row r="24" spans="1:6" hidden="1" x14ac:dyDescent="0.2">
      <c r="A24" s="10">
        <v>44750</v>
      </c>
      <c r="B24">
        <v>-153.47</v>
      </c>
      <c r="C24" t="s">
        <v>195</v>
      </c>
      <c r="E24" t="s">
        <v>137</v>
      </c>
      <c r="F24" t="s">
        <v>161</v>
      </c>
    </row>
    <row r="25" spans="1:6" hidden="1" x14ac:dyDescent="0.2">
      <c r="A25" s="10">
        <v>44747</v>
      </c>
      <c r="B25">
        <v>-105.89</v>
      </c>
      <c r="C25" t="s">
        <v>59</v>
      </c>
      <c r="E25" t="s">
        <v>42</v>
      </c>
      <c r="F25" t="s">
        <v>162</v>
      </c>
    </row>
    <row r="26" spans="1:6" hidden="1" x14ac:dyDescent="0.2">
      <c r="A26" s="10">
        <v>44742</v>
      </c>
      <c r="B26">
        <v>-10000</v>
      </c>
      <c r="C26" t="s">
        <v>196</v>
      </c>
      <c r="E26" t="s">
        <v>172</v>
      </c>
      <c r="F26" t="s">
        <v>163</v>
      </c>
    </row>
    <row r="27" spans="1:6" hidden="1" x14ac:dyDescent="0.2">
      <c r="A27" s="10">
        <v>44721</v>
      </c>
      <c r="B27">
        <v>-918</v>
      </c>
      <c r="C27" t="s">
        <v>195</v>
      </c>
      <c r="D27">
        <v>9114</v>
      </c>
      <c r="E27" t="s">
        <v>199</v>
      </c>
      <c r="F27" t="s">
        <v>164</v>
      </c>
    </row>
    <row r="28" spans="1:6" x14ac:dyDescent="0.2">
      <c r="A28" s="10">
        <v>44720</v>
      </c>
      <c r="B28">
        <v>-5300</v>
      </c>
      <c r="C28" t="s">
        <v>200</v>
      </c>
      <c r="E28" t="s">
        <v>151</v>
      </c>
      <c r="F28" t="s">
        <v>165</v>
      </c>
    </row>
    <row r="29" spans="1:6" hidden="1" x14ac:dyDescent="0.2">
      <c r="A29" s="10">
        <v>44720</v>
      </c>
      <c r="B29">
        <v>-145.61000000000001</v>
      </c>
      <c r="C29" t="s">
        <v>195</v>
      </c>
      <c r="E29" t="s">
        <v>137</v>
      </c>
      <c r="F29" t="s">
        <v>166</v>
      </c>
    </row>
    <row r="30" spans="1:6" x14ac:dyDescent="0.2">
      <c r="A30" s="10">
        <v>44719</v>
      </c>
      <c r="B30">
        <v>-1500</v>
      </c>
      <c r="C30" t="s">
        <v>200</v>
      </c>
      <c r="E30" t="s">
        <v>151</v>
      </c>
      <c r="F30" t="s">
        <v>167</v>
      </c>
    </row>
    <row r="31" spans="1:6" hidden="1" x14ac:dyDescent="0.2">
      <c r="A31" s="10">
        <v>44699</v>
      </c>
      <c r="B31">
        <v>-440.73</v>
      </c>
      <c r="C31" t="s">
        <v>59</v>
      </c>
      <c r="E31" t="s">
        <v>42</v>
      </c>
      <c r="F31" t="s">
        <v>168</v>
      </c>
    </row>
    <row r="32" spans="1:6" hidden="1" x14ac:dyDescent="0.2">
      <c r="A32" s="10">
        <v>44691</v>
      </c>
      <c r="B32">
        <v>-256.05</v>
      </c>
      <c r="C32" t="s">
        <v>195</v>
      </c>
      <c r="E32" t="s">
        <v>137</v>
      </c>
      <c r="F32" t="s">
        <v>169</v>
      </c>
    </row>
    <row r="33" spans="1:6" hidden="1" x14ac:dyDescent="0.2">
      <c r="A33" s="10">
        <v>44690</v>
      </c>
      <c r="B33">
        <v>-25</v>
      </c>
      <c r="C33" t="s">
        <v>59</v>
      </c>
      <c r="E33" t="s">
        <v>42</v>
      </c>
      <c r="F33" t="s">
        <v>170</v>
      </c>
    </row>
    <row r="34" spans="1:6" hidden="1" x14ac:dyDescent="0.2">
      <c r="A34" s="10">
        <v>44669</v>
      </c>
      <c r="B34">
        <v>-1050</v>
      </c>
      <c r="C34" t="s">
        <v>195</v>
      </c>
      <c r="D34">
        <v>9113</v>
      </c>
      <c r="E34" t="s">
        <v>6</v>
      </c>
      <c r="F34" t="s">
        <v>171</v>
      </c>
    </row>
    <row r="35" spans="1:6" hidden="1" x14ac:dyDescent="0.2">
      <c r="A35" s="10">
        <v>44663</v>
      </c>
      <c r="B35">
        <v>-50000</v>
      </c>
      <c r="C35" t="s">
        <v>196</v>
      </c>
      <c r="E35" t="s">
        <v>172</v>
      </c>
      <c r="F35" t="s">
        <v>173</v>
      </c>
    </row>
    <row r="36" spans="1:6" hidden="1" x14ac:dyDescent="0.2">
      <c r="A36" s="10">
        <v>44659</v>
      </c>
      <c r="B36">
        <v>-178.06</v>
      </c>
      <c r="C36" t="s">
        <v>195</v>
      </c>
      <c r="E36" t="s">
        <v>137</v>
      </c>
      <c r="F36" t="s">
        <v>174</v>
      </c>
    </row>
    <row r="37" spans="1:6" hidden="1" x14ac:dyDescent="0.2">
      <c r="A37" s="10">
        <v>44655</v>
      </c>
      <c r="B37">
        <v>-251.85</v>
      </c>
      <c r="C37" t="s">
        <v>59</v>
      </c>
      <c r="E37" t="s">
        <v>42</v>
      </c>
      <c r="F37" t="s">
        <v>175</v>
      </c>
    </row>
    <row r="38" spans="1:6" hidden="1" x14ac:dyDescent="0.2">
      <c r="A38" s="10">
        <v>44629</v>
      </c>
      <c r="B38">
        <v>-164.3</v>
      </c>
      <c r="C38" t="s">
        <v>195</v>
      </c>
      <c r="E38" t="s">
        <v>137</v>
      </c>
      <c r="F38" t="s">
        <v>176</v>
      </c>
    </row>
    <row r="39" spans="1:6" hidden="1" x14ac:dyDescent="0.2">
      <c r="A39" s="10">
        <v>44621</v>
      </c>
      <c r="B39">
        <v>-200.31</v>
      </c>
      <c r="C39" t="s">
        <v>59</v>
      </c>
      <c r="E39" t="s">
        <v>42</v>
      </c>
      <c r="F39" t="s">
        <v>177</v>
      </c>
    </row>
    <row r="40" spans="1:6" hidden="1" x14ac:dyDescent="0.2">
      <c r="A40" s="10">
        <v>44620</v>
      </c>
      <c r="B40">
        <v>-475</v>
      </c>
      <c r="C40" t="s">
        <v>195</v>
      </c>
      <c r="D40">
        <v>9112</v>
      </c>
      <c r="E40" t="s">
        <v>178</v>
      </c>
      <c r="F40" t="s">
        <v>179</v>
      </c>
    </row>
    <row r="41" spans="1:6" hidden="1" x14ac:dyDescent="0.2">
      <c r="A41" s="10">
        <v>44617</v>
      </c>
      <c r="B41">
        <v>-150</v>
      </c>
      <c r="C41" t="s">
        <v>195</v>
      </c>
      <c r="D41">
        <v>9111</v>
      </c>
      <c r="E41" t="s">
        <v>178</v>
      </c>
      <c r="F41" t="s">
        <v>180</v>
      </c>
    </row>
    <row r="42" spans="1:6" x14ac:dyDescent="0.2">
      <c r="A42" s="10">
        <v>44610</v>
      </c>
      <c r="B42">
        <v>-1277.2</v>
      </c>
      <c r="C42" t="s">
        <v>200</v>
      </c>
      <c r="D42">
        <v>9110</v>
      </c>
      <c r="E42" t="s">
        <v>151</v>
      </c>
      <c r="F42" t="s">
        <v>181</v>
      </c>
    </row>
    <row r="43" spans="1:6" hidden="1" x14ac:dyDescent="0.2">
      <c r="A43" s="10">
        <v>44607</v>
      </c>
      <c r="B43">
        <v>-91</v>
      </c>
      <c r="C43" t="s">
        <v>195</v>
      </c>
      <c r="D43">
        <v>9109</v>
      </c>
      <c r="E43" t="s">
        <v>199</v>
      </c>
      <c r="F43" t="s">
        <v>182</v>
      </c>
    </row>
    <row r="44" spans="1:6" hidden="1" x14ac:dyDescent="0.2">
      <c r="A44" s="10">
        <v>44601</v>
      </c>
      <c r="B44">
        <v>-229.23</v>
      </c>
      <c r="C44" t="s">
        <v>195</v>
      </c>
      <c r="E44" t="s">
        <v>137</v>
      </c>
      <c r="F44" t="s">
        <v>183</v>
      </c>
    </row>
    <row r="45" spans="1:6" hidden="1" x14ac:dyDescent="0.2">
      <c r="A45" s="10">
        <v>44599</v>
      </c>
      <c r="B45">
        <v>-287.3</v>
      </c>
      <c r="C45" t="s">
        <v>59</v>
      </c>
      <c r="E45" t="s">
        <v>42</v>
      </c>
      <c r="F45" t="s">
        <v>184</v>
      </c>
    </row>
    <row r="46" spans="1:6" hidden="1" x14ac:dyDescent="0.2">
      <c r="A46" s="10">
        <v>44585</v>
      </c>
      <c r="B46">
        <v>3900</v>
      </c>
      <c r="C46" t="s">
        <v>59</v>
      </c>
      <c r="F46" t="s">
        <v>185</v>
      </c>
    </row>
    <row r="47" spans="1:6" hidden="1" x14ac:dyDescent="0.2">
      <c r="A47" s="10">
        <v>44582</v>
      </c>
      <c r="B47">
        <v>-1050</v>
      </c>
      <c r="C47" t="s">
        <v>195</v>
      </c>
      <c r="D47">
        <v>9108</v>
      </c>
      <c r="E47" t="s">
        <v>6</v>
      </c>
      <c r="F47" t="s">
        <v>186</v>
      </c>
    </row>
    <row r="48" spans="1:6" hidden="1" x14ac:dyDescent="0.2">
      <c r="A48" s="10">
        <v>44571</v>
      </c>
      <c r="B48">
        <v>-182</v>
      </c>
      <c r="C48" t="s">
        <v>195</v>
      </c>
      <c r="D48">
        <v>9107</v>
      </c>
      <c r="E48" t="s">
        <v>199</v>
      </c>
      <c r="F48" t="s">
        <v>187</v>
      </c>
    </row>
    <row r="49" spans="1:6" hidden="1" x14ac:dyDescent="0.2">
      <c r="A49" s="10">
        <v>44571</v>
      </c>
      <c r="B49">
        <v>-178.35</v>
      </c>
      <c r="C49" t="s">
        <v>195</v>
      </c>
      <c r="E49" t="s">
        <v>137</v>
      </c>
      <c r="F49" t="s">
        <v>188</v>
      </c>
    </row>
    <row r="50" spans="1:6" hidden="1" x14ac:dyDescent="0.2">
      <c r="A50" s="10">
        <v>44566</v>
      </c>
      <c r="B50">
        <v>3000</v>
      </c>
      <c r="C50" t="s">
        <v>59</v>
      </c>
      <c r="F50" t="s">
        <v>189</v>
      </c>
    </row>
    <row r="51" spans="1:6" hidden="1" x14ac:dyDescent="0.2">
      <c r="A51" s="10">
        <v>44564</v>
      </c>
      <c r="B51">
        <v>-719.99</v>
      </c>
      <c r="C51" t="s">
        <v>59</v>
      </c>
      <c r="E51" t="s">
        <v>42</v>
      </c>
      <c r="F51" t="s">
        <v>190</v>
      </c>
    </row>
  </sheetData>
  <autoFilter ref="A1:E51" xr:uid="{00000000-0009-0000-0000-000005000000}">
    <filterColumn colId="1">
      <customFilters>
        <customFilter operator="lessThanOrEqual" val="0"/>
      </customFilters>
    </filterColumn>
    <filterColumn colId="4">
      <filters>
        <filter val="quarterly"/>
      </filters>
    </filterColumn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1"/>
  <sheetViews>
    <sheetView zoomScale="125" zoomScaleNormal="125" zoomScalePageLayoutView="125" workbookViewId="0">
      <selection activeCell="A25" sqref="A25"/>
    </sheetView>
  </sheetViews>
  <sheetFormatPr baseColWidth="10" defaultRowHeight="16" x14ac:dyDescent="0.2"/>
  <cols>
    <col min="1" max="1" width="15.33203125" bestFit="1" customWidth="1"/>
    <col min="2" max="2" width="10.83203125" style="18"/>
    <col min="4" max="4" width="14.1640625" style="1" bestFit="1" customWidth="1"/>
    <col min="5" max="5" width="16" style="1" customWidth="1"/>
    <col min="6" max="6" width="13.83203125" style="1" bestFit="1" customWidth="1"/>
    <col min="7" max="7" width="13" style="1" bestFit="1" customWidth="1"/>
  </cols>
  <sheetData>
    <row r="1" spans="1:17" x14ac:dyDescent="0.2">
      <c r="A1" t="s">
        <v>117</v>
      </c>
    </row>
    <row r="3" spans="1:17" s="13" customFormat="1" ht="29" x14ac:dyDescent="0.35">
      <c r="A3" s="20" t="s">
        <v>26</v>
      </c>
      <c r="B3" s="19"/>
      <c r="C3" s="57">
        <v>2020</v>
      </c>
      <c r="D3" s="58" t="s">
        <v>109</v>
      </c>
      <c r="E3" s="16"/>
      <c r="F3" s="16"/>
      <c r="G3" s="16"/>
    </row>
    <row r="4" spans="1:17" s="13" customFormat="1" ht="34" x14ac:dyDescent="0.2">
      <c r="A4" s="21" t="s">
        <v>21</v>
      </c>
      <c r="B4" s="22" t="s">
        <v>2</v>
      </c>
      <c r="C4" s="21" t="s">
        <v>22</v>
      </c>
      <c r="D4" s="23" t="s">
        <v>23</v>
      </c>
      <c r="E4" s="23" t="s">
        <v>24</v>
      </c>
      <c r="F4" s="23" t="s">
        <v>1</v>
      </c>
      <c r="G4" s="34" t="s">
        <v>61</v>
      </c>
      <c r="H4" s="21" t="s">
        <v>7</v>
      </c>
      <c r="K4" s="13" t="s">
        <v>70</v>
      </c>
      <c r="N4" s="13" t="s">
        <v>92</v>
      </c>
      <c r="O4" s="13" t="s">
        <v>93</v>
      </c>
      <c r="P4" s="13" t="s">
        <v>94</v>
      </c>
      <c r="Q4" s="13" t="s">
        <v>95</v>
      </c>
    </row>
    <row r="5" spans="1:17" x14ac:dyDescent="0.2">
      <c r="A5" s="59" t="s">
        <v>25</v>
      </c>
      <c r="B5" s="61">
        <v>43469</v>
      </c>
      <c r="C5" s="59">
        <v>2010</v>
      </c>
      <c r="D5" s="62">
        <v>3960</v>
      </c>
      <c r="E5" s="62">
        <v>3960</v>
      </c>
      <c r="F5" s="62"/>
      <c r="G5" s="62">
        <f>E5-F5</f>
        <v>3960</v>
      </c>
      <c r="H5" s="59"/>
      <c r="I5" s="59"/>
      <c r="J5" s="59"/>
      <c r="K5" s="59"/>
      <c r="L5" s="59"/>
    </row>
    <row r="6" spans="1:17" x14ac:dyDescent="0.2">
      <c r="A6" s="59"/>
      <c r="B6" s="61">
        <v>43609</v>
      </c>
      <c r="C6" s="63" t="s">
        <v>80</v>
      </c>
      <c r="D6" s="62">
        <v>540</v>
      </c>
      <c r="E6" s="62">
        <v>540</v>
      </c>
      <c r="F6" s="62">
        <v>0</v>
      </c>
      <c r="G6" s="62">
        <f t="shared" ref="G6" si="0">E6-F6</f>
        <v>540</v>
      </c>
      <c r="H6" s="59"/>
      <c r="I6" s="59"/>
      <c r="J6" s="59"/>
      <c r="K6" s="59"/>
      <c r="L6" s="59"/>
    </row>
    <row r="7" spans="1:17" x14ac:dyDescent="0.2">
      <c r="A7" s="59"/>
      <c r="B7" s="61">
        <v>43708</v>
      </c>
      <c r="C7" s="63" t="s">
        <v>96</v>
      </c>
      <c r="D7" s="62">
        <v>3884.48</v>
      </c>
      <c r="E7" s="62">
        <v>3884.48</v>
      </c>
      <c r="F7" s="62">
        <v>464.48</v>
      </c>
      <c r="G7" s="62">
        <f>E7-F7</f>
        <v>3420</v>
      </c>
      <c r="H7" s="59"/>
      <c r="I7" s="59"/>
      <c r="J7" s="59"/>
      <c r="K7" s="59"/>
      <c r="L7" s="59"/>
    </row>
    <row r="8" spans="1:17" x14ac:dyDescent="0.2">
      <c r="A8" s="59"/>
      <c r="B8" s="61">
        <v>43738</v>
      </c>
      <c r="C8" s="63" t="s">
        <v>91</v>
      </c>
      <c r="D8" s="64">
        <v>13961.44</v>
      </c>
      <c r="E8" s="62">
        <v>13961.44</v>
      </c>
      <c r="F8" s="62">
        <v>1361.44</v>
      </c>
      <c r="G8" s="62">
        <f>E8-F8</f>
        <v>12600</v>
      </c>
      <c r="H8" s="59"/>
      <c r="I8" s="59"/>
      <c r="J8" s="59"/>
      <c r="K8" s="59"/>
      <c r="L8" s="59"/>
    </row>
    <row r="9" spans="1:17" x14ac:dyDescent="0.2">
      <c r="A9" s="59"/>
      <c r="B9" s="61">
        <v>43768</v>
      </c>
      <c r="C9" s="63" t="s">
        <v>100</v>
      </c>
      <c r="D9" s="64">
        <v>8431.9599999999991</v>
      </c>
      <c r="E9" s="62">
        <v>8431.9599999999991</v>
      </c>
      <c r="F9" s="62">
        <v>871.96</v>
      </c>
      <c r="G9" s="62">
        <f t="shared" ref="G9:G14" si="1">E9-F9</f>
        <v>7559.9999999999991</v>
      </c>
      <c r="H9" s="59"/>
      <c r="I9" s="59"/>
      <c r="J9" s="59"/>
      <c r="K9" s="59"/>
      <c r="L9" s="59"/>
    </row>
    <row r="10" spans="1:17" x14ac:dyDescent="0.2">
      <c r="A10" s="59"/>
      <c r="B10" s="61">
        <v>43768</v>
      </c>
      <c r="C10" s="63" t="s">
        <v>102</v>
      </c>
      <c r="D10" s="64">
        <v>2364</v>
      </c>
      <c r="E10" s="62">
        <v>2364</v>
      </c>
      <c r="F10" s="62">
        <v>24</v>
      </c>
      <c r="G10" s="62">
        <f t="shared" si="1"/>
        <v>2340</v>
      </c>
      <c r="H10" s="59"/>
      <c r="I10" s="59"/>
      <c r="J10" s="59"/>
      <c r="K10" s="59"/>
      <c r="L10" s="59"/>
    </row>
    <row r="11" spans="1:17" x14ac:dyDescent="0.2">
      <c r="A11" s="59"/>
      <c r="B11" s="61">
        <v>43799</v>
      </c>
      <c r="C11" s="63" t="s">
        <v>101</v>
      </c>
      <c r="D11" s="64">
        <v>3780</v>
      </c>
      <c r="E11" s="62"/>
      <c r="F11" s="62"/>
      <c r="G11" s="62">
        <f t="shared" si="1"/>
        <v>0</v>
      </c>
      <c r="H11" s="59"/>
      <c r="I11" s="59"/>
      <c r="J11" s="59"/>
      <c r="K11" s="59"/>
      <c r="L11" s="59"/>
    </row>
    <row r="12" spans="1:17" x14ac:dyDescent="0.2">
      <c r="A12" s="59"/>
      <c r="B12" s="61">
        <v>43799</v>
      </c>
      <c r="C12" s="63" t="s">
        <v>103</v>
      </c>
      <c r="D12" s="64">
        <v>4500</v>
      </c>
      <c r="E12" s="62"/>
      <c r="F12" s="62"/>
      <c r="G12" s="62">
        <f t="shared" si="1"/>
        <v>0</v>
      </c>
      <c r="H12" s="59"/>
      <c r="I12" s="59"/>
      <c r="J12" s="59"/>
      <c r="K12" s="59"/>
      <c r="L12" s="59"/>
    </row>
    <row r="13" spans="1:17" x14ac:dyDescent="0.2">
      <c r="A13" s="59"/>
      <c r="B13" s="61">
        <v>43830</v>
      </c>
      <c r="C13" s="63" t="s">
        <v>104</v>
      </c>
      <c r="D13" s="64">
        <v>1800</v>
      </c>
      <c r="E13" s="62"/>
      <c r="F13" s="62"/>
      <c r="G13" s="62"/>
      <c r="H13" s="59"/>
      <c r="I13" s="59"/>
      <c r="J13" s="59"/>
      <c r="K13" s="59"/>
      <c r="L13" s="59"/>
    </row>
    <row r="14" spans="1:17" x14ac:dyDescent="0.2">
      <c r="A14" s="59"/>
      <c r="B14" s="61">
        <v>43830</v>
      </c>
      <c r="C14" s="63" t="s">
        <v>105</v>
      </c>
      <c r="D14" s="65">
        <v>15235.48</v>
      </c>
      <c r="E14" s="66"/>
      <c r="F14" s="66">
        <v>475.48</v>
      </c>
      <c r="G14" s="62">
        <f t="shared" si="1"/>
        <v>-475.48</v>
      </c>
      <c r="H14" s="59"/>
      <c r="I14" s="59"/>
      <c r="J14" s="59"/>
      <c r="K14" s="59"/>
      <c r="L14" s="59"/>
    </row>
    <row r="15" spans="1:17" s="54" customFormat="1" x14ac:dyDescent="0.2">
      <c r="A15" s="67"/>
      <c r="B15" s="68"/>
      <c r="C15" s="67"/>
      <c r="D15" s="69">
        <f>SUM(D5:D14)</f>
        <v>58457.36</v>
      </c>
      <c r="E15" s="69">
        <f t="shared" ref="E15:G15" si="2">SUM(E5:E14)</f>
        <v>33141.879999999997</v>
      </c>
      <c r="F15" s="69">
        <f t="shared" si="2"/>
        <v>3197.36</v>
      </c>
      <c r="G15" s="69">
        <f t="shared" si="2"/>
        <v>29944.52</v>
      </c>
      <c r="H15" s="67"/>
      <c r="I15" s="67"/>
      <c r="J15" s="67"/>
      <c r="K15" s="67"/>
      <c r="L15" s="67"/>
    </row>
    <row r="16" spans="1:17" x14ac:dyDescent="0.2">
      <c r="A16" s="59"/>
      <c r="B16" s="61"/>
      <c r="C16" s="59"/>
      <c r="D16" s="62"/>
      <c r="E16" s="62"/>
      <c r="F16" s="62"/>
      <c r="G16" s="62"/>
      <c r="H16" s="59"/>
      <c r="I16" s="59"/>
      <c r="J16" s="59"/>
      <c r="K16" s="59"/>
      <c r="L16" s="59"/>
    </row>
    <row r="17" spans="1:12" x14ac:dyDescent="0.2">
      <c r="A17" s="59" t="s">
        <v>99</v>
      </c>
      <c r="B17" s="61">
        <v>43799</v>
      </c>
      <c r="C17" s="63" t="s">
        <v>106</v>
      </c>
      <c r="D17" s="62">
        <v>7200</v>
      </c>
      <c r="E17" s="62"/>
      <c r="F17" s="62">
        <v>0</v>
      </c>
      <c r="G17" s="62">
        <f t="shared" ref="G17" si="3">E17-F17</f>
        <v>0</v>
      </c>
      <c r="H17" s="59"/>
      <c r="I17" s="59"/>
      <c r="J17" s="59"/>
      <c r="K17" s="59"/>
      <c r="L17" s="59"/>
    </row>
    <row r="18" spans="1:12" x14ac:dyDescent="0.2">
      <c r="A18" s="59"/>
      <c r="B18" s="61">
        <v>43830</v>
      </c>
      <c r="C18" s="63" t="s">
        <v>107</v>
      </c>
      <c r="D18" s="66">
        <v>3000</v>
      </c>
      <c r="E18" s="66"/>
      <c r="F18" s="62"/>
      <c r="G18" s="62"/>
      <c r="H18" s="59"/>
      <c r="I18" s="59"/>
      <c r="J18" s="59"/>
      <c r="K18" s="59"/>
      <c r="L18" s="59"/>
    </row>
    <row r="19" spans="1:12" s="54" customFormat="1" x14ac:dyDescent="0.2">
      <c r="A19" s="67"/>
      <c r="B19" s="68"/>
      <c r="C19" s="67"/>
      <c r="D19" s="69">
        <f>SUM(D17:D18)</f>
        <v>10200</v>
      </c>
      <c r="E19" s="69">
        <f>SUM(E17:E18)</f>
        <v>0</v>
      </c>
      <c r="F19" s="69">
        <f>SUM(F17:F18)</f>
        <v>0</v>
      </c>
      <c r="G19" s="69">
        <f>SUM(G17:G18)</f>
        <v>0</v>
      </c>
      <c r="H19" s="67"/>
      <c r="I19" s="67"/>
      <c r="J19" s="67"/>
      <c r="K19" s="67"/>
      <c r="L19" s="67"/>
    </row>
    <row r="20" spans="1:12" x14ac:dyDescent="0.2">
      <c r="A20" s="59"/>
      <c r="B20" s="61"/>
      <c r="C20" s="59"/>
      <c r="D20" s="62"/>
      <c r="E20" s="62"/>
      <c r="F20" s="62"/>
      <c r="G20" s="62"/>
      <c r="H20" s="59"/>
      <c r="I20" s="59"/>
      <c r="J20" s="59"/>
      <c r="K20" s="59"/>
      <c r="L20" s="59"/>
    </row>
    <row r="21" spans="1:12" x14ac:dyDescent="0.2">
      <c r="A21" s="59" t="s">
        <v>58</v>
      </c>
      <c r="B21" s="61">
        <v>43449</v>
      </c>
      <c r="C21" s="59" t="s">
        <v>60</v>
      </c>
      <c r="D21" s="62">
        <v>35000</v>
      </c>
      <c r="E21" s="62">
        <v>35000</v>
      </c>
      <c r="F21" s="62">
        <v>0</v>
      </c>
      <c r="G21" s="62">
        <f t="shared" ref="G21:G25" si="4">E21-F21</f>
        <v>35000</v>
      </c>
      <c r="H21" s="59"/>
      <c r="I21" s="59"/>
      <c r="J21" s="59"/>
      <c r="K21" s="59" t="s">
        <v>81</v>
      </c>
      <c r="L21" s="59"/>
    </row>
    <row r="22" spans="1:12" x14ac:dyDescent="0.2">
      <c r="A22" s="59"/>
      <c r="B22" s="61">
        <v>43480</v>
      </c>
      <c r="C22" s="59" t="s">
        <v>82</v>
      </c>
      <c r="D22" s="62">
        <v>30000</v>
      </c>
      <c r="E22" s="62">
        <v>30000</v>
      </c>
      <c r="F22" s="62">
        <v>0</v>
      </c>
      <c r="G22" s="62">
        <f>E22-F22</f>
        <v>30000</v>
      </c>
      <c r="H22" s="59"/>
      <c r="I22" s="59"/>
      <c r="J22" s="59"/>
      <c r="K22" s="59"/>
      <c r="L22" s="59"/>
    </row>
    <row r="23" spans="1:12" x14ac:dyDescent="0.2">
      <c r="A23" s="59"/>
      <c r="B23" s="61">
        <v>43146</v>
      </c>
      <c r="C23" s="59" t="s">
        <v>83</v>
      </c>
      <c r="D23" s="62">
        <v>20000</v>
      </c>
      <c r="E23" s="62">
        <v>20000</v>
      </c>
      <c r="F23" s="62">
        <v>0</v>
      </c>
      <c r="G23" s="62">
        <f t="shared" si="4"/>
        <v>20000</v>
      </c>
      <c r="H23" s="59"/>
      <c r="I23" s="59"/>
      <c r="J23" s="59"/>
      <c r="K23" s="59"/>
      <c r="L23" s="59"/>
    </row>
    <row r="24" spans="1:12" x14ac:dyDescent="0.2">
      <c r="A24" s="59"/>
      <c r="B24" s="61">
        <v>43174</v>
      </c>
      <c r="C24" s="59" t="s">
        <v>84</v>
      </c>
      <c r="D24" s="62">
        <v>20000</v>
      </c>
      <c r="E24" s="62">
        <v>20000</v>
      </c>
      <c r="F24" s="62">
        <v>0</v>
      </c>
      <c r="G24" s="62">
        <f t="shared" si="4"/>
        <v>20000</v>
      </c>
      <c r="H24" s="59"/>
      <c r="I24" s="59"/>
      <c r="J24" s="59"/>
      <c r="K24" s="59"/>
      <c r="L24" s="59"/>
    </row>
    <row r="25" spans="1:12" x14ac:dyDescent="0.2">
      <c r="A25" s="59"/>
      <c r="B25" s="61">
        <v>43208</v>
      </c>
      <c r="C25" s="59" t="s">
        <v>85</v>
      </c>
      <c r="D25" s="62">
        <v>15000</v>
      </c>
      <c r="E25" s="62">
        <v>15000</v>
      </c>
      <c r="F25" s="62">
        <v>0</v>
      </c>
      <c r="G25" s="62">
        <f t="shared" si="4"/>
        <v>15000</v>
      </c>
      <c r="H25" s="59"/>
      <c r="I25" s="59"/>
      <c r="J25" s="59"/>
      <c r="K25" s="59"/>
      <c r="L25" s="59"/>
    </row>
    <row r="26" spans="1:12" x14ac:dyDescent="0.2">
      <c r="A26" s="63"/>
      <c r="B26" s="61">
        <v>43604</v>
      </c>
      <c r="C26" s="59" t="s">
        <v>86</v>
      </c>
      <c r="D26" s="62">
        <v>15000</v>
      </c>
      <c r="E26" s="62">
        <v>15000</v>
      </c>
      <c r="F26" s="62">
        <v>0</v>
      </c>
      <c r="G26" s="62">
        <f>E26-F26</f>
        <v>15000</v>
      </c>
      <c r="H26" s="59"/>
      <c r="I26" s="59"/>
      <c r="J26" s="59"/>
      <c r="K26" s="59"/>
      <c r="L26" s="59"/>
    </row>
    <row r="27" spans="1:12" x14ac:dyDescent="0.2">
      <c r="A27" s="63"/>
      <c r="B27" s="61">
        <v>43635</v>
      </c>
      <c r="C27" s="59" t="s">
        <v>87</v>
      </c>
      <c r="D27" s="66">
        <v>15000</v>
      </c>
      <c r="E27" s="66">
        <v>15000</v>
      </c>
      <c r="F27" s="62">
        <v>0</v>
      </c>
      <c r="G27" s="62">
        <f>E27-F27</f>
        <v>15000</v>
      </c>
      <c r="H27" s="59"/>
      <c r="I27" s="59"/>
      <c r="J27" s="59"/>
      <c r="K27" s="59"/>
      <c r="L27" s="59"/>
    </row>
    <row r="28" spans="1:12" s="54" customFormat="1" x14ac:dyDescent="0.2">
      <c r="A28" s="67"/>
      <c r="B28" s="68"/>
      <c r="C28" s="67"/>
      <c r="D28" s="69">
        <f>SUM(D21:D27)</f>
        <v>150000</v>
      </c>
      <c r="E28" s="69">
        <f>SUM(E21:E27)</f>
        <v>150000</v>
      </c>
      <c r="F28" s="69"/>
      <c r="G28" s="69">
        <f>SUM(G21:G27)</f>
        <v>150000</v>
      </c>
      <c r="H28" s="67"/>
      <c r="I28" s="67"/>
      <c r="J28" s="67"/>
      <c r="K28" s="67"/>
      <c r="L28" s="67"/>
    </row>
    <row r="29" spans="1:12" x14ac:dyDescent="0.2">
      <c r="A29" s="59"/>
      <c r="B29" s="61"/>
      <c r="C29" s="59"/>
      <c r="D29" s="62"/>
      <c r="E29" s="62"/>
      <c r="F29" s="62"/>
      <c r="G29" s="62"/>
      <c r="H29" s="59"/>
      <c r="I29" s="59"/>
      <c r="J29" s="59"/>
      <c r="K29" s="59"/>
      <c r="L29" s="59"/>
    </row>
    <row r="30" spans="1:12" x14ac:dyDescent="0.2">
      <c r="A30" s="59"/>
      <c r="B30" s="61"/>
      <c r="C30" s="59"/>
      <c r="D30" s="62">
        <f>D15+D19+D28</f>
        <v>218657.36</v>
      </c>
      <c r="E30" s="62">
        <f>E15+E19+E28</f>
        <v>183141.88</v>
      </c>
      <c r="F30" s="62"/>
      <c r="G30" s="62">
        <f>G15+G19+G28</f>
        <v>179944.52</v>
      </c>
      <c r="H30" s="59"/>
      <c r="I30" s="59"/>
      <c r="J30" s="59"/>
      <c r="K30" s="59"/>
      <c r="L30" s="59"/>
    </row>
    <row r="31" spans="1:12" x14ac:dyDescent="0.2">
      <c r="A31" s="59"/>
      <c r="B31" s="61"/>
      <c r="C31" s="59"/>
      <c r="D31" s="62"/>
      <c r="E31" s="62"/>
      <c r="F31" s="62"/>
      <c r="G31" s="62"/>
      <c r="H31" s="59"/>
      <c r="I31" s="59"/>
      <c r="J31" s="59"/>
      <c r="K31" s="59"/>
      <c r="L31" s="59"/>
    </row>
  </sheetData>
  <pageMargins left="0.75" right="0.75" top="1" bottom="1" header="0.5" footer="0.5"/>
  <pageSetup orientation="portrait" horizontalDpi="4294967292" verticalDpi="4294967292"/>
  <ignoredErrors>
    <ignoredError sqref="G27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118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77"/>
  <sheetViews>
    <sheetView workbookViewId="0">
      <selection activeCell="E20" sqref="E20"/>
    </sheetView>
  </sheetViews>
  <sheetFormatPr baseColWidth="10" defaultRowHeight="16" x14ac:dyDescent="0.2"/>
  <cols>
    <col min="3" max="3" width="14.5" bestFit="1" customWidth="1"/>
    <col min="8" max="8" width="10.83203125" style="71"/>
    <col min="9" max="9" width="10.83203125" style="1"/>
  </cols>
  <sheetData>
    <row r="1" spans="1:11" x14ac:dyDescent="0.2">
      <c r="A1" t="s">
        <v>191</v>
      </c>
    </row>
    <row r="3" spans="1:11" x14ac:dyDescent="0.2">
      <c r="A3" t="s">
        <v>45</v>
      </c>
    </row>
    <row r="4" spans="1:11" x14ac:dyDescent="0.2">
      <c r="A4" t="s">
        <v>111</v>
      </c>
    </row>
    <row r="6" spans="1:11" x14ac:dyDescent="0.2">
      <c r="A6" s="50" t="s">
        <v>46</v>
      </c>
      <c r="B6" s="50" t="s">
        <v>47</v>
      </c>
      <c r="C6" s="50" t="s">
        <v>21</v>
      </c>
      <c r="D6" s="50" t="s">
        <v>48</v>
      </c>
      <c r="E6" s="50" t="s">
        <v>49</v>
      </c>
      <c r="F6" s="50" t="s">
        <v>50</v>
      </c>
      <c r="G6" s="50" t="s">
        <v>51</v>
      </c>
      <c r="H6" s="72" t="s">
        <v>44</v>
      </c>
      <c r="I6" s="51" t="s">
        <v>52</v>
      </c>
      <c r="J6" s="50" t="s">
        <v>62</v>
      </c>
      <c r="K6" s="50" t="s">
        <v>63</v>
      </c>
    </row>
    <row r="7" spans="1:11" x14ac:dyDescent="0.2">
      <c r="A7" s="50">
        <v>2020</v>
      </c>
      <c r="B7" s="52">
        <v>43851</v>
      </c>
      <c r="C7" s="50" t="s">
        <v>112</v>
      </c>
      <c r="D7" s="50">
        <v>55102</v>
      </c>
      <c r="E7" s="50" t="s">
        <v>54</v>
      </c>
      <c r="F7" s="50">
        <v>13</v>
      </c>
      <c r="G7" s="50">
        <v>13</v>
      </c>
      <c r="H7" s="72">
        <v>0.57499999999999996</v>
      </c>
      <c r="I7" s="51">
        <f t="shared" ref="I7:I8" si="0">(F7+G7)*H7</f>
        <v>14.95</v>
      </c>
      <c r="J7" s="50">
        <v>1</v>
      </c>
      <c r="K7" s="51">
        <f t="shared" ref="K7:K8" si="1">I7*J7</f>
        <v>14.95</v>
      </c>
    </row>
    <row r="8" spans="1:11" x14ac:dyDescent="0.2">
      <c r="A8" s="50"/>
      <c r="B8" s="50"/>
      <c r="C8" s="50"/>
      <c r="D8" s="50"/>
      <c r="E8" s="50"/>
      <c r="F8" s="50"/>
      <c r="G8" s="50"/>
      <c r="H8" s="72"/>
      <c r="I8" s="51">
        <f t="shared" si="0"/>
        <v>0</v>
      </c>
      <c r="J8" s="50"/>
      <c r="K8" s="51">
        <f t="shared" si="1"/>
        <v>0</v>
      </c>
    </row>
    <row r="10" spans="1:11" x14ac:dyDescent="0.2">
      <c r="F10">
        <f>SUM(F9:F9)</f>
        <v>0</v>
      </c>
      <c r="G10">
        <f>SUM(G9:G9)</f>
        <v>0</v>
      </c>
      <c r="I10" s="1">
        <f>SUM(I9:I9)</f>
        <v>0</v>
      </c>
      <c r="K10" s="1">
        <v>0</v>
      </c>
    </row>
    <row r="11" spans="1:11" x14ac:dyDescent="0.2">
      <c r="G11">
        <f>SUM(F10:G10)</f>
        <v>0</v>
      </c>
    </row>
    <row r="15" spans="1:11" x14ac:dyDescent="0.2">
      <c r="H15"/>
      <c r="I15"/>
    </row>
    <row r="16" spans="1:11" x14ac:dyDescent="0.2">
      <c r="H16"/>
      <c r="I16"/>
    </row>
    <row r="17" spans="8:9" x14ac:dyDescent="0.2">
      <c r="H17"/>
      <c r="I17"/>
    </row>
    <row r="18" spans="8:9" x14ac:dyDescent="0.2">
      <c r="H18"/>
      <c r="I18"/>
    </row>
    <row r="19" spans="8:9" x14ac:dyDescent="0.2">
      <c r="H19"/>
      <c r="I19"/>
    </row>
    <row r="20" spans="8:9" x14ac:dyDescent="0.2">
      <c r="H20"/>
      <c r="I20"/>
    </row>
    <row r="21" spans="8:9" x14ac:dyDescent="0.2">
      <c r="H21"/>
      <c r="I21"/>
    </row>
    <row r="22" spans="8:9" x14ac:dyDescent="0.2">
      <c r="H22"/>
      <c r="I22"/>
    </row>
    <row r="23" spans="8:9" x14ac:dyDescent="0.2">
      <c r="H23"/>
      <c r="I23"/>
    </row>
    <row r="24" spans="8:9" x14ac:dyDescent="0.2">
      <c r="H24"/>
      <c r="I24"/>
    </row>
    <row r="25" spans="8:9" x14ac:dyDescent="0.2">
      <c r="H25"/>
      <c r="I25"/>
    </row>
    <row r="26" spans="8:9" x14ac:dyDescent="0.2">
      <c r="H26"/>
      <c r="I26"/>
    </row>
    <row r="27" spans="8:9" x14ac:dyDescent="0.2">
      <c r="H27"/>
      <c r="I27"/>
    </row>
    <row r="28" spans="8:9" x14ac:dyDescent="0.2">
      <c r="H28"/>
      <c r="I28"/>
    </row>
    <row r="29" spans="8:9" x14ac:dyDescent="0.2">
      <c r="H29"/>
      <c r="I29"/>
    </row>
    <row r="30" spans="8:9" x14ac:dyDescent="0.2">
      <c r="H30"/>
      <c r="I30"/>
    </row>
    <row r="31" spans="8:9" x14ac:dyDescent="0.2">
      <c r="H31"/>
      <c r="I31"/>
    </row>
    <row r="32" spans="8:9" x14ac:dyDescent="0.2">
      <c r="H32"/>
      <c r="I32"/>
    </row>
    <row r="33" spans="8:9" x14ac:dyDescent="0.2">
      <c r="H33"/>
      <c r="I33"/>
    </row>
    <row r="34" spans="8:9" x14ac:dyDescent="0.2">
      <c r="H34"/>
      <c r="I34"/>
    </row>
    <row r="35" spans="8:9" x14ac:dyDescent="0.2">
      <c r="H35"/>
      <c r="I35"/>
    </row>
    <row r="36" spans="8:9" x14ac:dyDescent="0.2">
      <c r="H36"/>
      <c r="I36"/>
    </row>
    <row r="37" spans="8:9" x14ac:dyDescent="0.2">
      <c r="H37"/>
      <c r="I37"/>
    </row>
    <row r="38" spans="8:9" x14ac:dyDescent="0.2">
      <c r="H38"/>
      <c r="I38"/>
    </row>
    <row r="39" spans="8:9" x14ac:dyDescent="0.2">
      <c r="H39"/>
      <c r="I39"/>
    </row>
    <row r="40" spans="8:9" x14ac:dyDescent="0.2">
      <c r="H40"/>
      <c r="I40"/>
    </row>
    <row r="41" spans="8:9" x14ac:dyDescent="0.2">
      <c r="H41"/>
      <c r="I41"/>
    </row>
    <row r="42" spans="8:9" x14ac:dyDescent="0.2">
      <c r="H42"/>
      <c r="I42"/>
    </row>
    <row r="43" spans="8:9" x14ac:dyDescent="0.2">
      <c r="H43"/>
      <c r="I43"/>
    </row>
    <row r="44" spans="8:9" x14ac:dyDescent="0.2">
      <c r="H44"/>
      <c r="I44"/>
    </row>
    <row r="45" spans="8:9" x14ac:dyDescent="0.2">
      <c r="H45"/>
      <c r="I45"/>
    </row>
    <row r="46" spans="8:9" x14ac:dyDescent="0.2">
      <c r="H46"/>
      <c r="I46"/>
    </row>
    <row r="47" spans="8:9" x14ac:dyDescent="0.2">
      <c r="H47"/>
      <c r="I47"/>
    </row>
    <row r="48" spans="8:9" x14ac:dyDescent="0.2">
      <c r="H48"/>
      <c r="I48"/>
    </row>
    <row r="49" spans="8:9" x14ac:dyDescent="0.2">
      <c r="H49"/>
      <c r="I49"/>
    </row>
    <row r="50" spans="8:9" x14ac:dyDescent="0.2">
      <c r="H50"/>
      <c r="I50"/>
    </row>
    <row r="51" spans="8:9" x14ac:dyDescent="0.2">
      <c r="H51"/>
      <c r="I51"/>
    </row>
    <row r="52" spans="8:9" x14ac:dyDescent="0.2">
      <c r="H52"/>
      <c r="I52"/>
    </row>
    <row r="53" spans="8:9" x14ac:dyDescent="0.2">
      <c r="H53"/>
      <c r="I53"/>
    </row>
    <row r="54" spans="8:9" x14ac:dyDescent="0.2">
      <c r="H54"/>
      <c r="I54"/>
    </row>
    <row r="55" spans="8:9" x14ac:dyDescent="0.2">
      <c r="H55"/>
      <c r="I55"/>
    </row>
    <row r="56" spans="8:9" x14ac:dyDescent="0.2">
      <c r="H56"/>
      <c r="I56"/>
    </row>
    <row r="57" spans="8:9" x14ac:dyDescent="0.2">
      <c r="H57"/>
      <c r="I57"/>
    </row>
    <row r="58" spans="8:9" x14ac:dyDescent="0.2">
      <c r="H58"/>
      <c r="I58"/>
    </row>
    <row r="59" spans="8:9" x14ac:dyDescent="0.2">
      <c r="H59"/>
      <c r="I59"/>
    </row>
    <row r="60" spans="8:9" x14ac:dyDescent="0.2">
      <c r="H60"/>
      <c r="I60"/>
    </row>
    <row r="61" spans="8:9" x14ac:dyDescent="0.2">
      <c r="H61"/>
      <c r="I61"/>
    </row>
    <row r="62" spans="8:9" x14ac:dyDescent="0.2">
      <c r="H62"/>
      <c r="I62"/>
    </row>
    <row r="63" spans="8:9" x14ac:dyDescent="0.2">
      <c r="H63"/>
      <c r="I63"/>
    </row>
    <row r="64" spans="8:9" x14ac:dyDescent="0.2">
      <c r="H64"/>
      <c r="I64"/>
    </row>
    <row r="65" spans="8:9" x14ac:dyDescent="0.2">
      <c r="H65"/>
      <c r="I65"/>
    </row>
    <row r="66" spans="8:9" x14ac:dyDescent="0.2">
      <c r="H66"/>
      <c r="I66"/>
    </row>
    <row r="67" spans="8:9" x14ac:dyDescent="0.2">
      <c r="H67"/>
      <c r="I67"/>
    </row>
    <row r="68" spans="8:9" x14ac:dyDescent="0.2">
      <c r="H68"/>
      <c r="I68"/>
    </row>
    <row r="69" spans="8:9" x14ac:dyDescent="0.2">
      <c r="H69"/>
      <c r="I69"/>
    </row>
    <row r="70" spans="8:9" x14ac:dyDescent="0.2">
      <c r="H70"/>
      <c r="I70"/>
    </row>
    <row r="71" spans="8:9" x14ac:dyDescent="0.2">
      <c r="H71"/>
      <c r="I71"/>
    </row>
    <row r="72" spans="8:9" x14ac:dyDescent="0.2">
      <c r="H72"/>
      <c r="I72"/>
    </row>
    <row r="73" spans="8:9" x14ac:dyDescent="0.2">
      <c r="H73"/>
      <c r="I73"/>
    </row>
    <row r="74" spans="8:9" x14ac:dyDescent="0.2">
      <c r="H74"/>
      <c r="I74"/>
    </row>
    <row r="75" spans="8:9" x14ac:dyDescent="0.2">
      <c r="H75"/>
      <c r="I75"/>
    </row>
    <row r="76" spans="8:9" x14ac:dyDescent="0.2">
      <c r="H76"/>
      <c r="I76"/>
    </row>
    <row r="77" spans="8:9" x14ac:dyDescent="0.2">
      <c r="H77"/>
      <c r="I7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9"/>
  <sheetViews>
    <sheetView workbookViewId="0">
      <selection activeCell="H30" sqref="H30"/>
    </sheetView>
  </sheetViews>
  <sheetFormatPr baseColWidth="10" defaultRowHeight="16" x14ac:dyDescent="0.2"/>
  <sheetData>
    <row r="1" spans="1:13" x14ac:dyDescent="0.2">
      <c r="A1" t="s">
        <v>117</v>
      </c>
    </row>
    <row r="3" spans="1:13" x14ac:dyDescent="0.2">
      <c r="A3" s="59" t="s">
        <v>29</v>
      </c>
      <c r="B3" s="59" t="s">
        <v>32</v>
      </c>
      <c r="C3" s="59" t="s">
        <v>33</v>
      </c>
      <c r="D3" s="59" t="s">
        <v>40</v>
      </c>
      <c r="E3" s="59" t="s">
        <v>34</v>
      </c>
      <c r="F3" s="59" t="s">
        <v>67</v>
      </c>
      <c r="G3" s="59" t="s">
        <v>68</v>
      </c>
      <c r="H3" s="59" t="s">
        <v>36</v>
      </c>
      <c r="I3" s="59" t="s">
        <v>69</v>
      </c>
      <c r="J3" s="59" t="s">
        <v>37</v>
      </c>
      <c r="K3" s="59" t="s">
        <v>38</v>
      </c>
      <c r="L3" s="59" t="s">
        <v>39</v>
      </c>
      <c r="M3" s="59"/>
    </row>
    <row r="4" spans="1:13" x14ac:dyDescent="0.2">
      <c r="A4" s="59">
        <v>8</v>
      </c>
      <c r="B4" s="59"/>
      <c r="C4" s="59"/>
      <c r="D4" s="59">
        <v>6</v>
      </c>
      <c r="E4" s="59">
        <v>8</v>
      </c>
      <c r="F4" s="59">
        <v>10</v>
      </c>
      <c r="G4" s="59">
        <v>10</v>
      </c>
      <c r="H4" s="59"/>
      <c r="I4" s="59"/>
      <c r="J4" s="59"/>
      <c r="K4" s="59"/>
      <c r="L4" s="59"/>
      <c r="M4" s="59"/>
    </row>
    <row r="5" spans="1:13" x14ac:dyDescent="0.2">
      <c r="A5" s="59">
        <v>22</v>
      </c>
      <c r="B5" s="59"/>
      <c r="C5" s="59"/>
      <c r="D5" s="59">
        <v>6</v>
      </c>
      <c r="E5" s="59">
        <v>27</v>
      </c>
      <c r="F5" s="59">
        <v>7</v>
      </c>
      <c r="G5" s="59">
        <v>18</v>
      </c>
      <c r="H5" s="59"/>
      <c r="I5" s="59"/>
      <c r="J5" s="59"/>
      <c r="K5" s="59"/>
      <c r="L5" s="59"/>
      <c r="M5" s="59"/>
    </row>
    <row r="6" spans="1:13" x14ac:dyDescent="0.2">
      <c r="A6" s="59">
        <v>6</v>
      </c>
      <c r="B6" s="59"/>
      <c r="C6" s="59"/>
      <c r="D6" s="59">
        <v>20</v>
      </c>
      <c r="E6" s="59">
        <v>21</v>
      </c>
      <c r="F6" s="59">
        <v>15</v>
      </c>
      <c r="G6" s="59">
        <v>21</v>
      </c>
      <c r="H6" s="59"/>
      <c r="I6" s="59"/>
      <c r="J6" s="59"/>
      <c r="K6" s="59"/>
      <c r="L6" s="59"/>
      <c r="M6" s="59"/>
    </row>
    <row r="7" spans="1:13" x14ac:dyDescent="0.2">
      <c r="A7" s="59">
        <v>20</v>
      </c>
      <c r="B7" s="59"/>
      <c r="C7" s="59"/>
      <c r="D7" s="59">
        <v>15</v>
      </c>
      <c r="E7" s="59">
        <v>29</v>
      </c>
      <c r="F7" s="59">
        <v>8</v>
      </c>
      <c r="G7" s="59">
        <v>4</v>
      </c>
      <c r="H7" s="59"/>
      <c r="I7" s="59"/>
      <c r="J7" s="59"/>
      <c r="K7" s="59"/>
      <c r="L7" s="59"/>
      <c r="M7" s="59"/>
    </row>
    <row r="8" spans="1:13" x14ac:dyDescent="0.2">
      <c r="A8" s="59">
        <v>10</v>
      </c>
      <c r="B8" s="59"/>
      <c r="C8" s="59"/>
      <c r="D8" s="59">
        <v>14</v>
      </c>
      <c r="E8" s="59">
        <v>10</v>
      </c>
      <c r="F8" s="59">
        <v>29</v>
      </c>
      <c r="G8" s="59">
        <v>9</v>
      </c>
      <c r="H8" s="59"/>
      <c r="I8" s="59"/>
      <c r="J8" s="59"/>
      <c r="K8" s="59"/>
      <c r="L8" s="59"/>
      <c r="M8" s="59"/>
    </row>
    <row r="9" spans="1:13" x14ac:dyDescent="0.2">
      <c r="A9" s="59">
        <v>16</v>
      </c>
      <c r="B9" s="59"/>
      <c r="C9" s="59"/>
      <c r="D9" s="59">
        <v>6</v>
      </c>
      <c r="E9" s="59">
        <v>12</v>
      </c>
      <c r="F9" s="59">
        <v>18</v>
      </c>
      <c r="G9" s="59">
        <v>12</v>
      </c>
      <c r="H9" s="59"/>
      <c r="I9" s="59"/>
      <c r="J9" s="59"/>
      <c r="K9" s="59"/>
      <c r="L9" s="59"/>
      <c r="M9" s="59"/>
    </row>
    <row r="10" spans="1:13" x14ac:dyDescent="0.2">
      <c r="A10" s="59">
        <v>6</v>
      </c>
      <c r="B10" s="59"/>
      <c r="C10" s="59"/>
      <c r="D10" s="59">
        <v>18</v>
      </c>
      <c r="E10" s="59">
        <v>17</v>
      </c>
      <c r="F10" s="59">
        <v>10</v>
      </c>
      <c r="G10" s="59">
        <v>17</v>
      </c>
      <c r="H10" s="59"/>
      <c r="I10" s="59"/>
      <c r="J10" s="59"/>
      <c r="K10" s="59"/>
      <c r="L10" s="59"/>
      <c r="M10" s="59"/>
    </row>
    <row r="11" spans="1:13" x14ac:dyDescent="0.2">
      <c r="A11" s="59">
        <v>18</v>
      </c>
      <c r="B11" s="59"/>
      <c r="C11" s="59"/>
      <c r="D11" s="59">
        <v>8</v>
      </c>
      <c r="E11" s="59">
        <v>25</v>
      </c>
      <c r="F11" s="59">
        <v>16</v>
      </c>
      <c r="G11" s="59">
        <v>6</v>
      </c>
      <c r="H11" s="59"/>
      <c r="I11" s="59"/>
      <c r="J11" s="59"/>
      <c r="K11" s="59"/>
      <c r="L11" s="59"/>
      <c r="M11" s="59"/>
    </row>
    <row r="12" spans="1:13" x14ac:dyDescent="0.2">
      <c r="A12" s="59"/>
      <c r="B12" s="59"/>
      <c r="C12" s="59"/>
      <c r="D12" s="59">
        <v>22</v>
      </c>
      <c r="E12" s="59">
        <v>14</v>
      </c>
      <c r="F12" s="59">
        <v>21</v>
      </c>
      <c r="G12" s="59">
        <v>22</v>
      </c>
      <c r="H12" s="59"/>
      <c r="I12" s="59"/>
      <c r="J12" s="59"/>
      <c r="K12" s="59"/>
      <c r="L12" s="59"/>
      <c r="M12" s="59"/>
    </row>
    <row r="13" spans="1:13" x14ac:dyDescent="0.2">
      <c r="A13" s="59"/>
      <c r="B13" s="59"/>
      <c r="C13" s="59"/>
      <c r="D13" s="59">
        <v>20</v>
      </c>
      <c r="E13" s="59">
        <v>22</v>
      </c>
      <c r="F13" s="59">
        <v>18</v>
      </c>
      <c r="G13" s="59">
        <v>20</v>
      </c>
      <c r="H13" s="59"/>
      <c r="I13" s="59"/>
      <c r="J13" s="59"/>
      <c r="K13" s="59"/>
      <c r="L13" s="59"/>
      <c r="M13" s="59"/>
    </row>
    <row r="14" spans="1:13" x14ac:dyDescent="0.2">
      <c r="A14" s="59"/>
      <c r="B14" s="59"/>
      <c r="C14" s="59"/>
      <c r="D14" s="59">
        <v>18</v>
      </c>
      <c r="E14" s="59">
        <v>16</v>
      </c>
      <c r="F14" s="59">
        <v>32</v>
      </c>
      <c r="G14" s="59">
        <v>11</v>
      </c>
      <c r="H14" s="59"/>
      <c r="I14" s="59"/>
      <c r="J14" s="59"/>
      <c r="K14" s="59"/>
      <c r="L14" s="59"/>
      <c r="M14" s="59"/>
    </row>
    <row r="15" spans="1:13" x14ac:dyDescent="0.2">
      <c r="A15" s="59"/>
      <c r="B15" s="59"/>
      <c r="C15" s="59"/>
      <c r="D15" s="59">
        <v>11</v>
      </c>
      <c r="E15" s="59"/>
      <c r="F15" s="59">
        <v>21</v>
      </c>
      <c r="G15" s="59">
        <v>4</v>
      </c>
      <c r="H15" s="59"/>
      <c r="I15" s="59"/>
      <c r="J15" s="59"/>
      <c r="K15" s="59"/>
      <c r="L15" s="59"/>
      <c r="M15" s="59"/>
    </row>
    <row r="16" spans="1:13" x14ac:dyDescent="0.2">
      <c r="A16" s="59"/>
      <c r="B16" s="59"/>
      <c r="C16" s="59"/>
      <c r="D16" s="59"/>
      <c r="E16" s="59"/>
      <c r="F16" s="59">
        <v>15</v>
      </c>
      <c r="G16" s="59"/>
      <c r="H16" s="59"/>
      <c r="I16" s="59"/>
      <c r="J16" s="59"/>
      <c r="K16" s="59"/>
      <c r="L16" s="59"/>
      <c r="M16" s="59"/>
    </row>
    <row r="17" spans="1:13" x14ac:dyDescent="0.2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</row>
    <row r="18" spans="1:13" x14ac:dyDescent="0.2">
      <c r="A18" s="59">
        <f>SUM(A4:A17)</f>
        <v>106</v>
      </c>
      <c r="B18" s="59">
        <f t="shared" ref="B18:L18" si="0">SUM(B4:B17)</f>
        <v>0</v>
      </c>
      <c r="C18" s="59">
        <f t="shared" si="0"/>
        <v>0</v>
      </c>
      <c r="D18" s="59">
        <f t="shared" si="0"/>
        <v>164</v>
      </c>
      <c r="E18" s="59">
        <f t="shared" si="0"/>
        <v>201</v>
      </c>
      <c r="F18" s="59">
        <f t="shared" si="0"/>
        <v>220</v>
      </c>
      <c r="G18" s="59">
        <f t="shared" si="0"/>
        <v>154</v>
      </c>
      <c r="H18" s="59">
        <f t="shared" si="0"/>
        <v>0</v>
      </c>
      <c r="I18" s="59">
        <f t="shared" si="0"/>
        <v>0</v>
      </c>
      <c r="J18" s="59">
        <f t="shared" si="0"/>
        <v>0</v>
      </c>
      <c r="K18" s="59">
        <f t="shared" si="0"/>
        <v>0</v>
      </c>
      <c r="L18" s="59">
        <f t="shared" si="0"/>
        <v>0</v>
      </c>
      <c r="M18" s="59">
        <f>SUM(A18:L18)</f>
        <v>845</v>
      </c>
    </row>
    <row r="19" spans="1:13" x14ac:dyDescent="0.2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Expenses</vt:lpstr>
      <vt:lpstr>Export</vt:lpstr>
      <vt:lpstr>NA-Revenue</vt:lpstr>
      <vt:lpstr>NA-Payroll</vt:lpstr>
      <vt:lpstr>NA-Mileage &amp; Reimbursements</vt:lpstr>
      <vt:lpstr>NA-Cash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Sheehan</dc:creator>
  <cp:lastModifiedBy>Sheehan, Benjamin M</cp:lastModifiedBy>
  <cp:lastPrinted>2022-03-20T14:22:28Z</cp:lastPrinted>
  <dcterms:created xsi:type="dcterms:W3CDTF">2016-12-27T16:33:19Z</dcterms:created>
  <dcterms:modified xsi:type="dcterms:W3CDTF">2024-01-04T20:28:19Z</dcterms:modified>
</cp:coreProperties>
</file>