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defaultThemeVersion="166925"/>
  <mc:AlternateContent xmlns:mc="http://schemas.openxmlformats.org/markup-compatibility/2006">
    <mc:Choice Requires="x15">
      <x15ac:absPath xmlns:x15ac="http://schemas.microsoft.com/office/spreadsheetml/2010/11/ac" url="https://d.docs.live.net/7483634f1f68075a/DATA ANALYSIS/EXCEL PROJECTS/Sammy dashboard/"/>
    </mc:Choice>
  </mc:AlternateContent>
  <xr:revisionPtr revIDLastSave="4" documentId="13_ncr:1_{A0E38B31-5D00-4705-A7D3-105C75443CF0}" xr6:coauthVersionLast="47" xr6:coauthVersionMax="47" xr10:uidLastSave="{E35F899E-9D1B-41D0-AB13-A9D776AB1E61}"/>
  <bookViews>
    <workbookView xWindow="-108" yWindow="-108" windowWidth="23256" windowHeight="12720" firstSheet="3" activeTab="3" xr2:uid="{BED7F273-0745-4046-B65B-5FE47190248A}"/>
  </bookViews>
  <sheets>
    <sheet name="DATA" sheetId="1" state="hidden" r:id="rId1"/>
    <sheet name="PIVOT" sheetId="28" state="hidden" r:id="rId2"/>
    <sheet name="FORMULAS" sheetId="30" state="hidden" r:id="rId3"/>
    <sheet name="DASHBOARD" sheetId="10" r:id="rId4"/>
    <sheet name="DASHBOARD 1" sheetId="24" r:id="rId5"/>
    <sheet name="DASHBOARD UI" sheetId="35" r:id="rId6"/>
  </sheets>
  <definedNames>
    <definedName name="Slicer_Months__Date">#N/A</definedName>
    <definedName name="Slicer_year">#N/A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 i="1" l="1"/>
  <c r="K46" i="1"/>
  <c r="M46" i="1"/>
  <c r="N46" i="1"/>
  <c r="O46" i="1"/>
  <c r="P46" i="1"/>
  <c r="Q46" i="1"/>
  <c r="R46" i="1"/>
  <c r="S46" i="1"/>
  <c r="T46" i="1"/>
  <c r="W46" i="1"/>
  <c r="K45" i="1"/>
  <c r="M45" i="1"/>
  <c r="N45" i="1"/>
  <c r="O45" i="1"/>
  <c r="P45" i="1"/>
  <c r="Q45" i="1"/>
  <c r="R45" i="1"/>
  <c r="S45" i="1"/>
  <c r="T45" i="1"/>
  <c r="U46" i="1" l="1"/>
  <c r="Y46" i="1"/>
  <c r="V45" i="1"/>
  <c r="U45" i="1"/>
  <c r="X45" i="1" s="1"/>
  <c r="V46" i="1"/>
  <c r="X46" i="1" s="1"/>
  <c r="W45" i="1"/>
  <c r="N20" i="30"/>
  <c r="N19" i="30"/>
  <c r="N18" i="30"/>
  <c r="N11" i="30"/>
  <c r="N10" i="30"/>
  <c r="N9" i="30"/>
  <c r="F11" i="30"/>
  <c r="M2" i="30"/>
  <c r="F15" i="30"/>
  <c r="F12" i="30"/>
  <c r="F13" i="30"/>
  <c r="J6" i="30"/>
  <c r="J7" i="30"/>
  <c r="J5" i="30"/>
  <c r="F4" i="30"/>
  <c r="F3" i="30"/>
  <c r="B5" i="30"/>
  <c r="B6" i="30"/>
  <c r="B7" i="30"/>
  <c r="T44" i="1"/>
  <c r="S44" i="1"/>
  <c r="R44" i="1"/>
  <c r="Q44" i="1"/>
  <c r="P44" i="1"/>
  <c r="O44" i="1"/>
  <c r="N44" i="1"/>
  <c r="M44" i="1"/>
  <c r="K44" i="1"/>
  <c r="K43" i="1"/>
  <c r="L43" i="1"/>
  <c r="M43" i="1"/>
  <c r="N43" i="1"/>
  <c r="O43" i="1"/>
  <c r="P43" i="1"/>
  <c r="Q43" i="1"/>
  <c r="R43" i="1"/>
  <c r="S43" i="1"/>
  <c r="T43" i="1"/>
  <c r="K41" i="1"/>
  <c r="K42" i="1"/>
  <c r="L41" i="1"/>
  <c r="L42" i="1"/>
  <c r="M41" i="1"/>
  <c r="M42" i="1"/>
  <c r="N41" i="1"/>
  <c r="N42" i="1"/>
  <c r="O41" i="1"/>
  <c r="O42" i="1"/>
  <c r="P41" i="1"/>
  <c r="P42" i="1"/>
  <c r="Q41" i="1"/>
  <c r="Q42" i="1"/>
  <c r="R41" i="1"/>
  <c r="R42" i="1"/>
  <c r="S41" i="1"/>
  <c r="S42" i="1"/>
  <c r="T41" i="1"/>
  <c r="T42"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T2" i="1"/>
  <c r="T3" i="1"/>
  <c r="T4" i="1"/>
  <c r="T5" i="1"/>
  <c r="T6" i="1"/>
  <c r="Y6" i="1" s="1"/>
  <c r="T7" i="1"/>
  <c r="T8" i="1"/>
  <c r="T9" i="1"/>
  <c r="T10" i="1"/>
  <c r="Y10" i="1" s="1"/>
  <c r="T11" i="1"/>
  <c r="T12" i="1"/>
  <c r="T13" i="1"/>
  <c r="T14" i="1"/>
  <c r="Y14" i="1" s="1"/>
  <c r="T15" i="1"/>
  <c r="T16" i="1"/>
  <c r="T17" i="1"/>
  <c r="T18" i="1"/>
  <c r="Y18" i="1" s="1"/>
  <c r="T19" i="1"/>
  <c r="T20" i="1"/>
  <c r="T21" i="1"/>
  <c r="T22" i="1"/>
  <c r="Y22" i="1" s="1"/>
  <c r="T23" i="1"/>
  <c r="T24" i="1"/>
  <c r="T25" i="1"/>
  <c r="T26" i="1"/>
  <c r="Y26" i="1" s="1"/>
  <c r="T27" i="1"/>
  <c r="T28" i="1"/>
  <c r="T29" i="1"/>
  <c r="T30" i="1"/>
  <c r="Y30" i="1" s="1"/>
  <c r="T31" i="1"/>
  <c r="T32" i="1"/>
  <c r="T33" i="1"/>
  <c r="T34" i="1"/>
  <c r="Y34" i="1" s="1"/>
  <c r="T35" i="1"/>
  <c r="T36" i="1"/>
  <c r="T37" i="1"/>
  <c r="T38" i="1"/>
  <c r="Y38" i="1" s="1"/>
  <c r="T39" i="1"/>
  <c r="T40" i="1"/>
  <c r="Q2" i="1"/>
  <c r="J13" i="30"/>
  <c r="J18" i="30"/>
  <c r="J17" i="30"/>
  <c r="J12" i="30"/>
  <c r="B12" i="30"/>
  <c r="J19" i="30"/>
  <c r="J11" i="30"/>
  <c r="B11" i="30"/>
  <c r="B13" i="30"/>
  <c r="Y39" i="1" l="1"/>
  <c r="Y35" i="1"/>
  <c r="Y31" i="1"/>
  <c r="Y27" i="1"/>
  <c r="Y23" i="1"/>
  <c r="Y19" i="1"/>
  <c r="Y15" i="1"/>
  <c r="Y11" i="1"/>
  <c r="Y7" i="1"/>
  <c r="Y42" i="1"/>
  <c r="Y40" i="1"/>
  <c r="Y36" i="1"/>
  <c r="Y32" i="1"/>
  <c r="Y28" i="1"/>
  <c r="Y24" i="1"/>
  <c r="Y20" i="1"/>
  <c r="Y16" i="1"/>
  <c r="Y12" i="1"/>
  <c r="Y8" i="1"/>
  <c r="Y4" i="1"/>
  <c r="Y44" i="1"/>
  <c r="Y3" i="1"/>
  <c r="B20" i="30"/>
  <c r="B19" i="30"/>
  <c r="Y43" i="1"/>
  <c r="Y37" i="1"/>
  <c r="Y33" i="1"/>
  <c r="Y29" i="1"/>
  <c r="Y25" i="1"/>
  <c r="Y21" i="1"/>
  <c r="Y17" i="1"/>
  <c r="Y13" i="1"/>
  <c r="Y9" i="1"/>
  <c r="Y5" i="1"/>
  <c r="Y41" i="1"/>
  <c r="Y45" i="1"/>
  <c r="B21" i="30"/>
  <c r="U41" i="1"/>
  <c r="V44" i="1"/>
  <c r="W44" i="1"/>
  <c r="U44" i="1"/>
  <c r="V43" i="1"/>
  <c r="W41" i="1"/>
  <c r="F5" i="30"/>
  <c r="U43" i="1"/>
  <c r="W42" i="1"/>
  <c r="V42" i="1"/>
  <c r="U42" i="1"/>
  <c r="U2" i="1"/>
  <c r="V41" i="1"/>
  <c r="W43"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R3" i="1"/>
  <c r="V3" i="1" s="1"/>
  <c r="R4" i="1"/>
  <c r="V4" i="1" s="1"/>
  <c r="R5" i="1"/>
  <c r="V5" i="1" s="1"/>
  <c r="R6" i="1"/>
  <c r="V6" i="1" s="1"/>
  <c r="R7" i="1"/>
  <c r="V7" i="1" s="1"/>
  <c r="R8" i="1"/>
  <c r="V8" i="1" s="1"/>
  <c r="R9" i="1"/>
  <c r="V9" i="1" s="1"/>
  <c r="R10" i="1"/>
  <c r="V10" i="1" s="1"/>
  <c r="R11" i="1"/>
  <c r="V11" i="1" s="1"/>
  <c r="R12" i="1"/>
  <c r="V12" i="1" s="1"/>
  <c r="R13" i="1"/>
  <c r="V13" i="1" s="1"/>
  <c r="R14" i="1"/>
  <c r="V14" i="1" s="1"/>
  <c r="R15" i="1"/>
  <c r="V15" i="1" s="1"/>
  <c r="R16" i="1"/>
  <c r="V16" i="1" s="1"/>
  <c r="R17" i="1"/>
  <c r="V17" i="1" s="1"/>
  <c r="R18" i="1"/>
  <c r="V18" i="1" s="1"/>
  <c r="R19" i="1"/>
  <c r="V19" i="1" s="1"/>
  <c r="R20" i="1"/>
  <c r="V20" i="1" s="1"/>
  <c r="R21" i="1"/>
  <c r="V21" i="1" s="1"/>
  <c r="R22" i="1"/>
  <c r="V22" i="1" s="1"/>
  <c r="R23" i="1"/>
  <c r="V23" i="1" s="1"/>
  <c r="R24" i="1"/>
  <c r="V24" i="1" s="1"/>
  <c r="R25" i="1"/>
  <c r="V25" i="1" s="1"/>
  <c r="R26" i="1"/>
  <c r="V26" i="1" s="1"/>
  <c r="R27" i="1"/>
  <c r="V27" i="1" s="1"/>
  <c r="R28" i="1"/>
  <c r="V28" i="1" s="1"/>
  <c r="R29" i="1"/>
  <c r="V29" i="1" s="1"/>
  <c r="R30" i="1"/>
  <c r="V30" i="1" s="1"/>
  <c r="R31" i="1"/>
  <c r="V31" i="1" s="1"/>
  <c r="R32" i="1"/>
  <c r="V32" i="1" s="1"/>
  <c r="R33" i="1"/>
  <c r="V33" i="1" s="1"/>
  <c r="R34" i="1"/>
  <c r="V34" i="1" s="1"/>
  <c r="R35" i="1"/>
  <c r="V35" i="1" s="1"/>
  <c r="R36" i="1"/>
  <c r="V36" i="1" s="1"/>
  <c r="R37" i="1"/>
  <c r="V37" i="1" s="1"/>
  <c r="R38" i="1"/>
  <c r="V38" i="1" s="1"/>
  <c r="R39" i="1"/>
  <c r="V39" i="1" s="1"/>
  <c r="R40" i="1"/>
  <c r="V40" i="1" s="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S2" i="1"/>
  <c r="R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2" i="1"/>
  <c r="X42" i="1" l="1"/>
  <c r="X43" i="1"/>
  <c r="X44" i="1"/>
  <c r="X41" i="1"/>
  <c r="V2" i="1"/>
  <c r="U21" i="1"/>
  <c r="U5" i="1"/>
  <c r="U40" i="1"/>
  <c r="U36" i="1"/>
  <c r="U32" i="1"/>
  <c r="U28" i="1"/>
  <c r="U24" i="1"/>
  <c r="U20" i="1"/>
  <c r="U16" i="1"/>
  <c r="U12" i="1"/>
  <c r="U8" i="1"/>
  <c r="U4" i="1"/>
  <c r="U33" i="1"/>
  <c r="U25" i="1"/>
  <c r="U13" i="1"/>
  <c r="U39" i="1"/>
  <c r="U31" i="1"/>
  <c r="U23" i="1"/>
  <c r="U19" i="1"/>
  <c r="U15" i="1"/>
  <c r="U11" i="1"/>
  <c r="U7" i="1"/>
  <c r="U37" i="1"/>
  <c r="U29" i="1"/>
  <c r="U17" i="1"/>
  <c r="U9" i="1"/>
  <c r="U35" i="1"/>
  <c r="U27" i="1"/>
  <c r="U38" i="1"/>
  <c r="U34" i="1"/>
  <c r="U30" i="1"/>
  <c r="U26" i="1"/>
  <c r="U22" i="1"/>
  <c r="U18" i="1"/>
  <c r="U14" i="1"/>
  <c r="U10" i="1"/>
  <c r="U6" i="1"/>
  <c r="U3" i="1"/>
  <c r="W2" i="1"/>
  <c r="W37" i="1"/>
  <c r="W29" i="1"/>
  <c r="W21" i="1"/>
  <c r="W13" i="1"/>
  <c r="W40" i="1"/>
  <c r="W36" i="1"/>
  <c r="W32" i="1"/>
  <c r="W28" i="1"/>
  <c r="W24" i="1"/>
  <c r="W20" i="1"/>
  <c r="W16" i="1"/>
  <c r="W12" i="1"/>
  <c r="W8" i="1"/>
  <c r="W4" i="1"/>
  <c r="W33" i="1"/>
  <c r="W25" i="1"/>
  <c r="W17" i="1"/>
  <c r="W9" i="1"/>
  <c r="W39" i="1"/>
  <c r="W35" i="1"/>
  <c r="W31" i="1"/>
  <c r="W27" i="1"/>
  <c r="W23" i="1"/>
  <c r="W19" i="1"/>
  <c r="W15" i="1"/>
  <c r="W11" i="1"/>
  <c r="W7" i="1"/>
  <c r="W3" i="1"/>
  <c r="W38" i="1"/>
  <c r="W34" i="1"/>
  <c r="W30" i="1"/>
  <c r="W26" i="1"/>
  <c r="W22" i="1"/>
  <c r="W18" i="1"/>
  <c r="W14" i="1"/>
  <c r="W10" i="1"/>
  <c r="W6" i="1"/>
  <c r="W5" i="1"/>
  <c r="X2" i="1" l="1"/>
  <c r="X14" i="1"/>
  <c r="X30" i="1"/>
  <c r="X37" i="1"/>
  <c r="X8" i="1"/>
  <c r="X24" i="1"/>
  <c r="X40" i="1"/>
  <c r="X19" i="1"/>
  <c r="X3" i="1"/>
  <c r="X18" i="1"/>
  <c r="X34" i="1"/>
  <c r="X9" i="1"/>
  <c r="X7" i="1"/>
  <c r="X23" i="1"/>
  <c r="X25" i="1"/>
  <c r="X12" i="1"/>
  <c r="X28" i="1"/>
  <c r="X5" i="1"/>
  <c r="X6" i="1"/>
  <c r="X22" i="1"/>
  <c r="X38" i="1"/>
  <c r="X17" i="1"/>
  <c r="X11" i="1"/>
  <c r="X31" i="1"/>
  <c r="X33" i="1"/>
  <c r="X16" i="1"/>
  <c r="X32" i="1"/>
  <c r="X21" i="1"/>
  <c r="X35" i="1"/>
  <c r="X13" i="1"/>
  <c r="X10" i="1"/>
  <c r="X26" i="1"/>
  <c r="X27" i="1"/>
  <c r="X29" i="1"/>
  <c r="X15" i="1"/>
  <c r="X39" i="1"/>
  <c r="X4" i="1"/>
  <c r="X20" i="1"/>
  <c r="X36" i="1"/>
</calcChain>
</file>

<file path=xl/sharedStrings.xml><?xml version="1.0" encoding="utf-8"?>
<sst xmlns="http://schemas.openxmlformats.org/spreadsheetml/2006/main" count="139" uniqueCount="77">
  <si>
    <t>Date</t>
  </si>
  <si>
    <t>Pants Sales</t>
  </si>
  <si>
    <t>T-shrts Sales</t>
  </si>
  <si>
    <t>Shorts Sales</t>
  </si>
  <si>
    <t>Pants Revenue</t>
  </si>
  <si>
    <t xml:space="preserve">T-shirt Revenue </t>
  </si>
  <si>
    <t>Shorts Revenue</t>
  </si>
  <si>
    <t>Pants Profit</t>
  </si>
  <si>
    <t>T-shirt Profit</t>
  </si>
  <si>
    <t>Shorts Profit</t>
  </si>
  <si>
    <t>Row Labels</t>
  </si>
  <si>
    <t>Grand Total</t>
  </si>
  <si>
    <t>Sum of Pants Profit</t>
  </si>
  <si>
    <t>Sum of Shorts Revenue</t>
  </si>
  <si>
    <t xml:space="preserve">Sum of T-shirt Revenue </t>
  </si>
  <si>
    <t>Sum of Pants Revenue</t>
  </si>
  <si>
    <t>Sum of T-shirt Profit</t>
  </si>
  <si>
    <t>Sum of Shorts Profit</t>
  </si>
  <si>
    <t>Column1</t>
  </si>
  <si>
    <t>Revenue</t>
  </si>
  <si>
    <t>Column2</t>
  </si>
  <si>
    <t>Pants Start Stock</t>
  </si>
  <si>
    <t>T-shirt Start Stock</t>
  </si>
  <si>
    <t>Short Start Stock</t>
  </si>
  <si>
    <t>Pants Stock Received</t>
  </si>
  <si>
    <t>T-shirts Stock Received</t>
  </si>
  <si>
    <t>Shorts Stock Received</t>
  </si>
  <si>
    <t xml:space="preserve">Pants End Stock </t>
  </si>
  <si>
    <t>T-shirt End Stock</t>
  </si>
  <si>
    <t>Shorts End Stock</t>
  </si>
  <si>
    <t>Pants</t>
  </si>
  <si>
    <t>Shorts</t>
  </si>
  <si>
    <t>Pants % profit</t>
  </si>
  <si>
    <t>T-shirt % profit</t>
  </si>
  <si>
    <t>Short % profit</t>
  </si>
  <si>
    <t>Product</t>
  </si>
  <si>
    <t>Sales</t>
  </si>
  <si>
    <t>End Stock</t>
  </si>
  <si>
    <t>T-Shirt</t>
  </si>
  <si>
    <t>Overall profit%</t>
  </si>
  <si>
    <t>Inventory Table</t>
  </si>
  <si>
    <t>Sum of Pants Sales</t>
  </si>
  <si>
    <t>Sum of T-shrts Sales</t>
  </si>
  <si>
    <t>Sum of Shorts Sales</t>
  </si>
  <si>
    <t>Average of Pants % profit</t>
  </si>
  <si>
    <t>%profit</t>
  </si>
  <si>
    <t>Profit.</t>
  </si>
  <si>
    <t>Average of T-shirt % profit</t>
  </si>
  <si>
    <t>Average of Short % profit</t>
  </si>
  <si>
    <t>Average of %profit</t>
  </si>
  <si>
    <t>Top products</t>
  </si>
  <si>
    <t>Overall profit.</t>
  </si>
  <si>
    <t>sum of profit and revenue</t>
  </si>
  <si>
    <t>% profit.</t>
  </si>
  <si>
    <t>Avg Profit</t>
  </si>
  <si>
    <t xml:space="preserve"> Total sales</t>
  </si>
  <si>
    <t>sales Growth</t>
  </si>
  <si>
    <t>Sum of sales Growth</t>
  </si>
  <si>
    <t>sales Growth.</t>
  </si>
  <si>
    <t>profits by products</t>
  </si>
  <si>
    <t>Sales by product</t>
  </si>
  <si>
    <t xml:space="preserve"> </t>
  </si>
  <si>
    <t>Jun</t>
  </si>
  <si>
    <t>01-Jun</t>
  </si>
  <si>
    <t>02-Jun</t>
  </si>
  <si>
    <t>03-Jun</t>
  </si>
  <si>
    <t>04-Jun</t>
  </si>
  <si>
    <t>05-Jun</t>
  </si>
  <si>
    <t>06-Jun</t>
  </si>
  <si>
    <t>07-Jun</t>
  </si>
  <si>
    <t>08-Jun</t>
  </si>
  <si>
    <t>09-Jun</t>
  </si>
  <si>
    <t>10-Jun</t>
  </si>
  <si>
    <t>11-Jun</t>
  </si>
  <si>
    <t>12-Jun</t>
  </si>
  <si>
    <r>
      <t xml:space="preserve">Dashboard UI and </t>
    </r>
    <r>
      <rPr>
        <b/>
        <sz val="26"/>
        <color rgb="FFFF0000"/>
        <rFont val="Maiandra GD"/>
        <family val="2"/>
      </rPr>
      <t>background</t>
    </r>
    <r>
      <rPr>
        <b/>
        <sz val="26"/>
        <color theme="1"/>
        <rFont val="Maiandra GD"/>
        <family val="2"/>
      </rPr>
      <t xml:space="preserve"> were designed using PowerPoint</t>
    </r>
  </si>
  <si>
    <t xml:space="preserve">The shop deals with 3 products: unisex pants,unisex T-shirts, &amp; unisex shorts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</si>
</sst>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4" formatCode="_-&quot;Ksh&quot;* #,##0.00_-;\-&quot;Ksh&quot;* #,##0.00_-;_-&quot;Ksh&quot;* &quot;-&quot;??_-;_-@_-"/>
    <numFmt numFmtId="43" formatCode="_-* #,##0.00_-;\-* #,##0.00_-;_-* &quot;-&quot;??_-;_-@_-"/>
    <numFmt numFmtId="164" formatCode="&quot;Ksh&quot;#,##0.00"/>
    <numFmt numFmtId="165" formatCode="[$]mmmm\ dd\,\ yyyy;@" x16r2:formatCode16="[$-en-KE,2]mmmm\ dd\,\ yyyy;@"/>
    <numFmt numFmtId="166" formatCode="_-* #,##0_-;\-* #,##0_-;_-* &quot;-&quot;??_-;_-@_-"/>
    <numFmt numFmtId="167" formatCode="&quot;Ksh&quot;#,##0"/>
    <numFmt numFmtId="168" formatCode="0.0%"/>
    <numFmt numFmtId="169" formatCode="_-&quot;Ksh&quot;* #,##0_-;\-&quot;Ksh&quot;* #,##0_-;_-&quot;Ksh&quot;* &quot;-&quot;??_-;_-@_-"/>
    <numFmt numFmtId="170" formatCode="[$-F800]dddd\,\ mmmm\ dd\,\ yyyy"/>
  </numFmts>
  <fonts count="12" x14ac:knownFonts="1">
    <font>
      <sz val="11"/>
      <color theme="1"/>
      <name val="Calibri"/>
      <family val="2"/>
      <scheme val="minor"/>
    </font>
    <font>
      <sz val="11"/>
      <color theme="1"/>
      <name val="Calibri"/>
      <family val="2"/>
      <scheme val="minor"/>
    </font>
    <font>
      <b/>
      <sz val="10"/>
      <color theme="1"/>
      <name val="Bell MT"/>
      <family val="1"/>
    </font>
    <font>
      <sz val="10"/>
      <color theme="1"/>
      <name val="Bell MT"/>
      <family val="1"/>
    </font>
    <font>
      <sz val="12"/>
      <color theme="1"/>
      <name val="Bell MT"/>
      <family val="1"/>
    </font>
    <font>
      <sz val="11"/>
      <color theme="1"/>
      <name val="Bell MT"/>
      <family val="1"/>
    </font>
    <font>
      <sz val="12"/>
      <name val="Bell MT"/>
      <family val="1"/>
    </font>
    <font>
      <sz val="11"/>
      <name val="Calibri"/>
      <family val="2"/>
      <scheme val="minor"/>
    </font>
    <font>
      <b/>
      <sz val="11"/>
      <color theme="1"/>
      <name val="Maiandra GD"/>
      <family val="2"/>
    </font>
    <font>
      <b/>
      <sz val="26"/>
      <color theme="1"/>
      <name val="Maiandra GD"/>
      <family val="2"/>
    </font>
    <font>
      <b/>
      <sz val="26"/>
      <color rgb="FFFF0000"/>
      <name val="Maiandra GD"/>
      <family val="2"/>
    </font>
    <font>
      <sz val="11"/>
      <color theme="1"/>
      <name val="Maiandra GD"/>
      <family val="2"/>
    </font>
  </fonts>
  <fills count="5">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theme="0"/>
        <bgColor theme="4"/>
      </patternFill>
    </fill>
  </fills>
  <borders count="5">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53">
    <xf numFmtId="0" fontId="0" fillId="0" borderId="0" xfId="0"/>
    <xf numFmtId="0" fontId="0" fillId="2" borderId="0" xfId="0" applyFill="1"/>
    <xf numFmtId="0" fontId="2" fillId="2" borderId="0" xfId="0" applyFont="1" applyFill="1"/>
    <xf numFmtId="0" fontId="3" fillId="2" borderId="0" xfId="0" applyFont="1" applyFill="1"/>
    <xf numFmtId="0" fontId="3" fillId="2" borderId="3" xfId="0" applyFont="1" applyFill="1" applyBorder="1"/>
    <xf numFmtId="9" fontId="3" fillId="2" borderId="0" xfId="2" applyFont="1" applyFill="1"/>
    <xf numFmtId="166" fontId="3" fillId="2" borderId="0" xfId="1" applyNumberFormat="1" applyFont="1" applyFill="1" applyBorder="1"/>
    <xf numFmtId="166" fontId="3" fillId="2" borderId="3" xfId="1" applyNumberFormat="1" applyFont="1" applyFill="1" applyBorder="1"/>
    <xf numFmtId="166" fontId="3" fillId="2" borderId="0" xfId="1" applyNumberFormat="1" applyFont="1" applyFill="1"/>
    <xf numFmtId="0" fontId="3" fillId="2" borderId="1" xfId="0" applyFont="1" applyFill="1" applyBorder="1"/>
    <xf numFmtId="0" fontId="3" fillId="2" borderId="4" xfId="0" applyFont="1" applyFill="1" applyBorder="1"/>
    <xf numFmtId="9" fontId="3" fillId="2" borderId="3" xfId="2" applyFont="1" applyFill="1" applyBorder="1"/>
    <xf numFmtId="167" fontId="3" fillId="2" borderId="0" xfId="3" applyNumberFormat="1" applyFont="1" applyFill="1"/>
    <xf numFmtId="167" fontId="3" fillId="2" borderId="3" xfId="3" applyNumberFormat="1" applyFont="1" applyFill="1" applyBorder="1"/>
    <xf numFmtId="0" fontId="2" fillId="2" borderId="0" xfId="0" applyFont="1" applyFill="1" applyAlignment="1">
      <alignment vertical="center" wrapText="1"/>
    </xf>
    <xf numFmtId="0" fontId="3" fillId="3" borderId="0" xfId="0" applyFont="1" applyFill="1"/>
    <xf numFmtId="0" fontId="2" fillId="4" borderId="0" xfId="0" applyFont="1" applyFill="1"/>
    <xf numFmtId="0" fontId="2" fillId="4" borderId="3" xfId="0" applyFont="1" applyFill="1" applyBorder="1"/>
    <xf numFmtId="9" fontId="3" fillId="2" borderId="0" xfId="2" applyFont="1" applyFill="1" applyBorder="1"/>
    <xf numFmtId="9" fontId="3" fillId="3" borderId="0" xfId="2" applyFont="1" applyFill="1" applyBorder="1"/>
    <xf numFmtId="9" fontId="3" fillId="3" borderId="3" xfId="2" applyFont="1" applyFill="1" applyBorder="1"/>
    <xf numFmtId="0" fontId="2" fillId="2" borderId="0" xfId="0" applyFont="1" applyFill="1" applyAlignment="1">
      <alignment horizontal="center" wrapText="1"/>
    </xf>
    <xf numFmtId="165" fontId="2" fillId="0" borderId="0" xfId="0" applyNumberFormat="1" applyFont="1" applyAlignment="1">
      <alignment horizontal="center" vertical="center"/>
    </xf>
    <xf numFmtId="1" fontId="2" fillId="0" borderId="0" xfId="0" applyNumberFormat="1" applyFont="1" applyAlignment="1">
      <alignment horizontal="center" vertical="center"/>
    </xf>
    <xf numFmtId="0" fontId="2" fillId="0" borderId="0" xfId="0" applyFont="1" applyAlignment="1">
      <alignment horizontal="center" vertical="center"/>
    </xf>
    <xf numFmtId="9" fontId="2" fillId="0" borderId="0" xfId="2" applyFont="1" applyBorder="1" applyAlignment="1">
      <alignment horizontal="center" vertical="center"/>
    </xf>
    <xf numFmtId="14" fontId="5" fillId="0" borderId="0" xfId="0" applyNumberFormat="1" applyFont="1"/>
    <xf numFmtId="1" fontId="4" fillId="0" borderId="0" xfId="0" applyNumberFormat="1" applyFont="1" applyAlignment="1">
      <alignment horizontal="center" vertical="center"/>
    </xf>
    <xf numFmtId="164" fontId="4" fillId="0" borderId="0" xfId="0" applyNumberFormat="1" applyFont="1" applyAlignment="1">
      <alignment horizontal="center" vertical="center"/>
    </xf>
    <xf numFmtId="9" fontId="4" fillId="0" borderId="0" xfId="2" applyFont="1" applyBorder="1" applyAlignment="1">
      <alignment horizontal="center" vertical="center"/>
    </xf>
    <xf numFmtId="0" fontId="4" fillId="0" borderId="0" xfId="0" applyFont="1" applyAlignment="1">
      <alignment horizontal="center" vertical="center"/>
    </xf>
    <xf numFmtId="9" fontId="4" fillId="0" borderId="0" xfId="2" applyFont="1" applyAlignment="1">
      <alignment horizontal="center" vertical="center"/>
    </xf>
    <xf numFmtId="165" fontId="4" fillId="0" borderId="0" xfId="0" applyNumberFormat="1" applyFont="1" applyAlignment="1">
      <alignment horizontal="center" vertical="center"/>
    </xf>
    <xf numFmtId="169" fontId="2" fillId="0" borderId="0" xfId="3" applyNumberFormat="1" applyFont="1" applyAlignment="1">
      <alignment horizontal="center" vertical="center"/>
    </xf>
    <xf numFmtId="169" fontId="4" fillId="0" borderId="0" xfId="3" applyNumberFormat="1" applyFont="1" applyAlignment="1">
      <alignment horizontal="center" vertical="center"/>
    </xf>
    <xf numFmtId="169" fontId="5" fillId="0" borderId="0" xfId="3" applyNumberFormat="1" applyFont="1" applyAlignment="1">
      <alignment horizontal="center" vertical="center"/>
    </xf>
    <xf numFmtId="1" fontId="2" fillId="0" borderId="0" xfId="3" applyNumberFormat="1" applyFont="1" applyAlignment="1">
      <alignment horizontal="center" vertical="center"/>
    </xf>
    <xf numFmtId="1" fontId="4" fillId="0" borderId="0" xfId="3" applyNumberFormat="1" applyFont="1" applyAlignment="1">
      <alignment horizontal="center" vertical="center"/>
    </xf>
    <xf numFmtId="0" fontId="6" fillId="0" borderId="0" xfId="0" applyFont="1"/>
    <xf numFmtId="0" fontId="6" fillId="0" borderId="2" xfId="0" applyFont="1" applyBorder="1"/>
    <xf numFmtId="0" fontId="6" fillId="0" borderId="0" xfId="0" pivotButton="1" applyFont="1"/>
    <xf numFmtId="0" fontId="6" fillId="0" borderId="3" xfId="0" applyFont="1" applyBorder="1"/>
    <xf numFmtId="0" fontId="6" fillId="0" borderId="0" xfId="0" applyFont="1" applyAlignment="1">
      <alignment horizontal="left"/>
    </xf>
    <xf numFmtId="9" fontId="6" fillId="0" borderId="0" xfId="0" applyNumberFormat="1" applyFont="1"/>
    <xf numFmtId="168" fontId="6" fillId="0" borderId="0" xfId="0" applyNumberFormat="1" applyFont="1"/>
    <xf numFmtId="0" fontId="7" fillId="0" borderId="0" xfId="0" applyFont="1"/>
    <xf numFmtId="0" fontId="6" fillId="2" borderId="3" xfId="0" applyFont="1" applyFill="1" applyBorder="1"/>
    <xf numFmtId="0" fontId="6" fillId="2" borderId="0" xfId="0" applyFont="1" applyFill="1"/>
    <xf numFmtId="0" fontId="6" fillId="2" borderId="2" xfId="0" applyFont="1" applyFill="1" applyBorder="1"/>
    <xf numFmtId="170" fontId="5" fillId="0" borderId="0" xfId="0" applyNumberFormat="1" applyFont="1"/>
    <xf numFmtId="0" fontId="8" fillId="0" borderId="0" xfId="0" applyFont="1"/>
    <xf numFmtId="0" fontId="9" fillId="0" borderId="0" xfId="0" applyFont="1"/>
    <xf numFmtId="0" fontId="11" fillId="0" borderId="0" xfId="0" applyFont="1"/>
  </cellXfs>
  <cellStyles count="4">
    <cellStyle name="Comma" xfId="1" builtinId="3"/>
    <cellStyle name="Currency" xfId="3" builtinId="4"/>
    <cellStyle name="Normal" xfId="0" builtinId="0"/>
    <cellStyle name="Percent" xfId="2" builtinId="5"/>
  </cellStyles>
  <dxfs count="195">
    <dxf>
      <font>
        <strike val="0"/>
        <outline val="0"/>
        <shadow val="0"/>
        <u val="none"/>
        <vertAlign val="baseline"/>
        <sz val="10"/>
        <color theme="1"/>
        <name val="Bell MT"/>
        <family val="1"/>
        <scheme val="none"/>
      </font>
      <fill>
        <patternFill>
          <bgColor theme="0"/>
        </patternFill>
      </fill>
    </dxf>
    <dxf>
      <font>
        <b val="0"/>
        <i val="0"/>
        <strike val="0"/>
        <condense val="0"/>
        <extend val="0"/>
        <outline val="0"/>
        <shadow val="0"/>
        <u val="none"/>
        <vertAlign val="baseline"/>
        <sz val="10"/>
        <color theme="1"/>
        <name val="Bell MT"/>
        <family val="1"/>
        <scheme val="none"/>
      </font>
      <fill>
        <patternFill patternType="solid">
          <fgColor theme="4" tint="0.79998168889431442"/>
          <bgColor theme="0"/>
        </patternFill>
      </fill>
    </dxf>
    <dxf>
      <font>
        <strike val="0"/>
        <outline val="0"/>
        <shadow val="0"/>
        <u val="none"/>
        <vertAlign val="baseline"/>
        <sz val="10"/>
        <color theme="1"/>
        <name val="Bell MT"/>
        <family val="1"/>
        <scheme val="none"/>
      </font>
      <fill>
        <patternFill>
          <bgColor theme="0"/>
        </patternFill>
      </fill>
    </dxf>
    <dxf>
      <font>
        <b/>
        <i val="0"/>
        <strike val="0"/>
        <condense val="0"/>
        <extend val="0"/>
        <outline val="0"/>
        <shadow val="0"/>
        <u val="none"/>
        <vertAlign val="baseline"/>
        <sz val="10"/>
        <color theme="1"/>
        <name val="Bell MT"/>
        <family val="1"/>
        <scheme val="none"/>
      </font>
      <fill>
        <patternFill patternType="solid">
          <fgColor theme="4"/>
          <bgColor theme="0"/>
        </patternFill>
      </fill>
    </dxf>
    <dxf>
      <font>
        <b val="0"/>
        <i val="0"/>
        <strike val="0"/>
        <condense val="0"/>
        <extend val="0"/>
        <outline val="0"/>
        <shadow val="0"/>
        <u val="none"/>
        <vertAlign val="baseline"/>
        <sz val="10"/>
        <color theme="1"/>
        <name val="Bell MT"/>
        <family val="1"/>
        <scheme val="none"/>
      </font>
      <fill>
        <patternFill>
          <bgColor theme="0"/>
        </patternFill>
      </fill>
    </dxf>
    <dxf>
      <font>
        <strike val="0"/>
        <outline val="0"/>
        <shadow val="0"/>
        <u val="none"/>
        <vertAlign val="baseline"/>
        <sz val="10"/>
        <color theme="1"/>
        <name val="Bell MT"/>
        <family val="1"/>
        <scheme val="none"/>
      </font>
      <fill>
        <patternFill>
          <bgColor theme="0"/>
        </patternFill>
      </fill>
    </dxf>
    <dxf>
      <font>
        <strike val="0"/>
        <outline val="0"/>
        <shadow val="0"/>
        <u val="none"/>
        <vertAlign val="baseline"/>
        <sz val="10"/>
        <color theme="1"/>
        <name val="Bell MT"/>
        <family val="1"/>
        <scheme val="none"/>
      </font>
      <fill>
        <patternFill>
          <bgColor theme="0"/>
        </patternFill>
      </fill>
    </dxf>
    <dxf>
      <font>
        <b val="0"/>
        <i val="0"/>
        <strike val="0"/>
        <condense val="0"/>
        <extend val="0"/>
        <outline val="0"/>
        <shadow val="0"/>
        <u val="none"/>
        <vertAlign val="baseline"/>
        <sz val="10"/>
        <color theme="1"/>
        <name val="Bell MT"/>
        <family val="1"/>
        <scheme val="none"/>
      </font>
      <fill>
        <patternFill>
          <bgColor theme="0"/>
        </patternFill>
      </fill>
    </dxf>
    <dxf>
      <font>
        <strike val="0"/>
        <outline val="0"/>
        <shadow val="0"/>
        <u val="none"/>
        <vertAlign val="baseline"/>
        <sz val="10"/>
        <color theme="1"/>
        <name val="Bell MT"/>
        <family val="1"/>
        <scheme val="none"/>
      </font>
      <numFmt numFmtId="167" formatCode="&quot;Ksh&quot;#,##0"/>
      <fill>
        <patternFill patternType="solid">
          <fgColor indexed="64"/>
          <bgColor theme="0"/>
        </patternFill>
      </fill>
    </dxf>
    <dxf>
      <font>
        <strike val="0"/>
        <outline val="0"/>
        <shadow val="0"/>
        <u val="none"/>
        <vertAlign val="baseline"/>
        <sz val="10"/>
        <color theme="1"/>
        <name val="Bell MT"/>
        <family val="1"/>
        <scheme val="none"/>
      </font>
      <numFmt numFmtId="0" formatCode="General"/>
      <fill>
        <patternFill patternType="solid">
          <fgColor indexed="64"/>
          <bgColor theme="0"/>
        </patternFill>
      </fill>
    </dxf>
    <dxf>
      <font>
        <strike val="0"/>
        <outline val="0"/>
        <shadow val="0"/>
        <u val="none"/>
        <vertAlign val="baseline"/>
        <sz val="10"/>
        <color theme="1"/>
        <name val="Bell MT"/>
        <family val="1"/>
        <scheme val="none"/>
      </font>
      <numFmt numFmtId="0" formatCode="General"/>
      <fill>
        <patternFill patternType="solid">
          <fgColor indexed="64"/>
          <bgColor theme="0"/>
        </patternFill>
      </fill>
    </dxf>
    <dxf>
      <font>
        <strike val="0"/>
        <outline val="0"/>
        <shadow val="0"/>
        <u val="none"/>
        <vertAlign val="baseline"/>
        <sz val="10"/>
        <color theme="1"/>
        <name val="Bell MT"/>
        <family val="1"/>
        <scheme val="none"/>
      </font>
      <numFmt numFmtId="0" formatCode="General"/>
      <fill>
        <patternFill patternType="solid">
          <fgColor indexed="64"/>
          <bgColor theme="0"/>
        </patternFill>
      </fill>
    </dxf>
    <dxf>
      <font>
        <strike val="0"/>
        <outline val="0"/>
        <shadow val="0"/>
        <u val="none"/>
        <vertAlign val="baseline"/>
        <sz val="10"/>
        <color theme="1"/>
        <name val="Bell MT"/>
        <family val="1"/>
        <scheme val="none"/>
      </font>
      <numFmt numFmtId="167" formatCode="&quot;Ksh&quot;#,##0"/>
      <fill>
        <patternFill patternType="solid">
          <fgColor indexed="64"/>
          <bgColor theme="0"/>
        </patternFill>
      </fill>
    </dxf>
    <dxf>
      <font>
        <strike val="0"/>
        <outline val="0"/>
        <shadow val="0"/>
        <u val="none"/>
        <vertAlign val="baseline"/>
        <sz val="10"/>
        <color theme="1"/>
        <name val="Bell MT"/>
        <family val="1"/>
        <scheme val="none"/>
      </font>
      <fill>
        <patternFill>
          <fgColor indexed="64"/>
          <bgColor theme="0"/>
        </patternFill>
      </fill>
    </dxf>
    <dxf>
      <font>
        <strike val="0"/>
        <outline val="0"/>
        <shadow val="0"/>
        <u val="none"/>
        <vertAlign val="baseline"/>
        <sz val="10"/>
        <color theme="1"/>
        <name val="Bell MT"/>
        <family val="1"/>
        <scheme val="none"/>
      </font>
      <numFmt numFmtId="0" formatCode="General"/>
      <fill>
        <patternFill>
          <fgColor indexed="64"/>
          <bgColor theme="0"/>
        </patternFill>
      </fill>
    </dxf>
    <dxf>
      <font>
        <strike val="0"/>
        <outline val="0"/>
        <shadow val="0"/>
        <u val="none"/>
        <vertAlign val="baseline"/>
        <sz val="10"/>
        <color theme="1"/>
        <name val="Bell MT"/>
        <family val="1"/>
        <scheme val="none"/>
      </font>
      <numFmt numFmtId="0" formatCode="General"/>
      <fill>
        <patternFill>
          <fgColor indexed="64"/>
          <bgColor theme="0"/>
        </patternFill>
      </fill>
    </dxf>
    <dxf>
      <font>
        <b/>
        <i val="0"/>
        <strike val="0"/>
        <condense val="0"/>
        <extend val="0"/>
        <outline val="0"/>
        <shadow val="0"/>
        <u val="none"/>
        <vertAlign val="baseline"/>
        <sz val="10"/>
        <color theme="1"/>
        <name val="Bell MT"/>
        <family val="1"/>
        <scheme val="none"/>
      </font>
      <fill>
        <patternFill patternType="solid">
          <fgColor indexed="64"/>
          <bgColor theme="0"/>
        </patternFill>
      </fill>
      <alignment horizontal="general" vertical="center" textRotation="0" wrapText="1" indent="0" justifyLastLine="0" shrinkToFit="0" readingOrder="0"/>
    </dxf>
    <dxf>
      <font>
        <b/>
        <i val="0"/>
        <strike val="0"/>
        <condense val="0"/>
        <extend val="0"/>
        <outline val="0"/>
        <shadow val="0"/>
        <u val="none"/>
        <vertAlign val="baseline"/>
        <sz val="10"/>
        <color theme="1"/>
        <name val="Bell MT"/>
        <family val="1"/>
        <scheme val="none"/>
      </font>
      <fill>
        <patternFill patternType="solid">
          <fgColor indexed="64"/>
          <bgColor theme="0"/>
        </patternFill>
      </fill>
      <alignment horizontal="general" vertical="center" textRotation="0" wrapText="1" indent="0" justifyLastLine="0" shrinkToFit="0" readingOrder="0"/>
    </dxf>
    <dxf>
      <font>
        <b/>
        <i val="0"/>
        <strike val="0"/>
        <condense val="0"/>
        <extend val="0"/>
        <outline val="0"/>
        <shadow val="0"/>
        <u val="none"/>
        <vertAlign val="baseline"/>
        <sz val="10"/>
        <color theme="1"/>
        <name val="Bell MT"/>
        <family val="1"/>
        <scheme val="none"/>
      </font>
      <fill>
        <patternFill patternType="solid">
          <fgColor indexed="64"/>
          <bgColor theme="0"/>
        </patternFill>
      </fill>
      <alignment horizontal="general" vertical="center" textRotation="0" wrapText="1" indent="0" justifyLastLine="0" shrinkToFit="0" readingOrder="0"/>
    </dxf>
    <dxf>
      <font>
        <b/>
        <i val="0"/>
        <strike val="0"/>
        <condense val="0"/>
        <extend val="0"/>
        <outline val="0"/>
        <shadow val="0"/>
        <u val="none"/>
        <vertAlign val="baseline"/>
        <sz val="10"/>
        <color theme="1"/>
        <name val="Bell MT"/>
        <family val="1"/>
        <scheme val="none"/>
      </font>
      <fill>
        <patternFill patternType="solid">
          <fgColor indexed="64"/>
          <bgColor theme="0"/>
        </patternFill>
      </fill>
      <alignment horizontal="center" vertical="bottom" textRotation="0" wrapText="1" indent="0" justifyLastLine="0" shrinkToFit="0" readingOrder="0"/>
    </dxf>
    <dxf>
      <font>
        <strike val="0"/>
        <outline val="0"/>
        <shadow val="0"/>
        <u val="none"/>
        <vertAlign val="baseline"/>
        <sz val="10"/>
        <color theme="1"/>
        <name val="Bell MT"/>
        <family val="1"/>
        <scheme val="none"/>
      </font>
      <numFmt numFmtId="166" formatCode="_-* #,##0_-;\-* #,##0_-;_-* &quot;-&quot;??_-;_-@_-"/>
      <fill>
        <patternFill patternType="solid">
          <fgColor indexed="64"/>
          <bgColor theme="0"/>
        </patternFill>
      </fill>
    </dxf>
    <dxf>
      <font>
        <strike val="0"/>
        <outline val="0"/>
        <shadow val="0"/>
        <u val="none"/>
        <vertAlign val="baseline"/>
        <sz val="10"/>
        <color theme="1"/>
        <name val="Bell MT"/>
        <family val="1"/>
        <scheme val="none"/>
      </font>
      <numFmt numFmtId="0" formatCode="General"/>
      <fill>
        <patternFill>
          <bgColor theme="0"/>
        </patternFill>
      </fill>
    </dxf>
    <dxf>
      <font>
        <strike val="0"/>
        <outline val="0"/>
        <shadow val="0"/>
        <u val="none"/>
        <vertAlign val="baseline"/>
        <sz val="10"/>
        <color theme="1"/>
        <name val="Bell MT"/>
        <family val="1"/>
        <scheme val="none"/>
      </font>
      <numFmt numFmtId="0" formatCode="General"/>
      <fill>
        <patternFill>
          <bgColor theme="0"/>
        </patternFill>
      </fill>
    </dxf>
    <dxf>
      <font>
        <strike val="0"/>
        <outline val="0"/>
        <shadow val="0"/>
        <u val="none"/>
        <vertAlign val="baseline"/>
        <sz val="10"/>
        <color theme="1"/>
        <name val="Bell MT"/>
        <family val="1"/>
        <scheme val="none"/>
      </font>
      <numFmt numFmtId="0" formatCode="General"/>
      <fill>
        <patternFill>
          <bgColor theme="0"/>
        </patternFill>
      </fill>
    </dxf>
    <dxf>
      <font>
        <strike val="0"/>
        <outline val="0"/>
        <shadow val="0"/>
        <u val="none"/>
        <vertAlign val="baseline"/>
        <sz val="10"/>
        <color theme="1"/>
        <name val="Bell MT"/>
        <family val="1"/>
        <scheme val="none"/>
      </font>
      <numFmt numFmtId="166" formatCode="_-* #,##0_-;\-* #,##0_-;_-* &quot;-&quot;??_-;_-@_-"/>
      <fill>
        <patternFill patternType="solid">
          <fgColor indexed="64"/>
          <bgColor theme="0"/>
        </patternFill>
      </fill>
    </dxf>
    <dxf>
      <font>
        <strike val="0"/>
        <outline val="0"/>
        <shadow val="0"/>
        <u val="none"/>
        <vertAlign val="baseline"/>
        <sz val="10"/>
        <color theme="1"/>
        <name val="Bell MT"/>
        <family val="1"/>
        <scheme val="none"/>
      </font>
      <fill>
        <patternFill>
          <bgColor theme="0"/>
        </patternFill>
      </fill>
    </dxf>
    <dxf>
      <font>
        <strike val="0"/>
        <outline val="0"/>
        <shadow val="0"/>
        <u val="none"/>
        <vertAlign val="baseline"/>
        <sz val="10"/>
        <color theme="1"/>
        <name val="Bell MT"/>
        <family val="1"/>
        <scheme val="none"/>
      </font>
      <numFmt numFmtId="0" formatCode="General"/>
      <fill>
        <patternFill>
          <bgColor theme="0"/>
        </patternFill>
      </fill>
    </dxf>
    <dxf>
      <font>
        <strike val="0"/>
        <outline val="0"/>
        <shadow val="0"/>
        <u val="none"/>
        <vertAlign val="baseline"/>
        <sz val="10"/>
        <color theme="1"/>
        <name val="Bell MT"/>
        <family val="1"/>
        <scheme val="none"/>
      </font>
      <numFmt numFmtId="0" formatCode="General"/>
      <fill>
        <patternFill>
          <bgColor theme="0"/>
        </patternFill>
      </fill>
    </dxf>
    <dxf>
      <font>
        <color auto="1"/>
      </font>
    </dxf>
    <dxf>
      <font>
        <color auto="1"/>
      </font>
    </dxf>
    <dxf>
      <font>
        <color auto="1"/>
      </font>
    </dxf>
    <dxf>
      <font>
        <color auto="1"/>
      </font>
    </dxf>
    <dxf>
      <font>
        <color auto="1"/>
      </font>
    </dxf>
    <dxf>
      <font>
        <color auto="1"/>
      </font>
    </dxf>
    <dxf>
      <font>
        <sz val="12"/>
      </font>
    </dxf>
    <dxf>
      <font>
        <sz val="12"/>
      </font>
    </dxf>
    <dxf>
      <font>
        <sz val="12"/>
      </font>
    </dxf>
    <dxf>
      <font>
        <sz val="12"/>
      </font>
    </dxf>
    <dxf>
      <font>
        <sz val="12"/>
      </font>
    </dxf>
    <dxf>
      <font>
        <sz val="12"/>
      </font>
    </dxf>
    <dxf>
      <font>
        <name val="Bell MT"/>
        <family val="1"/>
        <scheme val="none"/>
      </font>
    </dxf>
    <dxf>
      <font>
        <name val="Bell MT"/>
        <family val="1"/>
        <scheme val="none"/>
      </font>
    </dxf>
    <dxf>
      <font>
        <name val="Bell MT"/>
        <family val="1"/>
        <scheme val="none"/>
      </font>
    </dxf>
    <dxf>
      <font>
        <name val="Bell MT"/>
        <family val="1"/>
        <scheme val="none"/>
      </font>
    </dxf>
    <dxf>
      <font>
        <name val="Bell MT"/>
        <family val="1"/>
        <scheme val="none"/>
      </font>
    </dxf>
    <dxf>
      <font>
        <name val="Bell MT"/>
        <family val="1"/>
        <scheme val="none"/>
      </font>
    </dxf>
    <dxf>
      <font>
        <color auto="1"/>
      </font>
    </dxf>
    <dxf>
      <font>
        <color auto="1"/>
      </font>
    </dxf>
    <dxf>
      <font>
        <color auto="1"/>
      </font>
    </dxf>
    <dxf>
      <font>
        <color auto="1"/>
      </font>
    </dxf>
    <dxf>
      <font>
        <color auto="1"/>
      </font>
    </dxf>
    <dxf>
      <font>
        <color auto="1"/>
      </font>
    </dxf>
    <dxf>
      <font>
        <sz val="12"/>
      </font>
    </dxf>
    <dxf>
      <font>
        <sz val="12"/>
      </font>
    </dxf>
    <dxf>
      <font>
        <sz val="12"/>
      </font>
    </dxf>
    <dxf>
      <font>
        <sz val="12"/>
      </font>
    </dxf>
    <dxf>
      <font>
        <sz val="12"/>
      </font>
    </dxf>
    <dxf>
      <font>
        <sz val="12"/>
      </font>
    </dxf>
    <dxf>
      <font>
        <name val="Bell MT"/>
        <family val="1"/>
        <scheme val="none"/>
      </font>
    </dxf>
    <dxf>
      <font>
        <name val="Bell MT"/>
        <family val="1"/>
        <scheme val="none"/>
      </font>
    </dxf>
    <dxf>
      <font>
        <name val="Bell MT"/>
        <family val="1"/>
        <scheme val="none"/>
      </font>
    </dxf>
    <dxf>
      <font>
        <name val="Bell MT"/>
        <family val="1"/>
        <scheme val="none"/>
      </font>
    </dxf>
    <dxf>
      <font>
        <name val="Bell MT"/>
        <family val="1"/>
        <scheme val="none"/>
      </font>
    </dxf>
    <dxf>
      <font>
        <name val="Bell MT"/>
        <family val="1"/>
        <scheme val="none"/>
      </font>
    </dxf>
    <dxf>
      <font>
        <color auto="1"/>
      </font>
    </dxf>
    <dxf>
      <font>
        <color auto="1"/>
      </font>
    </dxf>
    <dxf>
      <font>
        <color auto="1"/>
      </font>
    </dxf>
    <dxf>
      <font>
        <color auto="1"/>
      </font>
    </dxf>
    <dxf>
      <font>
        <color auto="1"/>
      </font>
    </dxf>
    <dxf>
      <font>
        <color auto="1"/>
      </font>
    </dxf>
    <dxf>
      <font>
        <sz val="12"/>
      </font>
    </dxf>
    <dxf>
      <font>
        <sz val="12"/>
      </font>
    </dxf>
    <dxf>
      <font>
        <sz val="12"/>
      </font>
    </dxf>
    <dxf>
      <font>
        <sz val="12"/>
      </font>
    </dxf>
    <dxf>
      <font>
        <sz val="12"/>
      </font>
    </dxf>
    <dxf>
      <font>
        <sz val="12"/>
      </font>
    </dxf>
    <dxf>
      <font>
        <name val="Bell MT"/>
        <family val="1"/>
        <scheme val="none"/>
      </font>
    </dxf>
    <dxf>
      <font>
        <name val="Bell MT"/>
        <family val="1"/>
        <scheme val="none"/>
      </font>
    </dxf>
    <dxf>
      <font>
        <name val="Bell MT"/>
        <family val="1"/>
        <scheme val="none"/>
      </font>
    </dxf>
    <dxf>
      <font>
        <name val="Bell MT"/>
        <family val="1"/>
        <scheme val="none"/>
      </font>
    </dxf>
    <dxf>
      <font>
        <name val="Bell MT"/>
        <family val="1"/>
        <scheme val="none"/>
      </font>
    </dxf>
    <dxf>
      <font>
        <name val="Bell MT"/>
        <family val="1"/>
        <scheme val="none"/>
      </font>
    </dxf>
    <dxf>
      <numFmt numFmtId="13" formatCode="0%"/>
    </dxf>
    <dxf>
      <font>
        <color auto="1"/>
      </font>
    </dxf>
    <dxf>
      <font>
        <color auto="1"/>
      </font>
    </dxf>
    <dxf>
      <font>
        <color auto="1"/>
      </font>
    </dxf>
    <dxf>
      <font>
        <sz val="12"/>
      </font>
    </dxf>
    <dxf>
      <font>
        <sz val="12"/>
      </font>
    </dxf>
    <dxf>
      <font>
        <sz val="12"/>
      </font>
    </dxf>
    <dxf>
      <font>
        <name val="Bell MT"/>
        <family val="1"/>
        <scheme val="none"/>
      </font>
    </dxf>
    <dxf>
      <font>
        <name val="Bell MT"/>
        <family val="1"/>
        <scheme val="none"/>
      </font>
    </dxf>
    <dxf>
      <font>
        <name val="Bell MT"/>
        <family val="1"/>
        <scheme val="none"/>
      </font>
    </dxf>
    <dxf>
      <font>
        <color auto="1"/>
      </font>
    </dxf>
    <dxf>
      <font>
        <color auto="1"/>
      </font>
    </dxf>
    <dxf>
      <font>
        <color auto="1"/>
      </font>
    </dxf>
    <dxf>
      <font>
        <sz val="12"/>
      </font>
    </dxf>
    <dxf>
      <font>
        <sz val="12"/>
      </font>
    </dxf>
    <dxf>
      <font>
        <sz val="12"/>
      </font>
    </dxf>
    <dxf>
      <font>
        <name val="Bell MT"/>
        <family val="1"/>
        <scheme val="none"/>
      </font>
    </dxf>
    <dxf>
      <font>
        <name val="Bell MT"/>
        <family val="1"/>
        <scheme val="none"/>
      </font>
    </dxf>
    <dxf>
      <font>
        <name val="Bell MT"/>
        <family val="1"/>
        <scheme val="none"/>
      </font>
    </dxf>
    <dxf>
      <font>
        <color auto="1"/>
      </font>
    </dxf>
    <dxf>
      <font>
        <color auto="1"/>
      </font>
    </dxf>
    <dxf>
      <font>
        <color auto="1"/>
      </font>
    </dxf>
    <dxf>
      <font>
        <sz val="12"/>
      </font>
    </dxf>
    <dxf>
      <font>
        <sz val="12"/>
      </font>
    </dxf>
    <dxf>
      <font>
        <sz val="12"/>
      </font>
    </dxf>
    <dxf>
      <font>
        <name val="Bell MT"/>
        <family val="1"/>
        <scheme val="none"/>
      </font>
    </dxf>
    <dxf>
      <font>
        <name val="Bell MT"/>
        <family val="1"/>
        <scheme val="none"/>
      </font>
    </dxf>
    <dxf>
      <font>
        <name val="Bell MT"/>
        <family val="1"/>
        <scheme val="none"/>
      </font>
    </dxf>
    <dxf>
      <font>
        <color auto="1"/>
      </font>
    </dxf>
    <dxf>
      <font>
        <color auto="1"/>
      </font>
    </dxf>
    <dxf>
      <font>
        <color auto="1"/>
      </font>
    </dxf>
    <dxf>
      <font>
        <color auto="1"/>
      </font>
    </dxf>
    <dxf>
      <font>
        <color auto="1"/>
      </font>
    </dxf>
    <dxf>
      <font>
        <color auto="1"/>
      </font>
    </dxf>
    <dxf>
      <font>
        <sz val="12"/>
      </font>
    </dxf>
    <dxf>
      <font>
        <sz val="12"/>
      </font>
    </dxf>
    <dxf>
      <font>
        <sz val="12"/>
      </font>
    </dxf>
    <dxf>
      <font>
        <sz val="12"/>
      </font>
    </dxf>
    <dxf>
      <font>
        <sz val="12"/>
      </font>
    </dxf>
    <dxf>
      <font>
        <sz val="12"/>
      </font>
    </dxf>
    <dxf>
      <font>
        <name val="Bell MT"/>
        <family val="1"/>
        <scheme val="none"/>
      </font>
    </dxf>
    <dxf>
      <font>
        <name val="Bell MT"/>
        <family val="1"/>
        <scheme val="none"/>
      </font>
    </dxf>
    <dxf>
      <font>
        <name val="Bell MT"/>
        <family val="1"/>
        <scheme val="none"/>
      </font>
    </dxf>
    <dxf>
      <font>
        <name val="Bell MT"/>
        <family val="1"/>
        <scheme val="none"/>
      </font>
    </dxf>
    <dxf>
      <font>
        <name val="Bell MT"/>
        <family val="1"/>
        <scheme val="none"/>
      </font>
    </dxf>
    <dxf>
      <font>
        <name val="Bell MT"/>
        <family val="1"/>
        <scheme val="none"/>
      </font>
    </dxf>
    <dxf>
      <font>
        <color auto="1"/>
      </font>
    </dxf>
    <dxf>
      <font>
        <color auto="1"/>
      </font>
    </dxf>
    <dxf>
      <font>
        <color auto="1"/>
      </font>
    </dxf>
    <dxf>
      <font>
        <color auto="1"/>
      </font>
    </dxf>
    <dxf>
      <font>
        <color auto="1"/>
      </font>
    </dxf>
    <dxf>
      <font>
        <color auto="1"/>
      </font>
    </dxf>
    <dxf>
      <font>
        <sz val="12"/>
      </font>
    </dxf>
    <dxf>
      <font>
        <sz val="12"/>
      </font>
    </dxf>
    <dxf>
      <font>
        <sz val="12"/>
      </font>
    </dxf>
    <dxf>
      <font>
        <sz val="12"/>
      </font>
    </dxf>
    <dxf>
      <font>
        <sz val="12"/>
      </font>
    </dxf>
    <dxf>
      <font>
        <sz val="12"/>
      </font>
    </dxf>
    <dxf>
      <font>
        <name val="Bell MT"/>
        <family val="1"/>
        <scheme val="none"/>
      </font>
    </dxf>
    <dxf>
      <font>
        <name val="Bell MT"/>
        <family val="1"/>
        <scheme val="none"/>
      </font>
    </dxf>
    <dxf>
      <font>
        <name val="Bell MT"/>
        <family val="1"/>
        <scheme val="none"/>
      </font>
    </dxf>
    <dxf>
      <font>
        <name val="Bell MT"/>
        <family val="1"/>
        <scheme val="none"/>
      </font>
    </dxf>
    <dxf>
      <font>
        <name val="Bell MT"/>
        <family val="1"/>
        <scheme val="none"/>
      </font>
    </dxf>
    <dxf>
      <font>
        <name val="Bell MT"/>
        <family val="1"/>
        <scheme val="none"/>
      </font>
    </dxf>
    <dxf>
      <font>
        <color auto="1"/>
      </font>
    </dxf>
    <dxf>
      <font>
        <color auto="1"/>
      </font>
    </dxf>
    <dxf>
      <font>
        <color auto="1"/>
      </font>
    </dxf>
    <dxf>
      <font>
        <color auto="1"/>
      </font>
    </dxf>
    <dxf>
      <font>
        <color auto="1"/>
      </font>
    </dxf>
    <dxf>
      <font>
        <color auto="1"/>
      </font>
    </dxf>
    <dxf>
      <font>
        <sz val="12"/>
      </font>
    </dxf>
    <dxf>
      <font>
        <sz val="12"/>
      </font>
    </dxf>
    <dxf>
      <font>
        <sz val="12"/>
      </font>
    </dxf>
    <dxf>
      <font>
        <sz val="12"/>
      </font>
    </dxf>
    <dxf>
      <font>
        <sz val="12"/>
      </font>
    </dxf>
    <dxf>
      <font>
        <sz val="12"/>
      </font>
    </dxf>
    <dxf>
      <font>
        <name val="Bell MT"/>
        <family val="1"/>
        <scheme val="none"/>
      </font>
    </dxf>
    <dxf>
      <font>
        <name val="Bell MT"/>
        <family val="1"/>
        <scheme val="none"/>
      </font>
    </dxf>
    <dxf>
      <font>
        <name val="Bell MT"/>
        <family val="1"/>
        <scheme val="none"/>
      </font>
    </dxf>
    <dxf>
      <font>
        <name val="Bell MT"/>
        <family val="1"/>
        <scheme val="none"/>
      </font>
    </dxf>
    <dxf>
      <font>
        <name val="Bell MT"/>
        <family val="1"/>
        <scheme val="none"/>
      </font>
    </dxf>
    <dxf>
      <font>
        <name val="Bell MT"/>
        <family val="1"/>
        <scheme val="none"/>
      </font>
    </dxf>
    <dxf>
      <font>
        <b val="0"/>
        <i val="0"/>
        <strike val="0"/>
        <condense val="0"/>
        <extend val="0"/>
        <outline val="0"/>
        <shadow val="0"/>
        <u val="none"/>
        <vertAlign val="baseline"/>
        <sz val="12"/>
        <color theme="1"/>
        <name val="Bell MT"/>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Bell MT"/>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Bell MT"/>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Bell MT"/>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Bell MT"/>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Bell MT"/>
        <family val="1"/>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Bell MT"/>
        <family val="1"/>
        <scheme val="none"/>
      </font>
      <numFmt numFmtId="169" formatCode="_-&quot;Ksh&quot;* #,##0_-;\-&quot;Ksh&quot;* #,##0_-;_-&quot;Ksh&quot;* &quot;-&quot;??_-;_-@_-"/>
      <alignment horizontal="center" vertical="center" textRotation="0" wrapText="0" indent="0" justifyLastLine="0" shrinkToFit="0" readingOrder="0"/>
    </dxf>
    <dxf>
      <font>
        <b val="0"/>
        <i val="0"/>
        <strike val="0"/>
        <condense val="0"/>
        <extend val="0"/>
        <outline val="0"/>
        <shadow val="0"/>
        <u val="none"/>
        <vertAlign val="baseline"/>
        <sz val="12"/>
        <color theme="1"/>
        <name val="Bell MT"/>
        <family val="1"/>
        <scheme val="none"/>
      </font>
      <numFmt numFmtId="169" formatCode="_-&quot;Ksh&quot;* #,##0_-;\-&quot;Ksh&quot;* #,##0_-;_-&quot;Ksh&quot;* &quot;-&quot;??_-;_-@_-"/>
      <alignment horizontal="center" vertical="center" textRotation="0" wrapText="0" indent="0" justifyLastLine="0" shrinkToFit="0" readingOrder="0"/>
    </dxf>
    <dxf>
      <font>
        <b val="0"/>
        <i val="0"/>
        <strike val="0"/>
        <condense val="0"/>
        <extend val="0"/>
        <outline val="0"/>
        <shadow val="0"/>
        <u val="none"/>
        <vertAlign val="baseline"/>
        <sz val="12"/>
        <color theme="1"/>
        <name val="Bell MT"/>
        <family val="1"/>
        <scheme val="none"/>
      </font>
      <numFmt numFmtId="169" formatCode="_-&quot;Ksh&quot;* #,##0_-;\-&quot;Ksh&quot;* #,##0_-;_-&quot;Ksh&quot;* &quot;-&quot;??_-;_-@_-"/>
      <alignment horizontal="center" vertical="center" textRotation="0" wrapText="0" indent="0" justifyLastLine="0" shrinkToFit="0" readingOrder="0"/>
    </dxf>
    <dxf>
      <font>
        <b val="0"/>
        <i val="0"/>
        <strike val="0"/>
        <condense val="0"/>
        <extend val="0"/>
        <outline val="0"/>
        <shadow val="0"/>
        <u val="none"/>
        <vertAlign val="baseline"/>
        <sz val="12"/>
        <color theme="1"/>
        <name val="Bell MT"/>
        <family val="1"/>
        <scheme val="none"/>
      </font>
      <numFmt numFmtId="169" formatCode="_-&quot;Ksh&quot;* #,##0_-;\-&quot;Ksh&quot;* #,##0_-;_-&quot;Ksh&quot;* &quot;-&quot;??_-;_-@_-"/>
      <alignment horizontal="center" vertical="center" textRotation="0" wrapText="0" indent="0" justifyLastLine="0" shrinkToFit="0" readingOrder="0"/>
    </dxf>
    <dxf>
      <font>
        <b val="0"/>
        <i val="0"/>
        <strike val="0"/>
        <condense val="0"/>
        <extend val="0"/>
        <outline val="0"/>
        <shadow val="0"/>
        <u val="none"/>
        <vertAlign val="baseline"/>
        <sz val="12"/>
        <color theme="1"/>
        <name val="Bell MT"/>
        <family val="1"/>
        <scheme val="none"/>
      </font>
      <numFmt numFmtId="169" formatCode="_-&quot;Ksh&quot;* #,##0_-;\-&quot;Ksh&quot;* #,##0_-;_-&quot;Ksh&quot;* &quot;-&quot;??_-;_-@_-"/>
      <alignment horizontal="center" vertical="center" textRotation="0" wrapText="0" indent="0" justifyLastLine="0" shrinkToFit="0" readingOrder="0"/>
    </dxf>
    <dxf>
      <font>
        <b val="0"/>
        <i val="0"/>
        <strike val="0"/>
        <condense val="0"/>
        <extend val="0"/>
        <outline val="0"/>
        <shadow val="0"/>
        <u val="none"/>
        <vertAlign val="baseline"/>
        <sz val="12"/>
        <color theme="1"/>
        <name val="Bell MT"/>
        <family val="1"/>
        <scheme val="none"/>
      </font>
      <numFmt numFmtId="169" formatCode="_-&quot;Ksh&quot;* #,##0_-;\-&quot;Ksh&quot;* #,##0_-;_-&quot;Ksh&quot;* &quot;-&quot;??_-;_-@_-"/>
      <alignment horizontal="center" vertical="center" textRotation="0" wrapText="0" indent="0" justifyLastLine="0" shrinkToFit="0" readingOrder="0"/>
    </dxf>
    <dxf>
      <font>
        <b val="0"/>
        <i val="0"/>
        <strike val="0"/>
        <condense val="0"/>
        <extend val="0"/>
        <outline val="0"/>
        <shadow val="0"/>
        <u val="none"/>
        <vertAlign val="baseline"/>
        <sz val="12"/>
        <color theme="1"/>
        <name val="Bell MT"/>
        <family val="1"/>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Bell MT"/>
        <family val="1"/>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Bell MT"/>
        <family val="1"/>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Bell MT"/>
        <family val="1"/>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Bell MT"/>
        <family val="1"/>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Bell MT"/>
        <family val="1"/>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Bell MT"/>
        <family val="1"/>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Bell MT"/>
        <family val="1"/>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Bell MT"/>
        <family val="1"/>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Bell MT"/>
        <family val="1"/>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Bell MT"/>
        <family val="1"/>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Bell MT"/>
        <family val="1"/>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Bell MT"/>
        <family val="1"/>
        <scheme val="none"/>
      </font>
      <numFmt numFmtId="19" formatCode="dd/mm/yyyy"/>
    </dxf>
    <dxf>
      <font>
        <b val="0"/>
        <i val="0"/>
        <strike val="0"/>
        <condense val="0"/>
        <extend val="0"/>
        <outline val="0"/>
        <shadow val="0"/>
        <u val="none"/>
        <vertAlign val="baseline"/>
        <sz val="12"/>
        <color theme="1"/>
        <name val="Bell MT"/>
        <family val="1"/>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Bell MT"/>
        <family val="1"/>
        <scheme val="none"/>
      </font>
      <alignment horizontal="center" vertical="center" textRotation="0" wrapText="0" indent="0" justifyLastLine="0" shrinkToFit="0" readingOrder="0"/>
    </dxf>
    <dxf>
      <font>
        <b/>
        <i val="0"/>
        <sz val="11"/>
        <name val="Berlin Sans FB"/>
        <family val="2"/>
        <scheme val="none"/>
      </font>
      <border diagonalUp="0" diagonalDown="0">
        <left/>
        <right/>
        <top/>
        <bottom/>
        <vertical/>
        <horizontal/>
      </border>
    </dxf>
    <dxf>
      <font>
        <name val="Berlin Sans FB"/>
        <family val="2"/>
        <scheme val="none"/>
      </font>
      <fill>
        <patternFill patternType="none">
          <bgColor auto="1"/>
        </patternFill>
      </fill>
      <border diagonalUp="0" diagonalDown="0">
        <left/>
        <right/>
        <top/>
        <bottom/>
        <vertical/>
        <horizontal/>
      </border>
    </dxf>
    <dxf>
      <font>
        <b/>
        <i val="0"/>
        <sz val="10"/>
        <name val="Bookman Old Style"/>
        <family val="1"/>
        <scheme val="none"/>
      </font>
    </dxf>
    <dxf>
      <font>
        <sz val="10"/>
        <color auto="1"/>
        <name val="Bookman Old Style"/>
        <family val="1"/>
        <scheme val="none"/>
      </font>
      <border diagonalUp="0" diagonalDown="0">
        <left/>
        <right/>
        <top/>
        <bottom/>
        <vertical/>
        <horizontal/>
      </border>
    </dxf>
  </dxfs>
  <tableStyles count="2" defaultTableStyle="TableStyleMedium2" defaultPivotStyle="PivotStyleLight16">
    <tableStyle name="Slicer Style 1" pivot="0" table="0" count="5" xr9:uid="{6E43976E-6EAE-436F-AC79-C2F0949E4504}">
      <tableStyleElement type="wholeTable" dxfId="194"/>
      <tableStyleElement type="headerRow" dxfId="193"/>
    </tableStyle>
    <tableStyle name="Slicer Style 2" pivot="0" table="0" count="3" xr9:uid="{810EAA11-8467-43B7-A496-2E0B82CBCCE9}">
      <tableStyleElement type="wholeTable" dxfId="192"/>
      <tableStyleElement type="headerRow" dxfId="191"/>
    </tableStyle>
  </tableStyles>
  <colors>
    <mruColors>
      <color rgb="FF000099"/>
    </mruColors>
  </colors>
  <extLst>
    <ext xmlns:x14="http://schemas.microsoft.com/office/spreadsheetml/2009/9/main" uri="{46F421CA-312F-682f-3DD2-61675219B42D}">
      <x14:dxfs count="4">
        <dxf>
          <font>
            <name val="Berlin Sans FB"/>
            <family val="2"/>
            <scheme val="none"/>
          </font>
          <fill>
            <gradientFill degree="135">
              <stop position="0">
                <color theme="0"/>
              </stop>
              <stop position="0.5">
                <color theme="7"/>
              </stop>
              <stop position="1">
                <color theme="0"/>
              </stop>
            </gradientFill>
          </fill>
          <border diagonalUp="0" diagonalDown="0">
            <left/>
            <right/>
            <top/>
            <bottom/>
            <vertical/>
            <horizontal/>
          </border>
        </dxf>
        <dxf>
          <fill>
            <gradientFill degree="45">
              <stop position="0">
                <color theme="0"/>
              </stop>
              <stop position="0.5">
                <color theme="0" tint="-0.49803155613879818"/>
              </stop>
              <stop position="1">
                <color theme="0"/>
              </stop>
            </gradientFill>
          </fill>
          <border>
            <left style="thin">
              <color auto="1"/>
            </left>
            <right style="thin">
              <color auto="1"/>
            </right>
            <top style="thin">
              <color auto="1"/>
            </top>
            <bottom style="thin">
              <color auto="1"/>
            </bottom>
          </border>
        </dxf>
        <dxf>
          <fill>
            <gradientFill degree="45">
              <stop position="0">
                <color theme="0"/>
              </stop>
              <stop position="0.5">
                <color rgb="FF00B0F0"/>
              </stop>
              <stop position="1">
                <color theme="0"/>
              </stop>
            </gradientFill>
          </fill>
          <border>
            <left style="thin">
              <color auto="1"/>
            </left>
            <right style="thin">
              <color auto="1"/>
            </right>
            <top style="thin">
              <color auto="1"/>
            </top>
            <bottom style="thin">
              <color auto="1"/>
            </bottom>
          </border>
        </dxf>
        <dxf>
          <fill>
            <gradientFill type="path">
              <stop position="0">
                <color theme="0"/>
              </stop>
              <stop position="1">
                <color theme="0" tint="-0.25098422193060094"/>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selectedItemWithNo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[Sammy work.xlsx]PIVOT!monthly sales</c:name>
    <c:fmtId val="1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ookman Old Style" panose="02050604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ookman Old Style" panose="02050604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ookman Old Style" panose="02050604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19698722493811"/>
          <c:y val="6.0185001146701327E-2"/>
          <c:w val="0.92075240594925634"/>
          <c:h val="0.83241542723826167"/>
        </c:manualLayout>
      </c:layout>
      <c:barChart>
        <c:barDir val="col"/>
        <c:grouping val="clustered"/>
        <c:varyColors val="0"/>
        <c:ser>
          <c:idx val="0"/>
          <c:order val="0"/>
          <c:tx>
            <c:strRef>
              <c:f>PIVOT!$S$1</c:f>
              <c:strCache>
                <c:ptCount val="1"/>
                <c:pt idx="0">
                  <c:v>Sum of Pants Sales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ookman Old Style" panose="0205060405050502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PIVOT!$R$2:$R$3</c:f>
              <c:strCache>
                <c:ptCount val="1"/>
                <c:pt idx="0">
                  <c:v>Jun</c:v>
                </c:pt>
              </c:strCache>
            </c:strRef>
          </c:cat>
          <c:val>
            <c:numRef>
              <c:f>PIVOT!$S$2:$S$3</c:f>
              <c:numCache>
                <c:formatCode>General</c:formatCode>
                <c:ptCount val="1"/>
                <c:pt idx="0">
                  <c:v>247</c:v>
                </c:pt>
              </c:numCache>
            </c:numRef>
          </c:val>
          <c:extLst>
            <c:ext xmlns:c16="http://schemas.microsoft.com/office/drawing/2014/chart" uri="{C3380CC4-5D6E-409C-BE32-E72D297353CC}">
              <c16:uniqueId val="{00000000-EA52-4CBA-97D2-9EC260238B8E}"/>
            </c:ext>
          </c:extLst>
        </c:ser>
        <c:ser>
          <c:idx val="1"/>
          <c:order val="1"/>
          <c:tx>
            <c:strRef>
              <c:f>PIVOT!$T$1</c:f>
              <c:strCache>
                <c:ptCount val="1"/>
                <c:pt idx="0">
                  <c:v>Sum of T-shrts Sales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ookman Old Style" panose="0205060405050502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PIVOT!$R$2:$R$3</c:f>
              <c:strCache>
                <c:ptCount val="1"/>
                <c:pt idx="0">
                  <c:v>Jun</c:v>
                </c:pt>
              </c:strCache>
            </c:strRef>
          </c:cat>
          <c:val>
            <c:numRef>
              <c:f>PIVOT!$T$2:$T$3</c:f>
              <c:numCache>
                <c:formatCode>General</c:formatCode>
                <c:ptCount val="1"/>
                <c:pt idx="0">
                  <c:v>242</c:v>
                </c:pt>
              </c:numCache>
            </c:numRef>
          </c:val>
          <c:extLst>
            <c:ext xmlns:c16="http://schemas.microsoft.com/office/drawing/2014/chart" uri="{C3380CC4-5D6E-409C-BE32-E72D297353CC}">
              <c16:uniqueId val="{00000001-EA52-4CBA-97D2-9EC260238B8E}"/>
            </c:ext>
          </c:extLst>
        </c:ser>
        <c:ser>
          <c:idx val="2"/>
          <c:order val="2"/>
          <c:tx>
            <c:strRef>
              <c:f>PIVOT!$U$1</c:f>
              <c:strCache>
                <c:ptCount val="1"/>
                <c:pt idx="0">
                  <c:v>Sum of Shorts Sales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ookman Old Style" panose="0205060405050502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PIVOT!$R$2:$R$3</c:f>
              <c:strCache>
                <c:ptCount val="1"/>
                <c:pt idx="0">
                  <c:v>Jun</c:v>
                </c:pt>
              </c:strCache>
            </c:strRef>
          </c:cat>
          <c:val>
            <c:numRef>
              <c:f>PIVOT!$U$2:$U$3</c:f>
              <c:numCache>
                <c:formatCode>General</c:formatCode>
                <c:ptCount val="1"/>
                <c:pt idx="0">
                  <c:v>238</c:v>
                </c:pt>
              </c:numCache>
            </c:numRef>
          </c:val>
          <c:extLst>
            <c:ext xmlns:c16="http://schemas.microsoft.com/office/drawing/2014/chart" uri="{C3380CC4-5D6E-409C-BE32-E72D297353CC}">
              <c16:uniqueId val="{00000002-EA52-4CBA-97D2-9EC260238B8E}"/>
            </c:ext>
          </c:extLst>
        </c:ser>
        <c:dLbls>
          <c:dLblPos val="outEnd"/>
          <c:showLegendKey val="0"/>
          <c:showVal val="1"/>
          <c:showCatName val="0"/>
          <c:showSerName val="0"/>
          <c:showPercent val="0"/>
          <c:showBubbleSize val="0"/>
        </c:dLbls>
        <c:gapWidth val="219"/>
        <c:overlap val="-27"/>
        <c:axId val="1426264191"/>
        <c:axId val="1426264671"/>
      </c:barChart>
      <c:catAx>
        <c:axId val="142626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Bookman Old Style" panose="02050604050505020204" pitchFamily="18" charset="0"/>
                <a:ea typeface="+mn-ea"/>
                <a:cs typeface="+mn-cs"/>
              </a:defRPr>
            </a:pPr>
            <a:endParaRPr lang="en-US"/>
          </a:p>
        </c:txPr>
        <c:crossAx val="1426264671"/>
        <c:crosses val="autoZero"/>
        <c:auto val="1"/>
        <c:lblAlgn val="ctr"/>
        <c:lblOffset val="100"/>
        <c:noMultiLvlLbl val="0"/>
      </c:catAx>
      <c:valAx>
        <c:axId val="1426264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Bookman Old Style" panose="02050604050505020204" pitchFamily="18" charset="0"/>
                <a:ea typeface="+mn-ea"/>
                <a:cs typeface="+mn-cs"/>
              </a:defRPr>
            </a:pPr>
            <a:endParaRPr lang="en-US"/>
          </a:p>
        </c:txPr>
        <c:crossAx val="1426264191"/>
        <c:crosses val="autoZero"/>
        <c:crossBetween val="between"/>
      </c:valAx>
      <c:spPr>
        <a:noFill/>
        <a:ln>
          <a:noFill/>
        </a:ln>
        <a:effectLst/>
      </c:spPr>
    </c:plotArea>
    <c:legend>
      <c:legendPos val="t"/>
      <c:layout>
        <c:manualLayout>
          <c:xMode val="edge"/>
          <c:yMode val="edge"/>
          <c:x val="9.5473534558180209E-2"/>
          <c:y val="0"/>
          <c:w val="0.80905271216097996"/>
          <c:h val="7.8125546806649182E-2"/>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bg1"/>
              </a:solidFill>
              <a:latin typeface="Bookman Old Style" panose="020506040505050202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[Sammy work.xlsx]PIVOT!day sales</c:name>
    <c:fmtId val="2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061751224426605E-2"/>
          <c:y val="0.10259438354738303"/>
          <c:w val="0.93968365659584607"/>
          <c:h val="0.74499179107399871"/>
        </c:manualLayout>
      </c:layout>
      <c:lineChart>
        <c:grouping val="standard"/>
        <c:varyColors val="0"/>
        <c:ser>
          <c:idx val="0"/>
          <c:order val="0"/>
          <c:tx>
            <c:strRef>
              <c:f>PIVOT!$Y$1</c:f>
              <c:strCache>
                <c:ptCount val="1"/>
                <c:pt idx="0">
                  <c:v>Sum of Pants Sales</c:v>
                </c:pt>
              </c:strCache>
            </c:strRef>
          </c:tx>
          <c:spPr>
            <a:ln w="28575" cap="rnd">
              <a:solidFill>
                <a:schemeClr val="accent6"/>
              </a:solidFill>
              <a:round/>
            </a:ln>
            <a:effectLst/>
          </c:spPr>
          <c:marker>
            <c:symbol val="none"/>
          </c:marker>
          <c:cat>
            <c:strRef>
              <c:f>PIVOT!$X$2:$X$14</c:f>
              <c:strCache>
                <c:ptCount val="12"/>
                <c:pt idx="0">
                  <c:v>01-Jun</c:v>
                </c:pt>
                <c:pt idx="1">
                  <c:v>02-Jun</c:v>
                </c:pt>
                <c:pt idx="2">
                  <c:v>03-Jun</c:v>
                </c:pt>
                <c:pt idx="3">
                  <c:v>04-Jun</c:v>
                </c:pt>
                <c:pt idx="4">
                  <c:v>05-Jun</c:v>
                </c:pt>
                <c:pt idx="5">
                  <c:v>06-Jun</c:v>
                </c:pt>
                <c:pt idx="6">
                  <c:v>07-Jun</c:v>
                </c:pt>
                <c:pt idx="7">
                  <c:v>08-Jun</c:v>
                </c:pt>
                <c:pt idx="8">
                  <c:v>09-Jun</c:v>
                </c:pt>
                <c:pt idx="9">
                  <c:v>10-Jun</c:v>
                </c:pt>
                <c:pt idx="10">
                  <c:v>11-Jun</c:v>
                </c:pt>
                <c:pt idx="11">
                  <c:v>12-Jun</c:v>
                </c:pt>
              </c:strCache>
            </c:strRef>
          </c:cat>
          <c:val>
            <c:numRef>
              <c:f>PIVOT!$Y$2:$Y$14</c:f>
              <c:numCache>
                <c:formatCode>General</c:formatCode>
                <c:ptCount val="12"/>
                <c:pt idx="0">
                  <c:v>20</c:v>
                </c:pt>
                <c:pt idx="1">
                  <c:v>20</c:v>
                </c:pt>
                <c:pt idx="2">
                  <c:v>20</c:v>
                </c:pt>
                <c:pt idx="3">
                  <c:v>20</c:v>
                </c:pt>
                <c:pt idx="4">
                  <c:v>20</c:v>
                </c:pt>
                <c:pt idx="5">
                  <c:v>20</c:v>
                </c:pt>
                <c:pt idx="6">
                  <c:v>20</c:v>
                </c:pt>
                <c:pt idx="7">
                  <c:v>20</c:v>
                </c:pt>
                <c:pt idx="8">
                  <c:v>23</c:v>
                </c:pt>
                <c:pt idx="9">
                  <c:v>21</c:v>
                </c:pt>
                <c:pt idx="10">
                  <c:v>20</c:v>
                </c:pt>
                <c:pt idx="11">
                  <c:v>23</c:v>
                </c:pt>
              </c:numCache>
            </c:numRef>
          </c:val>
          <c:smooth val="0"/>
          <c:extLst>
            <c:ext xmlns:c16="http://schemas.microsoft.com/office/drawing/2014/chart" uri="{C3380CC4-5D6E-409C-BE32-E72D297353CC}">
              <c16:uniqueId val="{00000000-78F3-4233-A4DA-D60BABDF099C}"/>
            </c:ext>
          </c:extLst>
        </c:ser>
        <c:ser>
          <c:idx val="1"/>
          <c:order val="1"/>
          <c:tx>
            <c:strRef>
              <c:f>PIVOT!$Z$1</c:f>
              <c:strCache>
                <c:ptCount val="1"/>
                <c:pt idx="0">
                  <c:v>Sum of T-shrts Sales</c:v>
                </c:pt>
              </c:strCache>
            </c:strRef>
          </c:tx>
          <c:spPr>
            <a:ln w="28575" cap="rnd">
              <a:solidFill>
                <a:schemeClr val="accent5"/>
              </a:solidFill>
              <a:round/>
            </a:ln>
            <a:effectLst/>
          </c:spPr>
          <c:marker>
            <c:symbol val="none"/>
          </c:marker>
          <c:cat>
            <c:strRef>
              <c:f>PIVOT!$X$2:$X$14</c:f>
              <c:strCache>
                <c:ptCount val="12"/>
                <c:pt idx="0">
                  <c:v>01-Jun</c:v>
                </c:pt>
                <c:pt idx="1">
                  <c:v>02-Jun</c:v>
                </c:pt>
                <c:pt idx="2">
                  <c:v>03-Jun</c:v>
                </c:pt>
                <c:pt idx="3">
                  <c:v>04-Jun</c:v>
                </c:pt>
                <c:pt idx="4">
                  <c:v>05-Jun</c:v>
                </c:pt>
                <c:pt idx="5">
                  <c:v>06-Jun</c:v>
                </c:pt>
                <c:pt idx="6">
                  <c:v>07-Jun</c:v>
                </c:pt>
                <c:pt idx="7">
                  <c:v>08-Jun</c:v>
                </c:pt>
                <c:pt idx="8">
                  <c:v>09-Jun</c:v>
                </c:pt>
                <c:pt idx="9">
                  <c:v>10-Jun</c:v>
                </c:pt>
                <c:pt idx="10">
                  <c:v>11-Jun</c:v>
                </c:pt>
                <c:pt idx="11">
                  <c:v>12-Jun</c:v>
                </c:pt>
              </c:strCache>
            </c:strRef>
          </c:cat>
          <c:val>
            <c:numRef>
              <c:f>PIVOT!$Z$2:$Z$14</c:f>
              <c:numCache>
                <c:formatCode>General</c:formatCode>
                <c:ptCount val="12"/>
                <c:pt idx="0">
                  <c:v>20</c:v>
                </c:pt>
                <c:pt idx="1">
                  <c:v>20</c:v>
                </c:pt>
                <c:pt idx="2">
                  <c:v>20</c:v>
                </c:pt>
                <c:pt idx="3">
                  <c:v>20</c:v>
                </c:pt>
                <c:pt idx="4">
                  <c:v>20</c:v>
                </c:pt>
                <c:pt idx="5">
                  <c:v>20</c:v>
                </c:pt>
                <c:pt idx="6">
                  <c:v>20</c:v>
                </c:pt>
                <c:pt idx="7">
                  <c:v>20</c:v>
                </c:pt>
                <c:pt idx="8">
                  <c:v>23</c:v>
                </c:pt>
                <c:pt idx="9">
                  <c:v>19</c:v>
                </c:pt>
                <c:pt idx="10">
                  <c:v>20</c:v>
                </c:pt>
                <c:pt idx="11">
                  <c:v>20</c:v>
                </c:pt>
              </c:numCache>
            </c:numRef>
          </c:val>
          <c:smooth val="0"/>
          <c:extLst>
            <c:ext xmlns:c16="http://schemas.microsoft.com/office/drawing/2014/chart" uri="{C3380CC4-5D6E-409C-BE32-E72D297353CC}">
              <c16:uniqueId val="{00000001-78F3-4233-A4DA-D60BABDF099C}"/>
            </c:ext>
          </c:extLst>
        </c:ser>
        <c:ser>
          <c:idx val="2"/>
          <c:order val="2"/>
          <c:tx>
            <c:strRef>
              <c:f>PIVOT!$AA$1</c:f>
              <c:strCache>
                <c:ptCount val="1"/>
                <c:pt idx="0">
                  <c:v>Sum of Shorts Sales</c:v>
                </c:pt>
              </c:strCache>
            </c:strRef>
          </c:tx>
          <c:spPr>
            <a:ln w="28575" cap="rnd">
              <a:solidFill>
                <a:schemeClr val="accent4"/>
              </a:solidFill>
              <a:round/>
            </a:ln>
            <a:effectLst/>
          </c:spPr>
          <c:marker>
            <c:symbol val="none"/>
          </c:marker>
          <c:cat>
            <c:strRef>
              <c:f>PIVOT!$X$2:$X$14</c:f>
              <c:strCache>
                <c:ptCount val="12"/>
                <c:pt idx="0">
                  <c:v>01-Jun</c:v>
                </c:pt>
                <c:pt idx="1">
                  <c:v>02-Jun</c:v>
                </c:pt>
                <c:pt idx="2">
                  <c:v>03-Jun</c:v>
                </c:pt>
                <c:pt idx="3">
                  <c:v>04-Jun</c:v>
                </c:pt>
                <c:pt idx="4">
                  <c:v>05-Jun</c:v>
                </c:pt>
                <c:pt idx="5">
                  <c:v>06-Jun</c:v>
                </c:pt>
                <c:pt idx="6">
                  <c:v>07-Jun</c:v>
                </c:pt>
                <c:pt idx="7">
                  <c:v>08-Jun</c:v>
                </c:pt>
                <c:pt idx="8">
                  <c:v>09-Jun</c:v>
                </c:pt>
                <c:pt idx="9">
                  <c:v>10-Jun</c:v>
                </c:pt>
                <c:pt idx="10">
                  <c:v>11-Jun</c:v>
                </c:pt>
                <c:pt idx="11">
                  <c:v>12-Jun</c:v>
                </c:pt>
              </c:strCache>
            </c:strRef>
          </c:cat>
          <c:val>
            <c:numRef>
              <c:f>PIVOT!$AA$2:$AA$14</c:f>
              <c:numCache>
                <c:formatCode>General</c:formatCode>
                <c:ptCount val="12"/>
                <c:pt idx="0">
                  <c:v>20</c:v>
                </c:pt>
                <c:pt idx="1">
                  <c:v>20</c:v>
                </c:pt>
                <c:pt idx="2">
                  <c:v>20</c:v>
                </c:pt>
                <c:pt idx="3">
                  <c:v>20</c:v>
                </c:pt>
                <c:pt idx="4">
                  <c:v>20</c:v>
                </c:pt>
                <c:pt idx="5">
                  <c:v>20</c:v>
                </c:pt>
                <c:pt idx="6">
                  <c:v>20</c:v>
                </c:pt>
                <c:pt idx="7">
                  <c:v>20</c:v>
                </c:pt>
                <c:pt idx="8">
                  <c:v>12</c:v>
                </c:pt>
                <c:pt idx="9">
                  <c:v>26</c:v>
                </c:pt>
                <c:pt idx="10">
                  <c:v>20</c:v>
                </c:pt>
                <c:pt idx="11">
                  <c:v>20</c:v>
                </c:pt>
              </c:numCache>
            </c:numRef>
          </c:val>
          <c:smooth val="0"/>
          <c:extLst>
            <c:ext xmlns:c16="http://schemas.microsoft.com/office/drawing/2014/chart" uri="{C3380CC4-5D6E-409C-BE32-E72D297353CC}">
              <c16:uniqueId val="{00000002-78F3-4233-A4DA-D60BABDF099C}"/>
            </c:ext>
          </c:extLst>
        </c:ser>
        <c:dLbls>
          <c:showLegendKey val="0"/>
          <c:showVal val="0"/>
          <c:showCatName val="0"/>
          <c:showSerName val="0"/>
          <c:showPercent val="0"/>
          <c:showBubbleSize val="0"/>
        </c:dLbls>
        <c:smooth val="0"/>
        <c:axId val="1260633359"/>
        <c:axId val="1260654959"/>
      </c:lineChart>
      <c:catAx>
        <c:axId val="126063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Bookman Old Style" panose="02050604050505020204" pitchFamily="18" charset="0"/>
                <a:ea typeface="+mn-ea"/>
                <a:cs typeface="+mn-cs"/>
              </a:defRPr>
            </a:pPr>
            <a:endParaRPr lang="en-US"/>
          </a:p>
        </c:txPr>
        <c:crossAx val="1260654959"/>
        <c:crosses val="autoZero"/>
        <c:auto val="1"/>
        <c:lblAlgn val="ctr"/>
        <c:lblOffset val="100"/>
        <c:noMultiLvlLbl val="0"/>
      </c:catAx>
      <c:valAx>
        <c:axId val="1260654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Bookman Old Style" panose="02050604050505020204" pitchFamily="18" charset="0"/>
                <a:ea typeface="+mn-ea"/>
                <a:cs typeface="+mn-cs"/>
              </a:defRPr>
            </a:pPr>
            <a:endParaRPr lang="en-US"/>
          </a:p>
        </c:txPr>
        <c:crossAx val="1260633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Bookman Old Style" panose="020506040505050202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5.8795085136790055E-2"/>
          <c:w val="1"/>
          <c:h val="0.98063210691937752"/>
        </c:manualLayout>
      </c:layout>
      <c:doughnutChart>
        <c:varyColors val="1"/>
        <c:ser>
          <c:idx val="0"/>
          <c:order val="0"/>
          <c:tx>
            <c:strRef>
              <c:f>FORMULAS!$B$18</c:f>
              <c:strCache>
                <c:ptCount val="1"/>
                <c:pt idx="0">
                  <c:v>End Stock</c:v>
                </c:pt>
              </c:strCache>
            </c:strRef>
          </c:tx>
          <c:spPr>
            <a:ln>
              <a:noFill/>
            </a:ln>
            <a:effectLst>
              <a:outerShdw blurRad="63500" sx="102000" sy="102000" algn="ctr" rotWithShape="0">
                <a:prstClr val="black">
                  <a:alpha val="40000"/>
                </a:prstClr>
              </a:outerShdw>
            </a:effectLst>
          </c:spPr>
          <c:dPt>
            <c:idx val="0"/>
            <c:bubble3D val="0"/>
            <c:spPr>
              <a:solidFill>
                <a:schemeClr val="accent6"/>
              </a:soli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1-88D0-42B9-B162-5EFF2D581A53}"/>
              </c:ext>
            </c:extLst>
          </c:dPt>
          <c:dPt>
            <c:idx val="1"/>
            <c:bubble3D val="0"/>
            <c:spPr>
              <a:solidFill>
                <a:schemeClr val="accent5"/>
              </a:soli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3-88D0-42B9-B162-5EFF2D581A53}"/>
              </c:ext>
            </c:extLst>
          </c:dPt>
          <c:dPt>
            <c:idx val="2"/>
            <c:bubble3D val="0"/>
            <c:spPr>
              <a:solidFill>
                <a:schemeClr val="accent4"/>
              </a:soli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5-88D0-42B9-B162-5EFF2D581A53}"/>
              </c:ext>
            </c:extLst>
          </c:dPt>
          <c:dLbls>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Algerian" panose="04020705040A02060702" pitchFamily="82" charset="0"/>
                    <a:ea typeface="+mn-ea"/>
                    <a:cs typeface="+mn-cs"/>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val>
            <c:numRef>
              <c:f>FORMULAS!$B$19:$B$21</c:f>
              <c:numCache>
                <c:formatCode>General</c:formatCode>
                <c:ptCount val="3"/>
                <c:pt idx="0">
                  <c:v>38</c:v>
                </c:pt>
                <c:pt idx="1">
                  <c:v>30</c:v>
                </c:pt>
                <c:pt idx="2">
                  <c:v>31</c:v>
                </c:pt>
              </c:numCache>
            </c:numRef>
          </c:val>
          <c:extLst>
            <c:ext xmlns:c16="http://schemas.microsoft.com/office/drawing/2014/chart" uri="{C3380CC4-5D6E-409C-BE32-E72D297353CC}">
              <c16:uniqueId val="{00000006-88D0-42B9-B162-5EFF2D581A53}"/>
            </c:ext>
          </c:extLst>
        </c:ser>
        <c:dLbls>
          <c:showLegendKey val="0"/>
          <c:showVal val="0"/>
          <c:showCatName val="0"/>
          <c:showSerName val="0"/>
          <c:showPercent val="0"/>
          <c:showBubbleSize val="0"/>
          <c:showLeaderLines val="0"/>
        </c:dLbls>
        <c:firstSliceAng val="360"/>
        <c:holeSize val="56"/>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[Sammy work.xlsx]PIVOT!day sales</c:name>
    <c:fmtId val="2"/>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061751224426605E-2"/>
          <c:y val="0.10259438354738303"/>
          <c:w val="0.93968365659584607"/>
          <c:h val="0.74499179107399871"/>
        </c:manualLayout>
      </c:layout>
      <c:lineChart>
        <c:grouping val="standard"/>
        <c:varyColors val="0"/>
        <c:ser>
          <c:idx val="0"/>
          <c:order val="0"/>
          <c:tx>
            <c:strRef>
              <c:f>PIVOT!$Y$1</c:f>
              <c:strCache>
                <c:ptCount val="1"/>
                <c:pt idx="0">
                  <c:v>Sum of Pants Sales</c:v>
                </c:pt>
              </c:strCache>
            </c:strRef>
          </c:tx>
          <c:spPr>
            <a:ln w="28575" cap="rnd">
              <a:solidFill>
                <a:schemeClr val="accent6"/>
              </a:solidFill>
              <a:round/>
            </a:ln>
            <a:effectLst/>
          </c:spPr>
          <c:marker>
            <c:symbol val="none"/>
          </c:marker>
          <c:cat>
            <c:strRef>
              <c:f>PIVOT!$X$2:$X$14</c:f>
              <c:strCache>
                <c:ptCount val="12"/>
                <c:pt idx="0">
                  <c:v>01-Jun</c:v>
                </c:pt>
                <c:pt idx="1">
                  <c:v>02-Jun</c:v>
                </c:pt>
                <c:pt idx="2">
                  <c:v>03-Jun</c:v>
                </c:pt>
                <c:pt idx="3">
                  <c:v>04-Jun</c:v>
                </c:pt>
                <c:pt idx="4">
                  <c:v>05-Jun</c:v>
                </c:pt>
                <c:pt idx="5">
                  <c:v>06-Jun</c:v>
                </c:pt>
                <c:pt idx="6">
                  <c:v>07-Jun</c:v>
                </c:pt>
                <c:pt idx="7">
                  <c:v>08-Jun</c:v>
                </c:pt>
                <c:pt idx="8">
                  <c:v>09-Jun</c:v>
                </c:pt>
                <c:pt idx="9">
                  <c:v>10-Jun</c:v>
                </c:pt>
                <c:pt idx="10">
                  <c:v>11-Jun</c:v>
                </c:pt>
                <c:pt idx="11">
                  <c:v>12-Jun</c:v>
                </c:pt>
              </c:strCache>
            </c:strRef>
          </c:cat>
          <c:val>
            <c:numRef>
              <c:f>PIVOT!$Y$2:$Y$14</c:f>
              <c:numCache>
                <c:formatCode>General</c:formatCode>
                <c:ptCount val="12"/>
                <c:pt idx="0">
                  <c:v>20</c:v>
                </c:pt>
                <c:pt idx="1">
                  <c:v>20</c:v>
                </c:pt>
                <c:pt idx="2">
                  <c:v>20</c:v>
                </c:pt>
                <c:pt idx="3">
                  <c:v>20</c:v>
                </c:pt>
                <c:pt idx="4">
                  <c:v>20</c:v>
                </c:pt>
                <c:pt idx="5">
                  <c:v>20</c:v>
                </c:pt>
                <c:pt idx="6">
                  <c:v>20</c:v>
                </c:pt>
                <c:pt idx="7">
                  <c:v>20</c:v>
                </c:pt>
                <c:pt idx="8">
                  <c:v>23</c:v>
                </c:pt>
                <c:pt idx="9">
                  <c:v>21</c:v>
                </c:pt>
                <c:pt idx="10">
                  <c:v>20</c:v>
                </c:pt>
                <c:pt idx="11">
                  <c:v>23</c:v>
                </c:pt>
              </c:numCache>
            </c:numRef>
          </c:val>
          <c:smooth val="0"/>
          <c:extLst>
            <c:ext xmlns:c16="http://schemas.microsoft.com/office/drawing/2014/chart" uri="{C3380CC4-5D6E-409C-BE32-E72D297353CC}">
              <c16:uniqueId val="{00000000-A4CE-4232-BBB8-D8132DDD6804}"/>
            </c:ext>
          </c:extLst>
        </c:ser>
        <c:ser>
          <c:idx val="1"/>
          <c:order val="1"/>
          <c:tx>
            <c:strRef>
              <c:f>PIVOT!$Z$1</c:f>
              <c:strCache>
                <c:ptCount val="1"/>
                <c:pt idx="0">
                  <c:v>Sum of T-shrts Sales</c:v>
                </c:pt>
              </c:strCache>
            </c:strRef>
          </c:tx>
          <c:spPr>
            <a:ln w="28575" cap="rnd">
              <a:solidFill>
                <a:schemeClr val="accent5"/>
              </a:solidFill>
              <a:round/>
            </a:ln>
            <a:effectLst/>
          </c:spPr>
          <c:marker>
            <c:symbol val="none"/>
          </c:marker>
          <c:cat>
            <c:strRef>
              <c:f>PIVOT!$X$2:$X$14</c:f>
              <c:strCache>
                <c:ptCount val="12"/>
                <c:pt idx="0">
                  <c:v>01-Jun</c:v>
                </c:pt>
                <c:pt idx="1">
                  <c:v>02-Jun</c:v>
                </c:pt>
                <c:pt idx="2">
                  <c:v>03-Jun</c:v>
                </c:pt>
                <c:pt idx="3">
                  <c:v>04-Jun</c:v>
                </c:pt>
                <c:pt idx="4">
                  <c:v>05-Jun</c:v>
                </c:pt>
                <c:pt idx="5">
                  <c:v>06-Jun</c:v>
                </c:pt>
                <c:pt idx="6">
                  <c:v>07-Jun</c:v>
                </c:pt>
                <c:pt idx="7">
                  <c:v>08-Jun</c:v>
                </c:pt>
                <c:pt idx="8">
                  <c:v>09-Jun</c:v>
                </c:pt>
                <c:pt idx="9">
                  <c:v>10-Jun</c:v>
                </c:pt>
                <c:pt idx="10">
                  <c:v>11-Jun</c:v>
                </c:pt>
                <c:pt idx="11">
                  <c:v>12-Jun</c:v>
                </c:pt>
              </c:strCache>
            </c:strRef>
          </c:cat>
          <c:val>
            <c:numRef>
              <c:f>PIVOT!$Z$2:$Z$14</c:f>
              <c:numCache>
                <c:formatCode>General</c:formatCode>
                <c:ptCount val="12"/>
                <c:pt idx="0">
                  <c:v>20</c:v>
                </c:pt>
                <c:pt idx="1">
                  <c:v>20</c:v>
                </c:pt>
                <c:pt idx="2">
                  <c:v>20</c:v>
                </c:pt>
                <c:pt idx="3">
                  <c:v>20</c:v>
                </c:pt>
                <c:pt idx="4">
                  <c:v>20</c:v>
                </c:pt>
                <c:pt idx="5">
                  <c:v>20</c:v>
                </c:pt>
                <c:pt idx="6">
                  <c:v>20</c:v>
                </c:pt>
                <c:pt idx="7">
                  <c:v>20</c:v>
                </c:pt>
                <c:pt idx="8">
                  <c:v>23</c:v>
                </c:pt>
                <c:pt idx="9">
                  <c:v>19</c:v>
                </c:pt>
                <c:pt idx="10">
                  <c:v>20</c:v>
                </c:pt>
                <c:pt idx="11">
                  <c:v>20</c:v>
                </c:pt>
              </c:numCache>
            </c:numRef>
          </c:val>
          <c:smooth val="0"/>
          <c:extLst>
            <c:ext xmlns:c16="http://schemas.microsoft.com/office/drawing/2014/chart" uri="{C3380CC4-5D6E-409C-BE32-E72D297353CC}">
              <c16:uniqueId val="{00000001-A4CE-4232-BBB8-D8132DDD6804}"/>
            </c:ext>
          </c:extLst>
        </c:ser>
        <c:ser>
          <c:idx val="2"/>
          <c:order val="2"/>
          <c:tx>
            <c:strRef>
              <c:f>PIVOT!$AA$1</c:f>
              <c:strCache>
                <c:ptCount val="1"/>
                <c:pt idx="0">
                  <c:v>Sum of Shorts Sales</c:v>
                </c:pt>
              </c:strCache>
            </c:strRef>
          </c:tx>
          <c:spPr>
            <a:ln w="28575" cap="rnd">
              <a:solidFill>
                <a:schemeClr val="accent4"/>
              </a:solidFill>
              <a:round/>
            </a:ln>
            <a:effectLst/>
          </c:spPr>
          <c:marker>
            <c:symbol val="none"/>
          </c:marker>
          <c:cat>
            <c:strRef>
              <c:f>PIVOT!$X$2:$X$14</c:f>
              <c:strCache>
                <c:ptCount val="12"/>
                <c:pt idx="0">
                  <c:v>01-Jun</c:v>
                </c:pt>
                <c:pt idx="1">
                  <c:v>02-Jun</c:v>
                </c:pt>
                <c:pt idx="2">
                  <c:v>03-Jun</c:v>
                </c:pt>
                <c:pt idx="3">
                  <c:v>04-Jun</c:v>
                </c:pt>
                <c:pt idx="4">
                  <c:v>05-Jun</c:v>
                </c:pt>
                <c:pt idx="5">
                  <c:v>06-Jun</c:v>
                </c:pt>
                <c:pt idx="6">
                  <c:v>07-Jun</c:v>
                </c:pt>
                <c:pt idx="7">
                  <c:v>08-Jun</c:v>
                </c:pt>
                <c:pt idx="8">
                  <c:v>09-Jun</c:v>
                </c:pt>
                <c:pt idx="9">
                  <c:v>10-Jun</c:v>
                </c:pt>
                <c:pt idx="10">
                  <c:v>11-Jun</c:v>
                </c:pt>
                <c:pt idx="11">
                  <c:v>12-Jun</c:v>
                </c:pt>
              </c:strCache>
            </c:strRef>
          </c:cat>
          <c:val>
            <c:numRef>
              <c:f>PIVOT!$AA$2:$AA$14</c:f>
              <c:numCache>
                <c:formatCode>General</c:formatCode>
                <c:ptCount val="12"/>
                <c:pt idx="0">
                  <c:v>20</c:v>
                </c:pt>
                <c:pt idx="1">
                  <c:v>20</c:v>
                </c:pt>
                <c:pt idx="2">
                  <c:v>20</c:v>
                </c:pt>
                <c:pt idx="3">
                  <c:v>20</c:v>
                </c:pt>
                <c:pt idx="4">
                  <c:v>20</c:v>
                </c:pt>
                <c:pt idx="5">
                  <c:v>20</c:v>
                </c:pt>
                <c:pt idx="6">
                  <c:v>20</c:v>
                </c:pt>
                <c:pt idx="7">
                  <c:v>20</c:v>
                </c:pt>
                <c:pt idx="8">
                  <c:v>12</c:v>
                </c:pt>
                <c:pt idx="9">
                  <c:v>26</c:v>
                </c:pt>
                <c:pt idx="10">
                  <c:v>20</c:v>
                </c:pt>
                <c:pt idx="11">
                  <c:v>20</c:v>
                </c:pt>
              </c:numCache>
            </c:numRef>
          </c:val>
          <c:smooth val="0"/>
          <c:extLst>
            <c:ext xmlns:c16="http://schemas.microsoft.com/office/drawing/2014/chart" uri="{C3380CC4-5D6E-409C-BE32-E72D297353CC}">
              <c16:uniqueId val="{00000002-A4CE-4232-BBB8-D8132DDD6804}"/>
            </c:ext>
          </c:extLst>
        </c:ser>
        <c:dLbls>
          <c:showLegendKey val="0"/>
          <c:showVal val="0"/>
          <c:showCatName val="0"/>
          <c:showSerName val="0"/>
          <c:showPercent val="0"/>
          <c:showBubbleSize val="0"/>
        </c:dLbls>
        <c:smooth val="0"/>
        <c:axId val="1260633359"/>
        <c:axId val="1260654959"/>
      </c:lineChart>
      <c:catAx>
        <c:axId val="126063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Bookman Old Style" panose="02050604050505020204" pitchFamily="18" charset="0"/>
                <a:ea typeface="+mn-ea"/>
                <a:cs typeface="+mn-cs"/>
              </a:defRPr>
            </a:pPr>
            <a:endParaRPr lang="en-US"/>
          </a:p>
        </c:txPr>
        <c:crossAx val="1260654959"/>
        <c:crosses val="autoZero"/>
        <c:auto val="1"/>
        <c:lblAlgn val="ctr"/>
        <c:lblOffset val="100"/>
        <c:noMultiLvlLbl val="0"/>
      </c:catAx>
      <c:valAx>
        <c:axId val="1260654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man Old Style" panose="02050604050505020204" pitchFamily="18" charset="0"/>
                <a:ea typeface="+mn-ea"/>
                <a:cs typeface="+mn-cs"/>
              </a:defRPr>
            </a:pPr>
            <a:endParaRPr lang="en-US"/>
          </a:p>
        </c:txPr>
        <c:crossAx val="1260633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Bookman Old Style" panose="020506040505050202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7.5030585827310384E-2"/>
          <c:w val="1"/>
          <c:h val="0.98063210691937752"/>
        </c:manualLayout>
      </c:layout>
      <c:doughnutChart>
        <c:varyColors val="1"/>
        <c:ser>
          <c:idx val="0"/>
          <c:order val="0"/>
          <c:tx>
            <c:strRef>
              <c:f>FORMULAS!$B$18</c:f>
              <c:strCache>
                <c:ptCount val="1"/>
                <c:pt idx="0">
                  <c:v>End Stock</c:v>
                </c:pt>
              </c:strCache>
            </c:strRef>
          </c:tx>
          <c:spPr>
            <a:ln>
              <a:noFill/>
            </a:ln>
            <a:effectLst>
              <a:outerShdw blurRad="63500" sx="102000" sy="102000" algn="ctr" rotWithShape="0">
                <a:prstClr val="black">
                  <a:alpha val="40000"/>
                </a:prstClr>
              </a:outerShdw>
            </a:effectLst>
          </c:spPr>
          <c:dPt>
            <c:idx val="0"/>
            <c:bubble3D val="0"/>
            <c:spPr>
              <a:solidFill>
                <a:schemeClr val="accent6"/>
              </a:soli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1-0219-4778-8EAD-555426C27391}"/>
              </c:ext>
            </c:extLst>
          </c:dPt>
          <c:dPt>
            <c:idx val="1"/>
            <c:bubble3D val="0"/>
            <c:spPr>
              <a:solidFill>
                <a:schemeClr val="accent5"/>
              </a:soli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3-0219-4778-8EAD-555426C27391}"/>
              </c:ext>
            </c:extLst>
          </c:dPt>
          <c:dPt>
            <c:idx val="2"/>
            <c:bubble3D val="0"/>
            <c:spPr>
              <a:solidFill>
                <a:schemeClr val="accent4"/>
              </a:soli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5-0219-4778-8EAD-555426C27391}"/>
              </c:ext>
            </c:extLst>
          </c:dPt>
          <c:dLbls>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Algerian" panose="04020705040A02060702" pitchFamily="82" charset="0"/>
                    <a:ea typeface="+mn-ea"/>
                    <a:cs typeface="+mn-cs"/>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val>
            <c:numRef>
              <c:f>FORMULAS!$B$19:$B$21</c:f>
              <c:numCache>
                <c:formatCode>General</c:formatCode>
                <c:ptCount val="3"/>
                <c:pt idx="0">
                  <c:v>38</c:v>
                </c:pt>
                <c:pt idx="1">
                  <c:v>30</c:v>
                </c:pt>
                <c:pt idx="2">
                  <c:v>31</c:v>
                </c:pt>
              </c:numCache>
            </c:numRef>
          </c:val>
          <c:extLst>
            <c:ext xmlns:c16="http://schemas.microsoft.com/office/drawing/2014/chart" uri="{C3380CC4-5D6E-409C-BE32-E72D297353CC}">
              <c16:uniqueId val="{00000006-0219-4778-8EAD-555426C27391}"/>
            </c:ext>
          </c:extLst>
        </c:ser>
        <c:dLbls>
          <c:showLegendKey val="0"/>
          <c:showVal val="0"/>
          <c:showCatName val="0"/>
          <c:showSerName val="0"/>
          <c:showPercent val="0"/>
          <c:showBubbleSize val="0"/>
          <c:showLeaderLines val="0"/>
        </c:dLbls>
        <c:firstSliceAng val="360"/>
        <c:holeSize val="56"/>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[Sammy work.xlsx]PIVOT!monthly sales</c:name>
    <c:fmtId val="1"/>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man Old Style" panose="02050604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man Old Style" panose="02050604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man Old Style" panose="02050604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6.0185185185185182E-2"/>
          <c:w val="0.92075240594925634"/>
          <c:h val="0.83241542723826167"/>
        </c:manualLayout>
      </c:layout>
      <c:barChart>
        <c:barDir val="col"/>
        <c:grouping val="clustered"/>
        <c:varyColors val="0"/>
        <c:ser>
          <c:idx val="0"/>
          <c:order val="0"/>
          <c:tx>
            <c:strRef>
              <c:f>PIVOT!$S$1</c:f>
              <c:strCache>
                <c:ptCount val="1"/>
                <c:pt idx="0">
                  <c:v>Sum of Pants Sales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man Old Style" panose="0205060405050502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PIVOT!$R$2:$R$3</c:f>
              <c:strCache>
                <c:ptCount val="1"/>
                <c:pt idx="0">
                  <c:v>Jun</c:v>
                </c:pt>
              </c:strCache>
            </c:strRef>
          </c:cat>
          <c:val>
            <c:numRef>
              <c:f>PIVOT!$S$2:$S$3</c:f>
              <c:numCache>
                <c:formatCode>General</c:formatCode>
                <c:ptCount val="1"/>
                <c:pt idx="0">
                  <c:v>247</c:v>
                </c:pt>
              </c:numCache>
            </c:numRef>
          </c:val>
          <c:extLst>
            <c:ext xmlns:c16="http://schemas.microsoft.com/office/drawing/2014/chart" uri="{C3380CC4-5D6E-409C-BE32-E72D297353CC}">
              <c16:uniqueId val="{00000000-9835-4F5B-8EC3-6B9D24F4AC5C}"/>
            </c:ext>
          </c:extLst>
        </c:ser>
        <c:ser>
          <c:idx val="1"/>
          <c:order val="1"/>
          <c:tx>
            <c:strRef>
              <c:f>PIVOT!$T$1</c:f>
              <c:strCache>
                <c:ptCount val="1"/>
                <c:pt idx="0">
                  <c:v>Sum of T-shrts Sales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man Old Style" panose="0205060405050502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PIVOT!$R$2:$R$3</c:f>
              <c:strCache>
                <c:ptCount val="1"/>
                <c:pt idx="0">
                  <c:v>Jun</c:v>
                </c:pt>
              </c:strCache>
            </c:strRef>
          </c:cat>
          <c:val>
            <c:numRef>
              <c:f>PIVOT!$T$2:$T$3</c:f>
              <c:numCache>
                <c:formatCode>General</c:formatCode>
                <c:ptCount val="1"/>
                <c:pt idx="0">
                  <c:v>242</c:v>
                </c:pt>
              </c:numCache>
            </c:numRef>
          </c:val>
          <c:extLst>
            <c:ext xmlns:c16="http://schemas.microsoft.com/office/drawing/2014/chart" uri="{C3380CC4-5D6E-409C-BE32-E72D297353CC}">
              <c16:uniqueId val="{00000001-9835-4F5B-8EC3-6B9D24F4AC5C}"/>
            </c:ext>
          </c:extLst>
        </c:ser>
        <c:ser>
          <c:idx val="2"/>
          <c:order val="2"/>
          <c:tx>
            <c:strRef>
              <c:f>PIVOT!$U$1</c:f>
              <c:strCache>
                <c:ptCount val="1"/>
                <c:pt idx="0">
                  <c:v>Sum of Shorts Sales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man Old Style" panose="0205060405050502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PIVOT!$R$2:$R$3</c:f>
              <c:strCache>
                <c:ptCount val="1"/>
                <c:pt idx="0">
                  <c:v>Jun</c:v>
                </c:pt>
              </c:strCache>
            </c:strRef>
          </c:cat>
          <c:val>
            <c:numRef>
              <c:f>PIVOT!$U$2:$U$3</c:f>
              <c:numCache>
                <c:formatCode>General</c:formatCode>
                <c:ptCount val="1"/>
                <c:pt idx="0">
                  <c:v>238</c:v>
                </c:pt>
              </c:numCache>
            </c:numRef>
          </c:val>
          <c:extLst>
            <c:ext xmlns:c16="http://schemas.microsoft.com/office/drawing/2014/chart" uri="{C3380CC4-5D6E-409C-BE32-E72D297353CC}">
              <c16:uniqueId val="{00000002-9835-4F5B-8EC3-6B9D24F4AC5C}"/>
            </c:ext>
          </c:extLst>
        </c:ser>
        <c:dLbls>
          <c:dLblPos val="outEnd"/>
          <c:showLegendKey val="0"/>
          <c:showVal val="1"/>
          <c:showCatName val="0"/>
          <c:showSerName val="0"/>
          <c:showPercent val="0"/>
          <c:showBubbleSize val="0"/>
        </c:dLbls>
        <c:gapWidth val="219"/>
        <c:overlap val="-27"/>
        <c:axId val="1426264191"/>
        <c:axId val="1426264671"/>
      </c:barChart>
      <c:catAx>
        <c:axId val="142626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man Old Style" panose="02050604050505020204" pitchFamily="18" charset="0"/>
                <a:ea typeface="+mn-ea"/>
                <a:cs typeface="+mn-cs"/>
              </a:defRPr>
            </a:pPr>
            <a:endParaRPr lang="en-US"/>
          </a:p>
        </c:txPr>
        <c:crossAx val="1426264671"/>
        <c:crosses val="autoZero"/>
        <c:auto val="1"/>
        <c:lblAlgn val="ctr"/>
        <c:lblOffset val="100"/>
        <c:noMultiLvlLbl val="0"/>
      </c:catAx>
      <c:valAx>
        <c:axId val="1426264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man Old Style" panose="02050604050505020204" pitchFamily="18" charset="0"/>
                <a:ea typeface="+mn-ea"/>
                <a:cs typeface="+mn-cs"/>
              </a:defRPr>
            </a:pPr>
            <a:endParaRPr lang="en-US"/>
          </a:p>
        </c:txPr>
        <c:crossAx val="1426264191"/>
        <c:crosses val="autoZero"/>
        <c:crossBetween val="between"/>
      </c:valAx>
      <c:spPr>
        <a:noFill/>
        <a:ln>
          <a:noFill/>
        </a:ln>
        <a:effectLst/>
      </c:spPr>
    </c:plotArea>
    <c:legend>
      <c:legendPos val="t"/>
      <c:layout>
        <c:manualLayout>
          <c:xMode val="edge"/>
          <c:yMode val="edge"/>
          <c:x val="9.5473534558180209E-2"/>
          <c:y val="0"/>
          <c:w val="0.80905271216097996"/>
          <c:h val="3.759141123385716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Bookman Old Style" panose="020506040505050202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3.png"/><Relationship Id="rId3" Type="http://schemas.openxmlformats.org/officeDocument/2006/relationships/image" Target="../media/image3.png"/><Relationship Id="rId21" Type="http://schemas.openxmlformats.org/officeDocument/2006/relationships/chart" Target="../charts/chart3.xml"/><Relationship Id="rId34" Type="http://schemas.openxmlformats.org/officeDocument/2006/relationships/image" Target="../media/image31.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2.svg"/><Relationship Id="rId33" Type="http://schemas.openxmlformats.org/officeDocument/2006/relationships/image" Target="../media/image30.sv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chart" Target="../charts/chart2.xml"/><Relationship Id="rId29" Type="http://schemas.openxmlformats.org/officeDocument/2006/relationships/image" Target="../media/image26.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1.png"/><Relationship Id="rId32" Type="http://schemas.openxmlformats.org/officeDocument/2006/relationships/image" Target="../media/image29.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0.svg"/><Relationship Id="rId28" Type="http://schemas.openxmlformats.org/officeDocument/2006/relationships/image" Target="../media/image25.png"/><Relationship Id="rId10" Type="http://schemas.openxmlformats.org/officeDocument/2006/relationships/image" Target="../media/image10.svg"/><Relationship Id="rId19" Type="http://schemas.openxmlformats.org/officeDocument/2006/relationships/chart" Target="../charts/chart1.xml"/><Relationship Id="rId31" Type="http://schemas.openxmlformats.org/officeDocument/2006/relationships/image" Target="../media/image28.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19.png"/><Relationship Id="rId27" Type="http://schemas.openxmlformats.org/officeDocument/2006/relationships/image" Target="../media/image24.svg"/><Relationship Id="rId30" Type="http://schemas.openxmlformats.org/officeDocument/2006/relationships/image" Target="../media/image27.png"/><Relationship Id="rId35" Type="http://schemas.openxmlformats.org/officeDocument/2006/relationships/image" Target="../media/image32.svg"/><Relationship Id="rId8" Type="http://schemas.openxmlformats.org/officeDocument/2006/relationships/image" Target="../media/image8.svg"/></Relationships>
</file>

<file path=xl/drawings/_rels/drawing3.xml.rels><?xml version="1.0" encoding="UTF-8" standalone="yes"?>
<Relationships xmlns="http://schemas.openxmlformats.org/package/2006/relationships"><Relationship Id="rId13" Type="http://schemas.openxmlformats.org/officeDocument/2006/relationships/image" Target="../media/image23.png"/><Relationship Id="rId18" Type="http://schemas.openxmlformats.org/officeDocument/2006/relationships/image" Target="../media/image44.svg"/><Relationship Id="rId26" Type="http://schemas.openxmlformats.org/officeDocument/2006/relationships/image" Target="../media/image48.svg"/><Relationship Id="rId3" Type="http://schemas.openxmlformats.org/officeDocument/2006/relationships/image" Target="../media/image35.png"/><Relationship Id="rId21" Type="http://schemas.openxmlformats.org/officeDocument/2006/relationships/chart" Target="../charts/chart4.xml"/><Relationship Id="rId7" Type="http://schemas.openxmlformats.org/officeDocument/2006/relationships/image" Target="../media/image37.png"/><Relationship Id="rId12" Type="http://schemas.openxmlformats.org/officeDocument/2006/relationships/image" Target="../media/image26.svg"/><Relationship Id="rId17" Type="http://schemas.openxmlformats.org/officeDocument/2006/relationships/image" Target="../media/image43.png"/><Relationship Id="rId25" Type="http://schemas.openxmlformats.org/officeDocument/2006/relationships/image" Target="../media/image19.png"/><Relationship Id="rId33" Type="http://schemas.openxmlformats.org/officeDocument/2006/relationships/image" Target="../media/image32.svg"/><Relationship Id="rId2" Type="http://schemas.openxmlformats.org/officeDocument/2006/relationships/image" Target="../media/image34.svg"/><Relationship Id="rId16" Type="http://schemas.openxmlformats.org/officeDocument/2006/relationships/image" Target="../media/image42.svg"/><Relationship Id="rId20" Type="http://schemas.openxmlformats.org/officeDocument/2006/relationships/image" Target="../media/image45.svg"/><Relationship Id="rId29" Type="http://schemas.openxmlformats.org/officeDocument/2006/relationships/chart" Target="../charts/chart6.xml"/><Relationship Id="rId1" Type="http://schemas.openxmlformats.org/officeDocument/2006/relationships/image" Target="../media/image33.png"/><Relationship Id="rId6" Type="http://schemas.openxmlformats.org/officeDocument/2006/relationships/image" Target="../media/image28.svg"/><Relationship Id="rId11" Type="http://schemas.openxmlformats.org/officeDocument/2006/relationships/image" Target="../media/image25.png"/><Relationship Id="rId24" Type="http://schemas.openxmlformats.org/officeDocument/2006/relationships/chart" Target="../charts/chart5.xml"/><Relationship Id="rId32" Type="http://schemas.openxmlformats.org/officeDocument/2006/relationships/image" Target="../media/image31.png"/><Relationship Id="rId5" Type="http://schemas.openxmlformats.org/officeDocument/2006/relationships/image" Target="../media/image27.png"/><Relationship Id="rId15" Type="http://schemas.openxmlformats.org/officeDocument/2006/relationships/image" Target="../media/image41.png"/><Relationship Id="rId23" Type="http://schemas.openxmlformats.org/officeDocument/2006/relationships/image" Target="../media/image47.svg"/><Relationship Id="rId28" Type="http://schemas.openxmlformats.org/officeDocument/2006/relationships/image" Target="../media/image30.svg"/><Relationship Id="rId10" Type="http://schemas.openxmlformats.org/officeDocument/2006/relationships/image" Target="../media/image40.svg"/><Relationship Id="rId19" Type="http://schemas.openxmlformats.org/officeDocument/2006/relationships/image" Target="../media/image21.png"/><Relationship Id="rId31" Type="http://schemas.openxmlformats.org/officeDocument/2006/relationships/image" Target="../media/image14.svg"/><Relationship Id="rId4" Type="http://schemas.openxmlformats.org/officeDocument/2006/relationships/image" Target="../media/image36.svg"/><Relationship Id="rId9" Type="http://schemas.openxmlformats.org/officeDocument/2006/relationships/image" Target="../media/image39.png"/><Relationship Id="rId14" Type="http://schemas.openxmlformats.org/officeDocument/2006/relationships/image" Target="../media/image24.svg"/><Relationship Id="rId22" Type="http://schemas.openxmlformats.org/officeDocument/2006/relationships/image" Target="../media/image46.png"/><Relationship Id="rId27" Type="http://schemas.openxmlformats.org/officeDocument/2006/relationships/image" Target="../media/image29.png"/><Relationship Id="rId30" Type="http://schemas.openxmlformats.org/officeDocument/2006/relationships/image" Target="../media/image13.png"/><Relationship Id="rId8" Type="http://schemas.openxmlformats.org/officeDocument/2006/relationships/image" Target="../media/image38.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194733</xdr:colOff>
      <xdr:row>36</xdr:row>
      <xdr:rowOff>160020</xdr:rowOff>
    </xdr:to>
    <xdr:grpSp>
      <xdr:nvGrpSpPr>
        <xdr:cNvPr id="66" name="Group 65">
          <a:extLst>
            <a:ext uri="{FF2B5EF4-FFF2-40B4-BE49-F238E27FC236}">
              <a16:creationId xmlns:a16="http://schemas.microsoft.com/office/drawing/2014/main" id="{7083B40F-61EA-A4F1-BC5F-63C3625F6BCA}"/>
            </a:ext>
          </a:extLst>
        </xdr:cNvPr>
        <xdr:cNvGrpSpPr/>
      </xdr:nvGrpSpPr>
      <xdr:grpSpPr>
        <a:xfrm>
          <a:off x="0" y="0"/>
          <a:ext cx="11481858" cy="6446520"/>
          <a:chOff x="209551" y="0"/>
          <a:chExt cx="8934449" cy="4532777"/>
        </a:xfrm>
      </xdr:grpSpPr>
      <xdr:grpSp>
        <xdr:nvGrpSpPr>
          <xdr:cNvPr id="161" name="Group 160">
            <a:extLst>
              <a:ext uri="{FF2B5EF4-FFF2-40B4-BE49-F238E27FC236}">
                <a16:creationId xmlns:a16="http://schemas.microsoft.com/office/drawing/2014/main" id="{26ED48B8-03EA-ED79-4B55-8A07CF83D437}"/>
              </a:ext>
            </a:extLst>
          </xdr:cNvPr>
          <xdr:cNvGrpSpPr/>
        </xdr:nvGrpSpPr>
        <xdr:grpSpPr>
          <a:xfrm>
            <a:off x="260371" y="0"/>
            <a:ext cx="8768203" cy="4532777"/>
            <a:chOff x="299392" y="230779"/>
            <a:chExt cx="11810504" cy="6754091"/>
          </a:xfrm>
        </xdr:grpSpPr>
        <xdr:sp macro="" textlink="">
          <xdr:nvSpPr>
            <xdr:cNvPr id="113" name="Rectangle 112">
              <a:extLst>
                <a:ext uri="{FF2B5EF4-FFF2-40B4-BE49-F238E27FC236}">
                  <a16:creationId xmlns:a16="http://schemas.microsoft.com/office/drawing/2014/main" id="{1EFD42AE-FCC7-2338-5AC4-2785C622011E}"/>
                </a:ext>
              </a:extLst>
            </xdr:cNvPr>
            <xdr:cNvSpPr/>
          </xdr:nvSpPr>
          <xdr:spPr>
            <a:xfrm>
              <a:off x="299392" y="230779"/>
              <a:ext cx="11810504" cy="6754091"/>
            </a:xfrm>
            <a:prstGeom prst="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900"/>
            </a:p>
          </xdr:txBody>
        </xdr:sp>
        <xdr:sp macro="" textlink="">
          <xdr:nvSpPr>
            <xdr:cNvPr id="118" name="Rectangle: Rounded Corners 117">
              <a:extLst>
                <a:ext uri="{FF2B5EF4-FFF2-40B4-BE49-F238E27FC236}">
                  <a16:creationId xmlns:a16="http://schemas.microsoft.com/office/drawing/2014/main" id="{FDB9A8CA-0650-0436-0F0A-E1FCA6F53CAC}"/>
                </a:ext>
              </a:extLst>
            </xdr:cNvPr>
            <xdr:cNvSpPr/>
          </xdr:nvSpPr>
          <xdr:spPr>
            <a:xfrm>
              <a:off x="370051" y="2018506"/>
              <a:ext cx="1398792" cy="3239291"/>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900"/>
            </a:p>
          </xdr:txBody>
        </xdr:sp>
        <xdr:sp macro="" textlink="">
          <xdr:nvSpPr>
            <xdr:cNvPr id="119" name="Rectangle: Rounded Corners 118">
              <a:extLst>
                <a:ext uri="{FF2B5EF4-FFF2-40B4-BE49-F238E27FC236}">
                  <a16:creationId xmlns:a16="http://schemas.microsoft.com/office/drawing/2014/main" id="{9A429114-7F12-5E44-2A8B-F5E8365843DE}"/>
                </a:ext>
              </a:extLst>
            </xdr:cNvPr>
            <xdr:cNvSpPr/>
          </xdr:nvSpPr>
          <xdr:spPr>
            <a:xfrm>
              <a:off x="8159804" y="259165"/>
              <a:ext cx="1939636" cy="2072146"/>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200" b="0" kern="1200" baseline="0">
                  <a:solidFill>
                    <a:schemeClr val="lt1"/>
                  </a:solidFill>
                  <a:effectLst/>
                  <a:latin typeface="Berlin Sans FB" panose="020E0602020502020306" pitchFamily="34" charset="0"/>
                  <a:ea typeface="+mn-ea"/>
                  <a:cs typeface="+mn-cs"/>
                </a:rPr>
                <a:t>Total Revenue</a:t>
              </a:r>
              <a:endParaRPr lang="en-US" sz="1200">
                <a:effectLst/>
                <a:latin typeface="Berlin Sans FB" panose="020E0602020502020306" pitchFamily="34" charset="0"/>
              </a:endParaRPr>
            </a:p>
            <a:p>
              <a:r>
                <a:rPr lang="en-US" sz="1200" b="1" kern="1200" baseline="0">
                  <a:solidFill>
                    <a:schemeClr val="lt1"/>
                  </a:solidFill>
                  <a:effectLst/>
                  <a:latin typeface="Berlin Sans FB" panose="020E0602020502020306" pitchFamily="34" charset="0"/>
                  <a:ea typeface="+mn-ea"/>
                  <a:cs typeface="+mn-cs"/>
                </a:rPr>
                <a:t>KES</a:t>
              </a:r>
              <a:endParaRPr lang="en-US" sz="1200">
                <a:effectLst/>
                <a:latin typeface="Berlin Sans FB" panose="020E0602020502020306" pitchFamily="34" charset="0"/>
              </a:endParaRPr>
            </a:p>
            <a:p>
              <a:pPr algn="l"/>
              <a:endParaRPr lang="en-US" sz="1200">
                <a:latin typeface="Berlin Sans FB" panose="020E0602020502020306" pitchFamily="34" charset="0"/>
              </a:endParaRPr>
            </a:p>
          </xdr:txBody>
        </xdr:sp>
        <xdr:sp macro="" textlink="">
          <xdr:nvSpPr>
            <xdr:cNvPr id="121" name="Rectangle: Rounded Corners 120">
              <a:extLst>
                <a:ext uri="{FF2B5EF4-FFF2-40B4-BE49-F238E27FC236}">
                  <a16:creationId xmlns:a16="http://schemas.microsoft.com/office/drawing/2014/main" id="{EAB84EB9-25F1-6BF9-4DDA-632A74ACAC5B}"/>
                </a:ext>
              </a:extLst>
            </xdr:cNvPr>
            <xdr:cNvSpPr/>
          </xdr:nvSpPr>
          <xdr:spPr>
            <a:xfrm>
              <a:off x="354841" y="5310909"/>
              <a:ext cx="1506863" cy="1268647"/>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900"/>
            </a:p>
          </xdr:txBody>
        </xdr:sp>
        <xdr:sp macro="" textlink="">
          <xdr:nvSpPr>
            <xdr:cNvPr id="122" name="Rectangle: Rounded Corners 121">
              <a:extLst>
                <a:ext uri="{FF2B5EF4-FFF2-40B4-BE49-F238E27FC236}">
                  <a16:creationId xmlns:a16="http://schemas.microsoft.com/office/drawing/2014/main" id="{186EF618-6FC9-3267-7D42-D7D54C2A5B89}"/>
                </a:ext>
              </a:extLst>
            </xdr:cNvPr>
            <xdr:cNvSpPr/>
          </xdr:nvSpPr>
          <xdr:spPr>
            <a:xfrm>
              <a:off x="1914800" y="2004877"/>
              <a:ext cx="4720632" cy="2696629"/>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900"/>
            </a:p>
          </xdr:txBody>
        </xdr:sp>
        <xdr:sp macro="" textlink="">
          <xdr:nvSpPr>
            <xdr:cNvPr id="124" name="Rectangle: Rounded Corners 123">
              <a:extLst>
                <a:ext uri="{FF2B5EF4-FFF2-40B4-BE49-F238E27FC236}">
                  <a16:creationId xmlns:a16="http://schemas.microsoft.com/office/drawing/2014/main" id="{A67C7E0E-2FEF-584F-8CC6-CC9F43C2CA69}"/>
                </a:ext>
              </a:extLst>
            </xdr:cNvPr>
            <xdr:cNvSpPr/>
          </xdr:nvSpPr>
          <xdr:spPr>
            <a:xfrm>
              <a:off x="8198296" y="2373889"/>
              <a:ext cx="3879273" cy="1662902"/>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850" u="none">
                  <a:latin typeface="Berlin Sans FB" panose="020E0602020502020306" pitchFamily="34" charset="0"/>
                </a:rPr>
                <a:t>TOP </a:t>
              </a:r>
              <a:r>
                <a:rPr lang="en-US" sz="850" u="none" baseline="0">
                  <a:latin typeface="Berlin Sans FB" panose="020E0602020502020306" pitchFamily="34" charset="0"/>
                </a:rPr>
                <a:t> PRODUCT </a:t>
              </a:r>
            </a:p>
            <a:p>
              <a:pPr lvl="0" algn="l"/>
              <a:r>
                <a:rPr lang="en-US" sz="850" u="none" baseline="0">
                  <a:latin typeface="Berlin Sans FB" panose="020E0602020502020306" pitchFamily="34" charset="0"/>
                </a:rPr>
                <a:t>BY SALES</a:t>
              </a:r>
            </a:p>
            <a:p>
              <a:pPr lvl="0" algn="l"/>
              <a:endParaRPr lang="en-US" sz="850" u="none" baseline="0">
                <a:latin typeface="Berlin Sans FB" panose="020E0602020502020306" pitchFamily="34" charset="0"/>
              </a:endParaRPr>
            </a:p>
            <a:p>
              <a:pPr lvl="0" algn="l"/>
              <a:r>
                <a:rPr lang="en-US" sz="850" u="none" baseline="0">
                  <a:latin typeface="Berlin Sans FB" panose="020E0602020502020306" pitchFamily="34" charset="0"/>
                </a:rPr>
                <a:t>TOP PRODUCT</a:t>
              </a:r>
            </a:p>
            <a:p>
              <a:pPr algn="l"/>
              <a:r>
                <a:rPr lang="en-US" sz="850" u="none" baseline="0">
                  <a:latin typeface="Berlin Sans FB" panose="020E0602020502020306" pitchFamily="34" charset="0"/>
                </a:rPr>
                <a:t>BY REVENUE</a:t>
              </a:r>
            </a:p>
            <a:p>
              <a:pPr algn="l"/>
              <a:endParaRPr lang="en-US" sz="850" u="none" baseline="0">
                <a:latin typeface="Berlin Sans FB" panose="020E0602020502020306" pitchFamily="34" charset="0"/>
              </a:endParaRPr>
            </a:p>
            <a:p>
              <a:pPr algn="l"/>
              <a:r>
                <a:rPr lang="en-US" sz="850" u="none" baseline="0">
                  <a:latin typeface="Berlin Sans FB" panose="020E0602020502020306" pitchFamily="34" charset="0"/>
                </a:rPr>
                <a:t>TOP PRODUCT</a:t>
              </a:r>
            </a:p>
            <a:p>
              <a:pPr algn="l"/>
              <a:r>
                <a:rPr lang="en-US" sz="850" u="none" baseline="0">
                  <a:latin typeface="Berlin Sans FB" panose="020E0602020502020306" pitchFamily="34" charset="0"/>
                </a:rPr>
                <a:t>BY PROFIT           </a:t>
              </a:r>
              <a:endParaRPr lang="en-US" sz="850" u="none">
                <a:latin typeface="Berlin Sans FB" panose="020E0602020502020306" pitchFamily="34" charset="0"/>
              </a:endParaRPr>
            </a:p>
          </xdr:txBody>
        </xdr:sp>
        <xdr:sp macro="" textlink="">
          <xdr:nvSpPr>
            <xdr:cNvPr id="126" name="Rectangle: Rounded Corners 125">
              <a:extLst>
                <a:ext uri="{FF2B5EF4-FFF2-40B4-BE49-F238E27FC236}">
                  <a16:creationId xmlns:a16="http://schemas.microsoft.com/office/drawing/2014/main" id="{55607D4E-7DBC-51F8-DCAF-BE8E7A456F8C}"/>
                </a:ext>
              </a:extLst>
            </xdr:cNvPr>
            <xdr:cNvSpPr/>
          </xdr:nvSpPr>
          <xdr:spPr>
            <a:xfrm>
              <a:off x="1934415" y="4753375"/>
              <a:ext cx="6874491" cy="1819885"/>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900"/>
            </a:p>
          </xdr:txBody>
        </xdr:sp>
        <xdr:sp macro="" textlink="">
          <xdr:nvSpPr>
            <xdr:cNvPr id="127" name="Rectangle: Rounded Corners 126">
              <a:extLst>
                <a:ext uri="{FF2B5EF4-FFF2-40B4-BE49-F238E27FC236}">
                  <a16:creationId xmlns:a16="http://schemas.microsoft.com/office/drawing/2014/main" id="{39641D26-639A-D7E3-3D48-EA4302A761C0}"/>
                </a:ext>
              </a:extLst>
            </xdr:cNvPr>
            <xdr:cNvSpPr/>
          </xdr:nvSpPr>
          <xdr:spPr>
            <a:xfrm>
              <a:off x="6734174" y="2367836"/>
              <a:ext cx="1406236" cy="2306606"/>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b="0" u="sng" kern="1200" baseline="0">
                  <a:solidFill>
                    <a:schemeClr val="lt1"/>
                  </a:solidFill>
                  <a:effectLst/>
                  <a:latin typeface="Berlin Sans FB" panose="020E0602020502020306" pitchFamily="34" charset="0"/>
                  <a:ea typeface="+mn-ea"/>
                  <a:cs typeface="+mn-cs"/>
                </a:rPr>
                <a:t>Profit as %</a:t>
              </a:r>
              <a:endParaRPr lang="en-US" sz="1200" u="sng">
                <a:effectLst/>
                <a:latin typeface="Berlin Sans FB" panose="020E0602020502020306" pitchFamily="34" charset="0"/>
              </a:endParaRPr>
            </a:p>
          </xdr:txBody>
        </xdr:sp>
        <xdr:sp macro="" textlink="">
          <xdr:nvSpPr>
            <xdr:cNvPr id="117" name="Rectangle: Rounded Corners 116">
              <a:extLst>
                <a:ext uri="{FF2B5EF4-FFF2-40B4-BE49-F238E27FC236}">
                  <a16:creationId xmlns:a16="http://schemas.microsoft.com/office/drawing/2014/main" id="{1F9F240B-FF6A-40F2-1F72-F476A15094A8}"/>
                </a:ext>
              </a:extLst>
            </xdr:cNvPr>
            <xdr:cNvSpPr/>
          </xdr:nvSpPr>
          <xdr:spPr>
            <a:xfrm>
              <a:off x="354843" y="930151"/>
              <a:ext cx="1398791" cy="1032576"/>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900" kern="1200">
                  <a:solidFill>
                    <a:schemeClr val="lt1"/>
                  </a:solidFill>
                  <a:effectLst/>
                  <a:latin typeface="Berlin Sans FB" panose="020E0602020502020306" pitchFamily="34" charset="0"/>
                  <a:ea typeface="+mn-ea"/>
                  <a:cs typeface="+mn-cs"/>
                </a:rPr>
                <a:t>Overall</a:t>
              </a:r>
              <a:r>
                <a:rPr lang="en-US" sz="900" kern="1200" baseline="0">
                  <a:solidFill>
                    <a:schemeClr val="lt1"/>
                  </a:solidFill>
                  <a:effectLst/>
                  <a:latin typeface="Berlin Sans FB" panose="020E0602020502020306" pitchFamily="34" charset="0"/>
                  <a:ea typeface="+mn-ea"/>
                  <a:cs typeface="+mn-cs"/>
                </a:rPr>
                <a:t> Profit</a:t>
              </a:r>
              <a:endParaRPr lang="en-US" sz="900">
                <a:effectLst/>
                <a:latin typeface="Berlin Sans FB" panose="020E0602020502020306" pitchFamily="34" charset="0"/>
              </a:endParaRPr>
            </a:p>
          </xdr:txBody>
        </xdr:sp>
        <xdr:sp macro="" textlink="">
          <xdr:nvSpPr>
            <xdr:cNvPr id="116" name="Rectangle: Rounded Corners 115">
              <a:extLst>
                <a:ext uri="{FF2B5EF4-FFF2-40B4-BE49-F238E27FC236}">
                  <a16:creationId xmlns:a16="http://schemas.microsoft.com/office/drawing/2014/main" id="{A44FDDF9-74D5-E9B9-0955-0E6006228798}"/>
                </a:ext>
              </a:extLst>
            </xdr:cNvPr>
            <xdr:cNvSpPr/>
          </xdr:nvSpPr>
          <xdr:spPr>
            <a:xfrm>
              <a:off x="346406" y="243298"/>
              <a:ext cx="7766476" cy="643704"/>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800" b="1" kern="1200">
                  <a:solidFill>
                    <a:schemeClr val="lt1"/>
                  </a:solidFill>
                  <a:effectLst/>
                  <a:latin typeface="Eras Bold ITC" panose="020B0907030504020204" pitchFamily="34" charset="0"/>
                  <a:ea typeface="+mn-ea"/>
                  <a:cs typeface="+mn-cs"/>
                </a:rPr>
                <a:t>SAMUEL</a:t>
              </a:r>
              <a:r>
                <a:rPr lang="en-US" sz="1800" b="1" kern="1200" baseline="0">
                  <a:solidFill>
                    <a:schemeClr val="lt1"/>
                  </a:solidFill>
                  <a:effectLst/>
                  <a:latin typeface="Eras Bold ITC" panose="020B0907030504020204" pitchFamily="34" charset="0"/>
                  <a:ea typeface="+mn-ea"/>
                  <a:cs typeface="+mn-cs"/>
                </a:rPr>
                <a:t> ENTERPRISES SALES DASHBOARD</a:t>
              </a:r>
              <a:endParaRPr lang="en-US" sz="1800" b="1">
                <a:latin typeface="Eras Bold ITC" panose="020B0907030504020204" pitchFamily="34" charset="0"/>
              </a:endParaRPr>
            </a:p>
          </xdr:txBody>
        </xdr:sp>
        <xdr:pic>
          <xdr:nvPicPr>
            <xdr:cNvPr id="22" name="Graphic 21" descr="Presentation with bar chart">
              <a:extLst>
                <a:ext uri="{FF2B5EF4-FFF2-40B4-BE49-F238E27FC236}">
                  <a16:creationId xmlns:a16="http://schemas.microsoft.com/office/drawing/2014/main" id="{274220B4-6832-EE27-A78E-8EF374A4CA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377183" y="271684"/>
              <a:ext cx="548046" cy="590062"/>
            </a:xfrm>
            <a:prstGeom prst="rect">
              <a:avLst/>
            </a:prstGeom>
          </xdr:spPr>
        </xdr:pic>
        <xdr:pic>
          <xdr:nvPicPr>
            <xdr:cNvPr id="28" name="Graphic 27" descr="Ribbon">
              <a:extLst>
                <a:ext uri="{FF2B5EF4-FFF2-40B4-BE49-F238E27FC236}">
                  <a16:creationId xmlns:a16="http://schemas.microsoft.com/office/drawing/2014/main" id="{91FA6D2A-CF5F-2E6F-28E3-B49B9551A54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465027" y="2969986"/>
              <a:ext cx="375495" cy="375494"/>
            </a:xfrm>
            <a:prstGeom prst="rect">
              <a:avLst/>
            </a:prstGeom>
          </xdr:spPr>
        </xdr:pic>
        <xdr:pic>
          <xdr:nvPicPr>
            <xdr:cNvPr id="30" name="Graphic 29" descr="Trophy">
              <a:extLst>
                <a:ext uri="{FF2B5EF4-FFF2-40B4-BE49-F238E27FC236}">
                  <a16:creationId xmlns:a16="http://schemas.microsoft.com/office/drawing/2014/main" id="{6130135D-5746-A850-3C00-A11F2424FD1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465027" y="3537697"/>
              <a:ext cx="375495" cy="375494"/>
            </a:xfrm>
            <a:prstGeom prst="rect">
              <a:avLst/>
            </a:prstGeom>
          </xdr:spPr>
        </xdr:pic>
        <xdr:pic>
          <xdr:nvPicPr>
            <xdr:cNvPr id="38" name="Graphic 37" descr="Daily calendar">
              <a:extLst>
                <a:ext uri="{FF2B5EF4-FFF2-40B4-BE49-F238E27FC236}">
                  <a16:creationId xmlns:a16="http://schemas.microsoft.com/office/drawing/2014/main" id="{AA4DD410-DFC1-F1BF-855A-976BC924CE6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271620" y="4772469"/>
              <a:ext cx="324731" cy="321852"/>
            </a:xfrm>
            <a:prstGeom prst="rect">
              <a:avLst/>
            </a:prstGeom>
          </xdr:spPr>
        </xdr:pic>
        <xdr:sp macro="" textlink="">
          <xdr:nvSpPr>
            <xdr:cNvPr id="47" name="Rectangle: Rounded Corners 46">
              <a:extLst>
                <a:ext uri="{FF2B5EF4-FFF2-40B4-BE49-F238E27FC236}">
                  <a16:creationId xmlns:a16="http://schemas.microsoft.com/office/drawing/2014/main" id="{FFEC1736-3BEA-73CE-E80E-D4BAE5217A20}"/>
                </a:ext>
              </a:extLst>
            </xdr:cNvPr>
            <xdr:cNvSpPr/>
          </xdr:nvSpPr>
          <xdr:spPr>
            <a:xfrm>
              <a:off x="10122779" y="259164"/>
              <a:ext cx="1939636" cy="2072146"/>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200" b="0" kern="1200">
                  <a:solidFill>
                    <a:schemeClr val="lt1"/>
                  </a:solidFill>
                  <a:effectLst/>
                  <a:latin typeface="Berlin Sans FB" panose="020E0602020502020306" pitchFamily="34" charset="0"/>
                  <a:ea typeface="+mn-ea"/>
                  <a:cs typeface="+mn-cs"/>
                </a:rPr>
                <a:t>Total</a:t>
              </a:r>
              <a:r>
                <a:rPr lang="en-US" sz="1200" b="0" kern="1200" baseline="0">
                  <a:solidFill>
                    <a:schemeClr val="lt1"/>
                  </a:solidFill>
                  <a:effectLst/>
                  <a:latin typeface="Berlin Sans FB" panose="020E0602020502020306" pitchFamily="34" charset="0"/>
                  <a:ea typeface="+mn-ea"/>
                  <a:cs typeface="+mn-cs"/>
                </a:rPr>
                <a:t> Profit</a:t>
              </a:r>
              <a:endParaRPr lang="en-US" sz="1200">
                <a:effectLst/>
                <a:latin typeface="Berlin Sans FB" panose="020E0602020502020306" pitchFamily="34" charset="0"/>
              </a:endParaRPr>
            </a:p>
            <a:p>
              <a:r>
                <a:rPr lang="en-US" sz="1200" b="1" kern="1200" baseline="0">
                  <a:solidFill>
                    <a:schemeClr val="lt1"/>
                  </a:solidFill>
                  <a:effectLst/>
                  <a:latin typeface="Berlin Sans FB" panose="020E0602020502020306" pitchFamily="34" charset="0"/>
                  <a:ea typeface="+mn-ea"/>
                  <a:cs typeface="+mn-cs"/>
                </a:rPr>
                <a:t>KES</a:t>
              </a:r>
              <a:endParaRPr lang="en-US" sz="1200">
                <a:effectLst/>
                <a:latin typeface="Berlin Sans FB" panose="020E0602020502020306" pitchFamily="34" charset="0"/>
              </a:endParaRPr>
            </a:p>
          </xdr:txBody>
        </xdr:sp>
        <xdr:sp macro="" textlink="">
          <xdr:nvSpPr>
            <xdr:cNvPr id="98" name="Rectangle: Rounded Corners 97">
              <a:extLst>
                <a:ext uri="{FF2B5EF4-FFF2-40B4-BE49-F238E27FC236}">
                  <a16:creationId xmlns:a16="http://schemas.microsoft.com/office/drawing/2014/main" id="{0BE9C263-DFCE-2D9B-9C72-085F7F96A1B2}"/>
                </a:ext>
              </a:extLst>
            </xdr:cNvPr>
            <xdr:cNvSpPr/>
          </xdr:nvSpPr>
          <xdr:spPr>
            <a:xfrm>
              <a:off x="1822146" y="912031"/>
              <a:ext cx="2424545" cy="1021882"/>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00" u="sng" kern="1200">
                  <a:solidFill>
                    <a:schemeClr val="lt1"/>
                  </a:solidFill>
                  <a:effectLst/>
                  <a:latin typeface="Berlin Sans FB" panose="020E0602020502020306" pitchFamily="34" charset="0"/>
                  <a:ea typeface="+mn-ea"/>
                  <a:cs typeface="+mn-cs"/>
                </a:rPr>
                <a:t>Profits by product</a:t>
              </a:r>
              <a:r>
                <a:rPr lang="en-US" sz="1000" u="sng" kern="1200" baseline="0">
                  <a:solidFill>
                    <a:schemeClr val="lt1"/>
                  </a:solidFill>
                  <a:effectLst/>
                  <a:latin typeface="Berlin Sans FB" panose="020E0602020502020306" pitchFamily="34" charset="0"/>
                  <a:ea typeface="+mn-ea"/>
                  <a:cs typeface="+mn-cs"/>
                </a:rPr>
                <a:t> </a:t>
              </a:r>
              <a:r>
                <a:rPr lang="en-US" sz="1000" b="1" u="none" kern="1200" baseline="0">
                  <a:solidFill>
                    <a:schemeClr val="lt1"/>
                  </a:solidFill>
                  <a:effectLst/>
                  <a:latin typeface="Algerian" panose="04020705040A02060702" pitchFamily="82" charset="0"/>
                  <a:ea typeface="+mn-ea"/>
                  <a:cs typeface="+mn-cs"/>
                </a:rPr>
                <a:t>KES</a:t>
              </a:r>
              <a:endParaRPr lang="en-US" sz="1000" u="sng">
                <a:effectLst/>
                <a:latin typeface="Berlin Sans FB" panose="020E0602020502020306" pitchFamily="34" charset="0"/>
              </a:endParaRPr>
            </a:p>
            <a:p>
              <a:r>
                <a:rPr lang="en-US" sz="1000" kern="1200">
                  <a:solidFill>
                    <a:schemeClr val="lt1"/>
                  </a:solidFill>
                  <a:effectLst/>
                  <a:latin typeface="Berlin Sans FB" panose="020E0602020502020306" pitchFamily="34" charset="0"/>
                  <a:ea typeface="+mn-ea"/>
                  <a:cs typeface="+mn-cs"/>
                </a:rPr>
                <a:t>Pants        </a:t>
              </a:r>
              <a:r>
                <a:rPr lang="en-US" sz="1000" kern="1200" baseline="0">
                  <a:solidFill>
                    <a:schemeClr val="lt1"/>
                  </a:solidFill>
                  <a:effectLst/>
                  <a:latin typeface="Berlin Sans FB" panose="020E0602020502020306" pitchFamily="34" charset="0"/>
                  <a:ea typeface="+mn-ea"/>
                  <a:cs typeface="+mn-cs"/>
                </a:rPr>
                <a:t> </a:t>
              </a:r>
              <a:r>
                <a:rPr lang="en-US" sz="1000" kern="1200">
                  <a:solidFill>
                    <a:schemeClr val="lt1"/>
                  </a:solidFill>
                  <a:effectLst/>
                  <a:latin typeface="Berlin Sans FB" panose="020E0602020502020306" pitchFamily="34" charset="0"/>
                  <a:ea typeface="+mn-ea"/>
                  <a:cs typeface="+mn-cs"/>
                </a:rPr>
                <a:t>T-Shirts</a:t>
              </a:r>
              <a:r>
                <a:rPr lang="en-US" sz="1000" kern="1200" baseline="0">
                  <a:solidFill>
                    <a:schemeClr val="lt1"/>
                  </a:solidFill>
                  <a:effectLst/>
                  <a:latin typeface="Berlin Sans FB" panose="020E0602020502020306" pitchFamily="34" charset="0"/>
                  <a:ea typeface="+mn-ea"/>
                  <a:cs typeface="+mn-cs"/>
                </a:rPr>
                <a:t>        Shorts</a:t>
              </a:r>
              <a:endParaRPr lang="en-US" sz="1000">
                <a:effectLst/>
                <a:latin typeface="Berlin Sans FB" panose="020E0602020502020306" pitchFamily="34" charset="0"/>
              </a:endParaRPr>
            </a:p>
          </xdr:txBody>
        </xdr:sp>
        <xdr:sp macro="" textlink="">
          <xdr:nvSpPr>
            <xdr:cNvPr id="100" name="Rectangle: Rounded Corners 99">
              <a:extLst>
                <a:ext uri="{FF2B5EF4-FFF2-40B4-BE49-F238E27FC236}">
                  <a16:creationId xmlns:a16="http://schemas.microsoft.com/office/drawing/2014/main" id="{DC45A661-BD33-9D78-486F-E08B7E7672E7}"/>
                </a:ext>
              </a:extLst>
            </xdr:cNvPr>
            <xdr:cNvSpPr/>
          </xdr:nvSpPr>
          <xdr:spPr>
            <a:xfrm>
              <a:off x="6889648" y="1011382"/>
              <a:ext cx="1154690" cy="1068403"/>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900" kern="1200" baseline="0">
                  <a:solidFill>
                    <a:schemeClr val="lt1"/>
                  </a:solidFill>
                  <a:effectLst/>
                  <a:latin typeface="Berlin Sans FB" panose="020E0602020502020306" pitchFamily="34" charset="0"/>
                  <a:ea typeface="+mn-ea"/>
                  <a:cs typeface="+mn-cs"/>
                </a:rPr>
                <a:t>Sales Growth</a:t>
              </a:r>
            </a:p>
          </xdr:txBody>
        </xdr:sp>
        <xdr:pic>
          <xdr:nvPicPr>
            <xdr:cNvPr id="162" name="Graphic 161" descr="Money">
              <a:extLst>
                <a:ext uri="{FF2B5EF4-FFF2-40B4-BE49-F238E27FC236}">
                  <a16:creationId xmlns:a16="http://schemas.microsoft.com/office/drawing/2014/main" id="{272E549F-B93E-A84D-F3C0-339EE4C757B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673734" y="637922"/>
              <a:ext cx="380072" cy="375494"/>
            </a:xfrm>
            <a:prstGeom prst="rect">
              <a:avLst/>
            </a:prstGeom>
          </xdr:spPr>
        </xdr:pic>
        <xdr:sp macro="" textlink="">
          <xdr:nvSpPr>
            <xdr:cNvPr id="14" name="Rectangle: Rounded Corners 13">
              <a:extLst>
                <a:ext uri="{FF2B5EF4-FFF2-40B4-BE49-F238E27FC236}">
                  <a16:creationId xmlns:a16="http://schemas.microsoft.com/office/drawing/2014/main" id="{8921963A-3CAB-A282-4719-1B85721455CD}"/>
                </a:ext>
              </a:extLst>
            </xdr:cNvPr>
            <xdr:cNvSpPr/>
          </xdr:nvSpPr>
          <xdr:spPr>
            <a:xfrm>
              <a:off x="4323669" y="926225"/>
              <a:ext cx="2521527" cy="1007688"/>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u="sng" kern="1200">
                  <a:solidFill>
                    <a:schemeClr val="lt1"/>
                  </a:solidFill>
                  <a:effectLst/>
                  <a:latin typeface="Berlin Sans FB" panose="020E0602020502020306" pitchFamily="34" charset="0"/>
                  <a:ea typeface="+mn-ea"/>
                  <a:cs typeface="+mn-cs"/>
                </a:rPr>
                <a:t>Total sales by product</a:t>
              </a:r>
              <a:r>
                <a:rPr lang="en-US" sz="1000" i="1" u="sng" kern="1200">
                  <a:solidFill>
                    <a:schemeClr val="lt1"/>
                  </a:solidFill>
                  <a:effectLst/>
                  <a:latin typeface="Berlin Sans FB" panose="020E0602020502020306" pitchFamily="34" charset="0"/>
                  <a:ea typeface="+mn-ea"/>
                  <a:cs typeface="+mn-cs"/>
                </a:rPr>
                <a:t> </a:t>
              </a:r>
              <a:r>
                <a:rPr lang="en-US" sz="900" i="1" kern="1200">
                  <a:solidFill>
                    <a:schemeClr val="lt1"/>
                  </a:solidFill>
                  <a:effectLst/>
                  <a:latin typeface="Berlin Sans FB" panose="020E0602020502020306" pitchFamily="34" charset="0"/>
                  <a:ea typeface="+mn-ea"/>
                  <a:cs typeface="+mn-cs"/>
                </a:rPr>
                <a:t>(items)</a:t>
              </a:r>
              <a:endParaRPr lang="en-US" sz="900">
                <a:effectLst/>
                <a:latin typeface="Berlin Sans FB" panose="020E0602020502020306" pitchFamily="34" charset="0"/>
              </a:endParaRPr>
            </a:p>
            <a:p>
              <a:r>
                <a:rPr lang="en-US" sz="1000" kern="1200">
                  <a:solidFill>
                    <a:schemeClr val="lt1"/>
                  </a:solidFill>
                  <a:effectLst/>
                  <a:latin typeface="Berlin Sans FB" panose="020E0602020502020306" pitchFamily="34" charset="0"/>
                  <a:ea typeface="+mn-ea"/>
                  <a:cs typeface="+mn-cs"/>
                </a:rPr>
                <a:t>Pants         T-Shirts</a:t>
              </a:r>
              <a:r>
                <a:rPr lang="en-US" sz="1000" kern="1200" baseline="0">
                  <a:solidFill>
                    <a:schemeClr val="lt1"/>
                  </a:solidFill>
                  <a:effectLst/>
                  <a:latin typeface="Berlin Sans FB" panose="020E0602020502020306" pitchFamily="34" charset="0"/>
                  <a:ea typeface="+mn-ea"/>
                  <a:cs typeface="+mn-cs"/>
                </a:rPr>
                <a:t>        Shorts</a:t>
              </a:r>
              <a:endParaRPr lang="en-US" sz="1000">
                <a:effectLst/>
                <a:latin typeface="Berlin Sans FB" panose="020E0602020502020306" pitchFamily="34" charset="0"/>
              </a:endParaRPr>
            </a:p>
          </xdr:txBody>
        </xdr:sp>
        <xdr:pic>
          <xdr:nvPicPr>
            <xdr:cNvPr id="32" name="Graphic 31" descr="Money">
              <a:extLst>
                <a:ext uri="{FF2B5EF4-FFF2-40B4-BE49-F238E27FC236}">
                  <a16:creationId xmlns:a16="http://schemas.microsoft.com/office/drawing/2014/main" id="{6656F07A-6A01-ABD2-ABAB-EC43635CCB9B}"/>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1598216" y="612311"/>
              <a:ext cx="432741" cy="375494"/>
            </a:xfrm>
            <a:prstGeom prst="rect">
              <a:avLst/>
            </a:prstGeom>
          </xdr:spPr>
        </xdr:pic>
        <xdr:pic>
          <xdr:nvPicPr>
            <xdr:cNvPr id="20" name="Graphic 19" descr="Bar graph with upward trend">
              <a:extLst>
                <a:ext uri="{FF2B5EF4-FFF2-40B4-BE49-F238E27FC236}">
                  <a16:creationId xmlns:a16="http://schemas.microsoft.com/office/drawing/2014/main" id="{B6EA7AEB-06E5-918C-6DD6-C3F8941836DF}"/>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659442" y="1104250"/>
              <a:ext cx="325774" cy="321852"/>
            </a:xfrm>
            <a:prstGeom prst="rect">
              <a:avLst/>
            </a:prstGeom>
          </xdr:spPr>
        </xdr:pic>
        <xdr:pic>
          <xdr:nvPicPr>
            <xdr:cNvPr id="36" name="Graphic 35" descr="Piggy Bank">
              <a:extLst>
                <a:ext uri="{FF2B5EF4-FFF2-40B4-BE49-F238E27FC236}">
                  <a16:creationId xmlns:a16="http://schemas.microsoft.com/office/drawing/2014/main" id="{D15126CE-FBD9-2084-412E-E3EA46B94F0F}"/>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3798963" y="869454"/>
              <a:ext cx="380070" cy="375494"/>
            </a:xfrm>
            <a:prstGeom prst="rect">
              <a:avLst/>
            </a:prstGeom>
          </xdr:spPr>
        </xdr:pic>
      </xdr:grpSp>
      <xdr:sp macro="" textlink="FORMULAS!F5">
        <xdr:nvSpPr>
          <xdr:cNvPr id="7" name="TextBox 6">
            <a:extLst>
              <a:ext uri="{FF2B5EF4-FFF2-40B4-BE49-F238E27FC236}">
                <a16:creationId xmlns:a16="http://schemas.microsoft.com/office/drawing/2014/main" id="{240C349A-F92D-452D-ACBB-799716F0998D}"/>
              </a:ext>
            </a:extLst>
          </xdr:cNvPr>
          <xdr:cNvSpPr txBox="1"/>
        </xdr:nvSpPr>
        <xdr:spPr>
          <a:xfrm>
            <a:off x="209551" y="704850"/>
            <a:ext cx="857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07725F-5653-4C5F-AF21-639AB6E27907}" type="TxLink">
              <a:rPr lang="en-US" sz="2400" b="1" i="0" u="none" strike="noStrike">
                <a:solidFill>
                  <a:srgbClr val="00B050"/>
                </a:solidFill>
                <a:latin typeface="Algerian" panose="04020705040A02060702" pitchFamily="82" charset="0"/>
                <a:cs typeface="Calibri"/>
              </a:rPr>
              <a:pPr algn="ctr"/>
              <a:t>32%</a:t>
            </a:fld>
            <a:endParaRPr lang="en-US" sz="2400" b="1">
              <a:solidFill>
                <a:srgbClr val="00B050"/>
              </a:solidFill>
              <a:latin typeface="Algerian" panose="04020705040A02060702" pitchFamily="82" charset="0"/>
            </a:endParaRPr>
          </a:p>
        </xdr:txBody>
      </xdr:sp>
      <xdr:pic>
        <xdr:nvPicPr>
          <xdr:cNvPr id="8" name="Graphic 7" descr="Upward trend">
            <a:extLst>
              <a:ext uri="{FF2B5EF4-FFF2-40B4-BE49-F238E27FC236}">
                <a16:creationId xmlns:a16="http://schemas.microsoft.com/office/drawing/2014/main" id="{C6FD6225-B8C9-4D19-AB94-BA0C6B6F1FB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041801" y="709567"/>
            <a:ext cx="203078" cy="216000"/>
          </a:xfrm>
          <a:prstGeom prst="rect">
            <a:avLst/>
          </a:prstGeom>
        </xdr:spPr>
      </xdr:pic>
      <mc:AlternateContent xmlns:mc="http://schemas.openxmlformats.org/markup-compatibility/2006">
        <mc:Choice xmlns:a14="http://schemas.microsoft.com/office/drawing/2010/main" Requires="a14">
          <xdr:graphicFrame macro="">
            <xdr:nvGraphicFramePr>
              <xdr:cNvPr id="4" name="Months (Date) 1">
                <a:extLst>
                  <a:ext uri="{FF2B5EF4-FFF2-40B4-BE49-F238E27FC236}">
                    <a16:creationId xmlns:a16="http://schemas.microsoft.com/office/drawing/2014/main" id="{6E50F053-936F-414F-A3BF-6588EBFD7DCA}"/>
                  </a:ext>
                </a:extLst>
              </xdr:cNvPr>
              <xdr:cNvGraphicFramePr/>
            </xdr:nvGraphicFramePr>
            <xdr:xfrm>
              <a:off x="378169" y="1282200"/>
              <a:ext cx="899770" cy="2005219"/>
            </xdr:xfrm>
            <a:graphic>
              <a:graphicData uri="http://schemas.microsoft.com/office/drawing/2010/slicer">
                <sle:slicer xmlns:sle="http://schemas.microsoft.com/office/drawing/2010/slicer" name="Months (Date) 1"/>
              </a:graphicData>
            </a:graphic>
          </xdr:graphicFrame>
        </mc:Choice>
        <mc:Fallback>
          <xdr:sp macro="" textlink="">
            <xdr:nvSpPr>
              <xdr:cNvPr id="0" name=""/>
              <xdr:cNvSpPr>
                <a:spLocks noTextEdit="1"/>
              </xdr:cNvSpPr>
            </xdr:nvSpPr>
            <xdr:spPr>
              <a:xfrm>
                <a:off x="216695" y="1823546"/>
                <a:ext cx="1156314" cy="2851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year 1">
                <a:extLst>
                  <a:ext uri="{FF2B5EF4-FFF2-40B4-BE49-F238E27FC236}">
                    <a16:creationId xmlns:a16="http://schemas.microsoft.com/office/drawing/2014/main" id="{823F0589-6E28-461B-AE19-041021292658}"/>
                  </a:ext>
                </a:extLst>
              </xdr:cNvPr>
              <xdr:cNvGraphicFramePr/>
            </xdr:nvGraphicFramePr>
            <xdr:xfrm>
              <a:off x="352425" y="3495677"/>
              <a:ext cx="1000125" cy="669167"/>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83611" y="4971555"/>
                <a:ext cx="1285283" cy="951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1" name="TextBox 10">
            <a:extLst>
              <a:ext uri="{FF2B5EF4-FFF2-40B4-BE49-F238E27FC236}">
                <a16:creationId xmlns:a16="http://schemas.microsoft.com/office/drawing/2014/main" id="{DE144297-3C0C-0BB4-62A1-969442D33FB9}"/>
              </a:ext>
            </a:extLst>
          </xdr:cNvPr>
          <xdr:cNvSpPr txBox="1"/>
        </xdr:nvSpPr>
        <xdr:spPr>
          <a:xfrm>
            <a:off x="2438400" y="3095625"/>
            <a:ext cx="1368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eaLnBrk="1" fontAlgn="auto" latinLnBrk="0" hangingPunct="1">
              <a:lnSpc>
                <a:spcPct val="100000"/>
              </a:lnSpc>
              <a:spcBef>
                <a:spcPts val="0"/>
              </a:spcBef>
              <a:spcAft>
                <a:spcPts val="0"/>
              </a:spcAft>
              <a:buClrTx/>
              <a:buSzTx/>
              <a:buFontTx/>
              <a:buNone/>
              <a:tabLst/>
              <a:defRPr/>
            </a:pPr>
            <a:r>
              <a:rPr lang="en-US" sz="1200" b="1" u="sng">
                <a:solidFill>
                  <a:schemeClr val="bg1"/>
                </a:solidFill>
                <a:effectLst/>
                <a:latin typeface="Eras Bold ITC" panose="020B0907030504020204" pitchFamily="34" charset="0"/>
                <a:ea typeface="+mn-ea"/>
                <a:cs typeface="+mn-cs"/>
              </a:rPr>
              <a:t>   DAILY</a:t>
            </a:r>
            <a:r>
              <a:rPr lang="en-US" sz="1200" b="1" u="sng" baseline="0">
                <a:solidFill>
                  <a:schemeClr val="bg1"/>
                </a:solidFill>
                <a:effectLst/>
                <a:latin typeface="Eras Bold ITC" panose="020B0907030504020204" pitchFamily="34" charset="0"/>
                <a:ea typeface="+mn-ea"/>
                <a:cs typeface="+mn-cs"/>
              </a:rPr>
              <a:t> SALES</a:t>
            </a:r>
            <a:endParaRPr lang="en-US" sz="1200" u="sng">
              <a:solidFill>
                <a:schemeClr val="bg1"/>
              </a:solidFill>
              <a:effectLst/>
              <a:latin typeface="Eras Bold ITC" panose="020B0907030504020204" pitchFamily="34" charset="0"/>
            </a:endParaRPr>
          </a:p>
        </xdr:txBody>
      </xdr:sp>
      <xdr:sp macro="" textlink="">
        <xdr:nvSpPr>
          <xdr:cNvPr id="12" name="TextBox 11">
            <a:extLst>
              <a:ext uri="{FF2B5EF4-FFF2-40B4-BE49-F238E27FC236}">
                <a16:creationId xmlns:a16="http://schemas.microsoft.com/office/drawing/2014/main" id="{8544555E-6836-EF38-AC79-444C23A7DAEF}"/>
              </a:ext>
            </a:extLst>
          </xdr:cNvPr>
          <xdr:cNvSpPr txBox="1"/>
        </xdr:nvSpPr>
        <xdr:spPr>
          <a:xfrm>
            <a:off x="2057400" y="1190625"/>
            <a:ext cx="1952625"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u="sng">
                <a:solidFill>
                  <a:schemeClr val="bg1"/>
                </a:solidFill>
                <a:effectLst/>
                <a:latin typeface="Eras Bold ITC" panose="020B0907030504020204" pitchFamily="34" charset="0"/>
                <a:ea typeface="+mn-ea"/>
                <a:cs typeface="+mn-cs"/>
              </a:rPr>
              <a:t>MONTHLY</a:t>
            </a:r>
            <a:r>
              <a:rPr lang="en-US" sz="1400" b="1" u="sng" baseline="0">
                <a:solidFill>
                  <a:schemeClr val="bg1"/>
                </a:solidFill>
                <a:effectLst/>
                <a:latin typeface="Eras Bold ITC" panose="020B0907030504020204" pitchFamily="34" charset="0"/>
                <a:ea typeface="+mn-ea"/>
                <a:cs typeface="+mn-cs"/>
              </a:rPr>
              <a:t> SALES</a:t>
            </a:r>
            <a:endParaRPr lang="en-US" sz="1400" b="1" u="sng">
              <a:solidFill>
                <a:schemeClr val="bg1"/>
              </a:solidFill>
              <a:effectLst/>
              <a:latin typeface="Eras Bold ITC" panose="020B0907030504020204" pitchFamily="34" charset="0"/>
            </a:endParaRPr>
          </a:p>
        </xdr:txBody>
      </xdr:sp>
      <xdr:graphicFrame macro="">
        <xdr:nvGraphicFramePr>
          <xdr:cNvPr id="13" name="Chart 5">
            <a:extLst>
              <a:ext uri="{FF2B5EF4-FFF2-40B4-BE49-F238E27FC236}">
                <a16:creationId xmlns:a16="http://schemas.microsoft.com/office/drawing/2014/main" id="{9D8D6894-9AFF-40E9-977F-F4CB5D55797A}"/>
              </a:ext>
            </a:extLst>
          </xdr:cNvPr>
          <xdr:cNvGraphicFramePr>
            <a:graphicFrameLocks/>
          </xdr:cNvGraphicFramePr>
        </xdr:nvGraphicFramePr>
        <xdr:xfrm>
          <a:off x="1524000" y="1524000"/>
          <a:ext cx="3295650" cy="1420950"/>
        </xdr:xfrm>
        <a:graphic>
          <a:graphicData uri="http://schemas.openxmlformats.org/drawingml/2006/chart">
            <c:chart xmlns:c="http://schemas.openxmlformats.org/drawingml/2006/chart" xmlns:r="http://schemas.openxmlformats.org/officeDocument/2006/relationships" r:id="rId19"/>
          </a:graphicData>
        </a:graphic>
      </xdr:graphicFrame>
      <xdr:graphicFrame macro="">
        <xdr:nvGraphicFramePr>
          <xdr:cNvPr id="15" name="Chart 3">
            <a:extLst>
              <a:ext uri="{FF2B5EF4-FFF2-40B4-BE49-F238E27FC236}">
                <a16:creationId xmlns:a16="http://schemas.microsoft.com/office/drawing/2014/main" id="{2B4222B0-D68A-4A2E-ABA0-B7AA356E73A7}"/>
              </a:ext>
            </a:extLst>
          </xdr:cNvPr>
          <xdr:cNvGraphicFramePr>
            <a:graphicFrameLocks/>
          </xdr:cNvGraphicFramePr>
        </xdr:nvGraphicFramePr>
        <xdr:xfrm>
          <a:off x="1524000" y="3238500"/>
          <a:ext cx="4972049" cy="962023"/>
        </xdr:xfrm>
        <a:graphic>
          <a:graphicData uri="http://schemas.openxmlformats.org/drawingml/2006/chart">
            <c:chart xmlns:c="http://schemas.openxmlformats.org/drawingml/2006/chart" xmlns:r="http://schemas.openxmlformats.org/officeDocument/2006/relationships" r:id="rId20"/>
          </a:graphicData>
        </a:graphic>
      </xdr:graphicFrame>
      <xdr:sp macro="" textlink="FORMULAS!E11">
        <xdr:nvSpPr>
          <xdr:cNvPr id="29" name="TextBox 28">
            <a:extLst>
              <a:ext uri="{FF2B5EF4-FFF2-40B4-BE49-F238E27FC236}">
                <a16:creationId xmlns:a16="http://schemas.microsoft.com/office/drawing/2014/main" id="{91D918F5-1A17-47A4-BBB3-7629B3C1B04E}"/>
              </a:ext>
            </a:extLst>
          </xdr:cNvPr>
          <xdr:cNvSpPr txBox="1"/>
        </xdr:nvSpPr>
        <xdr:spPr>
          <a:xfrm>
            <a:off x="5059903" y="2152230"/>
            <a:ext cx="576000" cy="2382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5E5ACF1-16F2-4AFB-9DCF-F7E89B92796F}" type="TxLink">
              <a:rPr lang="en-US" sz="800" b="0" i="0" u="none" strike="noStrike">
                <a:solidFill>
                  <a:schemeClr val="bg1"/>
                </a:solidFill>
                <a:latin typeface="Bookman Old Style"/>
              </a:rPr>
              <a:pPr/>
              <a:t>T-Shirt</a:t>
            </a:fld>
            <a:endParaRPr lang="en-US" sz="800" b="0" i="0" u="none" strike="noStrike">
              <a:solidFill>
                <a:schemeClr val="bg1"/>
              </a:solidFill>
              <a:latin typeface="Bookman Old Style" panose="02050604050505020204" pitchFamily="18" charset="0"/>
            </a:endParaRPr>
          </a:p>
        </xdr:txBody>
      </xdr:sp>
      <xdr:sp macro="" textlink="FORMULAS!F11">
        <xdr:nvSpPr>
          <xdr:cNvPr id="31" name="TextBox 30">
            <a:extLst>
              <a:ext uri="{FF2B5EF4-FFF2-40B4-BE49-F238E27FC236}">
                <a16:creationId xmlns:a16="http://schemas.microsoft.com/office/drawing/2014/main" id="{2B872504-C8C3-44C0-9C81-80312F48BB95}"/>
              </a:ext>
            </a:extLst>
          </xdr:cNvPr>
          <xdr:cNvSpPr txBox="1"/>
        </xdr:nvSpPr>
        <xdr:spPr>
          <a:xfrm>
            <a:off x="5676900" y="2106000"/>
            <a:ext cx="396000" cy="1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7862F0-D90C-419F-AFBD-4CEAC265A1BD}" type="TxLink">
              <a:rPr lang="en-US" sz="900" b="0" i="0" u="none" strike="noStrike">
                <a:solidFill>
                  <a:srgbClr val="00B050"/>
                </a:solidFill>
                <a:latin typeface="Bookman Old Style"/>
                <a:cs typeface="Calibri"/>
              </a:rPr>
              <a:pPr/>
              <a:t>50%</a:t>
            </a:fld>
            <a:endParaRPr lang="en-US" sz="900" b="0">
              <a:solidFill>
                <a:srgbClr val="00B050"/>
              </a:solidFill>
              <a:latin typeface="Bookman Old Style" panose="02050604050505020204" pitchFamily="18" charset="0"/>
            </a:endParaRPr>
          </a:p>
        </xdr:txBody>
      </xdr:sp>
      <xdr:sp macro="" textlink="FORMULAS!E12">
        <xdr:nvSpPr>
          <xdr:cNvPr id="33" name="TextBox 32">
            <a:extLst>
              <a:ext uri="{FF2B5EF4-FFF2-40B4-BE49-F238E27FC236}">
                <a16:creationId xmlns:a16="http://schemas.microsoft.com/office/drawing/2014/main" id="{AA393C1E-BB79-45AA-A306-CFF78E5FBB95}"/>
              </a:ext>
            </a:extLst>
          </xdr:cNvPr>
          <xdr:cNvSpPr txBox="1"/>
        </xdr:nvSpPr>
        <xdr:spPr>
          <a:xfrm>
            <a:off x="5071555" y="2456609"/>
            <a:ext cx="576000" cy="2382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6895F28-F47D-4DFE-B457-D36C8670FE0A}" type="TxLink">
              <a:rPr lang="en-US" sz="800" b="0" i="0" u="none" strike="noStrike">
                <a:solidFill>
                  <a:schemeClr val="bg1"/>
                </a:solidFill>
                <a:latin typeface="Bookman Old Style"/>
                <a:cs typeface="Calibri"/>
              </a:rPr>
              <a:pPr/>
              <a:t>Shorts</a:t>
            </a:fld>
            <a:endParaRPr lang="en-US" sz="800" b="0">
              <a:solidFill>
                <a:schemeClr val="bg1"/>
              </a:solidFill>
              <a:latin typeface="Bookman Old Style" panose="02050604050505020204" pitchFamily="18" charset="0"/>
            </a:endParaRPr>
          </a:p>
        </xdr:txBody>
      </xdr:sp>
      <xdr:sp macro="" textlink="FORMULAS!F12">
        <xdr:nvSpPr>
          <xdr:cNvPr id="34" name="TextBox 33">
            <a:extLst>
              <a:ext uri="{FF2B5EF4-FFF2-40B4-BE49-F238E27FC236}">
                <a16:creationId xmlns:a16="http://schemas.microsoft.com/office/drawing/2014/main" id="{AB7B4260-3E46-4817-A423-086B4925772B}"/>
              </a:ext>
            </a:extLst>
          </xdr:cNvPr>
          <xdr:cNvSpPr txBox="1"/>
        </xdr:nvSpPr>
        <xdr:spPr>
          <a:xfrm>
            <a:off x="5700000" y="2476500"/>
            <a:ext cx="396000" cy="1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46B7AE-2C04-48BD-8CF0-419FC3711FDB}" type="TxLink">
              <a:rPr lang="en-US" sz="900" b="0" i="0" u="none" strike="noStrike">
                <a:solidFill>
                  <a:srgbClr val="00B050"/>
                </a:solidFill>
                <a:latin typeface="Bookman Old Style"/>
                <a:cs typeface="Calibri"/>
              </a:rPr>
              <a:pPr/>
              <a:t>31%</a:t>
            </a:fld>
            <a:endParaRPr lang="en-US" sz="900" b="0">
              <a:solidFill>
                <a:srgbClr val="00B050"/>
              </a:solidFill>
              <a:latin typeface="Bookman Old Style" panose="02050604050505020204" pitchFamily="18" charset="0"/>
            </a:endParaRPr>
          </a:p>
        </xdr:txBody>
      </xdr:sp>
      <xdr:sp macro="" textlink="FORMULAS!E13">
        <xdr:nvSpPr>
          <xdr:cNvPr id="35" name="TextBox 34">
            <a:extLst>
              <a:ext uri="{FF2B5EF4-FFF2-40B4-BE49-F238E27FC236}">
                <a16:creationId xmlns:a16="http://schemas.microsoft.com/office/drawing/2014/main" id="{EB2BF073-1726-42A2-A381-C14AC2438D5D}"/>
              </a:ext>
            </a:extLst>
          </xdr:cNvPr>
          <xdr:cNvSpPr txBox="1"/>
        </xdr:nvSpPr>
        <xdr:spPr>
          <a:xfrm>
            <a:off x="5083210" y="2760988"/>
            <a:ext cx="576000" cy="2382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3B70197-EA49-4100-83A0-8E12FA8F1E10}" type="TxLink">
              <a:rPr lang="en-US" sz="800" b="0" i="0" u="none" strike="noStrike">
                <a:solidFill>
                  <a:schemeClr val="bg1"/>
                </a:solidFill>
                <a:latin typeface="Bookman Old Style"/>
              </a:rPr>
              <a:pPr/>
              <a:t>Pants</a:t>
            </a:fld>
            <a:endParaRPr lang="en-US" sz="800" b="0" i="0" u="none" strike="noStrike">
              <a:solidFill>
                <a:schemeClr val="bg1"/>
              </a:solidFill>
              <a:latin typeface="Bookman Old Style" panose="02050604050505020204" pitchFamily="18" charset="0"/>
            </a:endParaRPr>
          </a:p>
        </xdr:txBody>
      </xdr:sp>
      <xdr:sp macro="" textlink="FORMULAS!F13">
        <xdr:nvSpPr>
          <xdr:cNvPr id="37" name="TextBox 36">
            <a:extLst>
              <a:ext uri="{FF2B5EF4-FFF2-40B4-BE49-F238E27FC236}">
                <a16:creationId xmlns:a16="http://schemas.microsoft.com/office/drawing/2014/main" id="{807A8309-5B50-423A-BD33-7F4BAFFBA90A}"/>
              </a:ext>
            </a:extLst>
          </xdr:cNvPr>
          <xdr:cNvSpPr txBox="1"/>
        </xdr:nvSpPr>
        <xdr:spPr>
          <a:xfrm>
            <a:off x="5686425" y="2790825"/>
            <a:ext cx="396000" cy="1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D1BFFF-2186-4495-B564-AED1B765A850}" type="TxLink">
              <a:rPr lang="en-US" sz="900" b="0" i="0" u="none" strike="noStrike">
                <a:solidFill>
                  <a:srgbClr val="00B050"/>
                </a:solidFill>
                <a:latin typeface="Bookman Old Style"/>
                <a:cs typeface="Calibri"/>
              </a:rPr>
              <a:pPr/>
              <a:t>29%</a:t>
            </a:fld>
            <a:endParaRPr lang="en-US" sz="900" b="0">
              <a:solidFill>
                <a:srgbClr val="00B050"/>
              </a:solidFill>
              <a:latin typeface="Bookman Old Style" panose="02050604050505020204" pitchFamily="18" charset="0"/>
            </a:endParaRPr>
          </a:p>
        </xdr:txBody>
      </xdr:sp>
      <xdr:sp macro="" textlink="FORMULAS!E15">
        <xdr:nvSpPr>
          <xdr:cNvPr id="39" name="TextBox 38">
            <a:extLst>
              <a:ext uri="{FF2B5EF4-FFF2-40B4-BE49-F238E27FC236}">
                <a16:creationId xmlns:a16="http://schemas.microsoft.com/office/drawing/2014/main" id="{F764525D-9FDD-4A3F-9608-4DDAA1F579D3}"/>
              </a:ext>
            </a:extLst>
          </xdr:cNvPr>
          <xdr:cNvSpPr txBox="1"/>
        </xdr:nvSpPr>
        <xdr:spPr>
          <a:xfrm>
            <a:off x="5048250" y="1847850"/>
            <a:ext cx="720000" cy="2382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0F6529E-143A-46CD-8A53-EB905A403ACF}" type="TxLink">
              <a:rPr lang="en-US" sz="800" b="1" i="0" u="none" strike="noStrike">
                <a:solidFill>
                  <a:schemeClr val="bg1"/>
                </a:solidFill>
                <a:latin typeface="Bookman Old Style"/>
              </a:rPr>
              <a:pPr/>
              <a:t>Avg Profit</a:t>
            </a:fld>
            <a:endParaRPr lang="en-US" sz="800" b="1" i="0" u="none" strike="noStrike">
              <a:solidFill>
                <a:schemeClr val="bg1"/>
              </a:solidFill>
              <a:latin typeface="Bookman Old Style" panose="02050604050505020204" pitchFamily="18" charset="0"/>
            </a:endParaRPr>
          </a:p>
        </xdr:txBody>
      </xdr:sp>
      <xdr:sp macro="" textlink="FORMULAS!F15">
        <xdr:nvSpPr>
          <xdr:cNvPr id="40" name="TextBox 39">
            <a:extLst>
              <a:ext uri="{FF2B5EF4-FFF2-40B4-BE49-F238E27FC236}">
                <a16:creationId xmlns:a16="http://schemas.microsoft.com/office/drawing/2014/main" id="{85D146A2-4B60-468F-8116-E91D29380651}"/>
              </a:ext>
            </a:extLst>
          </xdr:cNvPr>
          <xdr:cNvSpPr txBox="1"/>
        </xdr:nvSpPr>
        <xdr:spPr>
          <a:xfrm>
            <a:off x="5700000" y="1838325"/>
            <a:ext cx="396000" cy="1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3EC3CE-7A74-4656-BA2A-1428BCABA1D2}" type="TxLink">
              <a:rPr lang="en-US" sz="900" b="1" i="0" u="none" strike="noStrike">
                <a:solidFill>
                  <a:srgbClr val="00B050"/>
                </a:solidFill>
                <a:latin typeface="Bookman Old Style"/>
                <a:cs typeface="Calibri"/>
              </a:rPr>
              <a:pPr/>
              <a:t>36%</a:t>
            </a:fld>
            <a:endParaRPr lang="en-US" sz="900" b="1">
              <a:solidFill>
                <a:srgbClr val="00B050"/>
              </a:solidFill>
              <a:latin typeface="Bookman Old Style" panose="02050604050505020204" pitchFamily="18" charset="0"/>
            </a:endParaRPr>
          </a:p>
        </xdr:txBody>
      </xdr:sp>
      <xdr:grpSp>
        <xdr:nvGrpSpPr>
          <xdr:cNvPr id="46" name="Group 45">
            <a:extLst>
              <a:ext uri="{FF2B5EF4-FFF2-40B4-BE49-F238E27FC236}">
                <a16:creationId xmlns:a16="http://schemas.microsoft.com/office/drawing/2014/main" id="{43A00BBC-6548-0AF8-73A3-408658113AFD}"/>
              </a:ext>
            </a:extLst>
          </xdr:cNvPr>
          <xdr:cNvGrpSpPr/>
        </xdr:nvGrpSpPr>
        <xdr:grpSpPr>
          <a:xfrm>
            <a:off x="6457950" y="2600325"/>
            <a:ext cx="2581275" cy="1837856"/>
            <a:chOff x="-28575" y="-57149"/>
            <a:chExt cx="2686050" cy="2914180"/>
          </a:xfrm>
        </xdr:grpSpPr>
        <xdr:graphicFrame macro="">
          <xdr:nvGraphicFramePr>
            <xdr:cNvPr id="41" name="Chart 1">
              <a:extLst>
                <a:ext uri="{FF2B5EF4-FFF2-40B4-BE49-F238E27FC236}">
                  <a16:creationId xmlns:a16="http://schemas.microsoft.com/office/drawing/2014/main" id="{7279F6E9-BBFC-4DAB-A81C-7C26DD056913}"/>
                </a:ext>
              </a:extLst>
            </xdr:cNvPr>
            <xdr:cNvGraphicFramePr>
              <a:graphicFrameLocks noChangeAspect="1"/>
            </xdr:cNvGraphicFramePr>
          </xdr:nvGraphicFramePr>
          <xdr:xfrm>
            <a:off x="-28575" y="-57149"/>
            <a:ext cx="2686050" cy="2914180"/>
          </xdr:xfrm>
          <a:graphic>
            <a:graphicData uri="http://schemas.openxmlformats.org/drawingml/2006/chart">
              <c:chart xmlns:c="http://schemas.openxmlformats.org/drawingml/2006/chart" xmlns:r="http://schemas.openxmlformats.org/officeDocument/2006/relationships" r:id="rId21"/>
            </a:graphicData>
          </a:graphic>
        </xdr:graphicFrame>
        <xdr:pic>
          <xdr:nvPicPr>
            <xdr:cNvPr id="42" name="Graphic 41" descr="Database">
              <a:extLst>
                <a:ext uri="{FF2B5EF4-FFF2-40B4-BE49-F238E27FC236}">
                  <a16:creationId xmlns:a16="http://schemas.microsoft.com/office/drawing/2014/main" id="{5D959E6E-DAC6-4D75-B125-592C5E7979CB}"/>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139650" y="682909"/>
              <a:ext cx="368077" cy="349334"/>
            </a:xfrm>
            <a:prstGeom prst="rect">
              <a:avLst/>
            </a:prstGeom>
          </xdr:spPr>
        </xdr:pic>
        <xdr:sp macro="" textlink="">
          <xdr:nvSpPr>
            <xdr:cNvPr id="43" name="Rectangle: Rounded Corners 42">
              <a:extLst>
                <a:ext uri="{FF2B5EF4-FFF2-40B4-BE49-F238E27FC236}">
                  <a16:creationId xmlns:a16="http://schemas.microsoft.com/office/drawing/2014/main" id="{33344D0C-9B94-497A-A665-2EC8172C2FDA}"/>
                </a:ext>
              </a:extLst>
            </xdr:cNvPr>
            <xdr:cNvSpPr/>
          </xdr:nvSpPr>
          <xdr:spPr>
            <a:xfrm>
              <a:off x="1517638" y="443792"/>
              <a:ext cx="651466" cy="36361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latin typeface="Baskerville Old Face" panose="02020602080505020303" pitchFamily="18" charset="0"/>
                </a:rPr>
                <a:t>Pants</a:t>
              </a:r>
            </a:p>
          </xdr:txBody>
        </xdr:sp>
        <xdr:sp macro="" textlink="">
          <xdr:nvSpPr>
            <xdr:cNvPr id="44" name="Rectangle: Rounded Corners 43">
              <a:extLst>
                <a:ext uri="{FF2B5EF4-FFF2-40B4-BE49-F238E27FC236}">
                  <a16:creationId xmlns:a16="http://schemas.microsoft.com/office/drawing/2014/main" id="{AA1BB0F5-58E1-4F26-91DD-9E4682CD18BD}"/>
                </a:ext>
              </a:extLst>
            </xdr:cNvPr>
            <xdr:cNvSpPr/>
          </xdr:nvSpPr>
          <xdr:spPr>
            <a:xfrm>
              <a:off x="1279759" y="2227747"/>
              <a:ext cx="757521" cy="40757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1"/>
                  </a:solidFill>
                  <a:latin typeface="Baskerville Old Face" panose="02020602080505020303" pitchFamily="18" charset="0"/>
                </a:rPr>
                <a:t>T-shirt</a:t>
              </a:r>
            </a:p>
          </xdr:txBody>
        </xdr:sp>
        <xdr:sp macro="" textlink="">
          <xdr:nvSpPr>
            <xdr:cNvPr id="45" name="Rectangle: Rounded Corners 44">
              <a:extLst>
                <a:ext uri="{FF2B5EF4-FFF2-40B4-BE49-F238E27FC236}">
                  <a16:creationId xmlns:a16="http://schemas.microsoft.com/office/drawing/2014/main" id="{7E5C4584-07C1-4918-BDB6-C4F6D50C8165}"/>
                </a:ext>
              </a:extLst>
            </xdr:cNvPr>
            <xdr:cNvSpPr/>
          </xdr:nvSpPr>
          <xdr:spPr>
            <a:xfrm>
              <a:off x="258862" y="1079232"/>
              <a:ext cx="664079" cy="39511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1"/>
                  </a:solidFill>
                  <a:latin typeface="Baskerville Old Face" panose="02020602080505020303" pitchFamily="18" charset="0"/>
                </a:rPr>
                <a:t>Shorts</a:t>
              </a:r>
            </a:p>
          </xdr:txBody>
        </xdr:sp>
      </xdr:grpSp>
      <xdr:pic>
        <xdr:nvPicPr>
          <xdr:cNvPr id="103" name="Graphic 102" descr="Medal">
            <a:extLst>
              <a:ext uri="{FF2B5EF4-FFF2-40B4-BE49-F238E27FC236}">
                <a16:creationId xmlns:a16="http://schemas.microsoft.com/office/drawing/2014/main" id="{CA61E139-17E8-41AF-A66B-67A7DCA6E855}"/>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7020596" y="1524000"/>
            <a:ext cx="294604" cy="288000"/>
          </a:xfrm>
          <a:prstGeom prst="rect">
            <a:avLst/>
          </a:prstGeom>
        </xdr:spPr>
      </xdr:pic>
      <xdr:sp macro="" textlink="FORMULAS!I11">
        <xdr:nvSpPr>
          <xdr:cNvPr id="155" name="Rectangle: Rounded Corners 154">
            <a:extLst>
              <a:ext uri="{FF2B5EF4-FFF2-40B4-BE49-F238E27FC236}">
                <a16:creationId xmlns:a16="http://schemas.microsoft.com/office/drawing/2014/main" id="{561D811C-2F19-4917-BF78-F2611FD2BD47}"/>
              </a:ext>
            </a:extLst>
          </xdr:cNvPr>
          <xdr:cNvSpPr/>
        </xdr:nvSpPr>
        <xdr:spPr>
          <a:xfrm>
            <a:off x="7315200" y="1881600"/>
            <a:ext cx="828000" cy="252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506168D-9EAA-47E2-A59D-ED422E96987A}" type="TxLink">
              <a:rPr lang="en-US" sz="900" b="1" i="0" u="none" strike="noStrike">
                <a:solidFill>
                  <a:srgbClr val="00B0F0"/>
                </a:solidFill>
                <a:latin typeface="Bookman Old Style" panose="02050604050505020204" pitchFamily="18" charset="0"/>
              </a:rPr>
              <a:pPr algn="l"/>
              <a:t>Pants</a:t>
            </a:fld>
            <a:endParaRPr lang="en-US" sz="900" b="1">
              <a:solidFill>
                <a:srgbClr val="00B0F0"/>
              </a:solidFill>
              <a:latin typeface="Bookman Old Style" panose="02050604050505020204" pitchFamily="18" charset="0"/>
            </a:endParaRPr>
          </a:p>
        </xdr:txBody>
      </xdr:sp>
      <xdr:sp macro="" textlink="FORMULAS!J11">
        <xdr:nvSpPr>
          <xdr:cNvPr id="156" name="Rectangle: Rounded Corners 155">
            <a:extLst>
              <a:ext uri="{FF2B5EF4-FFF2-40B4-BE49-F238E27FC236}">
                <a16:creationId xmlns:a16="http://schemas.microsoft.com/office/drawing/2014/main" id="{49BACF69-5052-4F07-BFDE-80E78025A1B1}"/>
              </a:ext>
            </a:extLst>
          </xdr:cNvPr>
          <xdr:cNvSpPr/>
        </xdr:nvSpPr>
        <xdr:spPr>
          <a:xfrm>
            <a:off x="7924800" y="1869841"/>
            <a:ext cx="1123405" cy="34948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A6A3E36-E9CF-4946-B3CA-C4FC18BC656A}" type="TxLink">
              <a:rPr lang="en-US" sz="900" b="1" i="0" u="none" strike="noStrike">
                <a:solidFill>
                  <a:schemeClr val="bg1"/>
                </a:solidFill>
                <a:latin typeface="Bookman Old Style" panose="02050604050505020204" pitchFamily="18" charset="0"/>
              </a:rPr>
              <a:pPr algn="l"/>
              <a:t>Ksh323,050</a:t>
            </a:fld>
            <a:endParaRPr lang="en-US" sz="900" b="1">
              <a:solidFill>
                <a:schemeClr val="bg1"/>
              </a:solidFill>
              <a:latin typeface="Bookman Old Style" panose="02050604050505020204" pitchFamily="18" charset="0"/>
            </a:endParaRPr>
          </a:p>
        </xdr:txBody>
      </xdr:sp>
      <xdr:sp macro="" textlink="FORMULAS!I5">
        <xdr:nvSpPr>
          <xdr:cNvPr id="157" name="Rectangle: Rounded Corners 156">
            <a:extLst>
              <a:ext uri="{FF2B5EF4-FFF2-40B4-BE49-F238E27FC236}">
                <a16:creationId xmlns:a16="http://schemas.microsoft.com/office/drawing/2014/main" id="{D431DD80-6202-4292-B65E-453AA70700BF}"/>
              </a:ext>
            </a:extLst>
          </xdr:cNvPr>
          <xdr:cNvSpPr/>
        </xdr:nvSpPr>
        <xdr:spPr>
          <a:xfrm>
            <a:off x="7315200" y="2224500"/>
            <a:ext cx="756000" cy="252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A1EDD87-2C17-4C07-851C-715F97E1E0AF}" type="TxLink">
              <a:rPr lang="en-US" sz="900" b="1" i="0" u="none" strike="noStrike">
                <a:solidFill>
                  <a:srgbClr val="00B0F0"/>
                </a:solidFill>
                <a:latin typeface="Bookman Old Style" panose="02050604050505020204" pitchFamily="18" charset="0"/>
              </a:rPr>
              <a:pPr algn="l"/>
              <a:t>Pants</a:t>
            </a:fld>
            <a:endParaRPr lang="en-US" sz="900" b="1">
              <a:solidFill>
                <a:srgbClr val="00B0F0"/>
              </a:solidFill>
              <a:latin typeface="Bookman Old Style" panose="02050604050505020204" pitchFamily="18" charset="0"/>
            </a:endParaRPr>
          </a:p>
        </xdr:txBody>
      </xdr:sp>
      <xdr:sp macro="" textlink="FORMULAS!J5">
        <xdr:nvSpPr>
          <xdr:cNvPr id="158" name="Rectangle: Rounded Corners 157">
            <a:extLst>
              <a:ext uri="{FF2B5EF4-FFF2-40B4-BE49-F238E27FC236}">
                <a16:creationId xmlns:a16="http://schemas.microsoft.com/office/drawing/2014/main" id="{64FA231E-77A8-4D8D-8210-532AA906E327}"/>
              </a:ext>
            </a:extLst>
          </xdr:cNvPr>
          <xdr:cNvSpPr/>
        </xdr:nvSpPr>
        <xdr:spPr>
          <a:xfrm>
            <a:off x="7924800" y="2231905"/>
            <a:ext cx="1177132" cy="34937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926C5A4-8407-4084-9CBA-1C17AD6168CC}" type="TxLink">
              <a:rPr lang="en-US" sz="900" b="1" i="0" u="none" strike="noStrike">
                <a:solidFill>
                  <a:schemeClr val="bg1"/>
                </a:solidFill>
                <a:latin typeface="Bookman Old Style"/>
              </a:rPr>
              <a:pPr algn="l"/>
              <a:t>Ksh86,700</a:t>
            </a:fld>
            <a:endParaRPr lang="en-US" sz="900" b="1">
              <a:solidFill>
                <a:schemeClr val="bg1"/>
              </a:solidFill>
            </a:endParaRPr>
          </a:p>
        </xdr:txBody>
      </xdr:sp>
      <xdr:sp macro="" textlink="FORMULAS!I17">
        <xdr:nvSpPr>
          <xdr:cNvPr id="159" name="Rectangle: Rounded Corners 158">
            <a:extLst>
              <a:ext uri="{FF2B5EF4-FFF2-40B4-BE49-F238E27FC236}">
                <a16:creationId xmlns:a16="http://schemas.microsoft.com/office/drawing/2014/main" id="{494B2A5A-9680-43B8-B227-5CF5D807EEB7}"/>
              </a:ext>
            </a:extLst>
          </xdr:cNvPr>
          <xdr:cNvSpPr/>
        </xdr:nvSpPr>
        <xdr:spPr>
          <a:xfrm>
            <a:off x="7315200" y="1552575"/>
            <a:ext cx="828000" cy="252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B3AEAC19-42E6-4148-923F-AE9D8C292D6C}" type="TxLink">
              <a:rPr lang="en-US" sz="900" b="1" i="0" u="none" strike="noStrike">
                <a:solidFill>
                  <a:srgbClr val="00B0F0"/>
                </a:solidFill>
                <a:latin typeface="Bookman Old Style" panose="02050604050505020204" pitchFamily="18" charset="0"/>
              </a:rPr>
              <a:pPr algn="l"/>
              <a:t>Pants</a:t>
            </a:fld>
            <a:endParaRPr lang="en-US" sz="900" b="1">
              <a:solidFill>
                <a:srgbClr val="00B0F0"/>
              </a:solidFill>
              <a:latin typeface="Bookman Old Style" panose="02050604050505020204" pitchFamily="18" charset="0"/>
            </a:endParaRPr>
          </a:p>
        </xdr:txBody>
      </xdr:sp>
      <xdr:sp macro="" textlink="FORMULAS!J17">
        <xdr:nvSpPr>
          <xdr:cNvPr id="160" name="Rectangle: Rounded Corners 159">
            <a:extLst>
              <a:ext uri="{FF2B5EF4-FFF2-40B4-BE49-F238E27FC236}">
                <a16:creationId xmlns:a16="http://schemas.microsoft.com/office/drawing/2014/main" id="{067493ED-F23F-4751-8E25-71F1CE31A603}"/>
              </a:ext>
            </a:extLst>
          </xdr:cNvPr>
          <xdr:cNvSpPr/>
        </xdr:nvSpPr>
        <xdr:spPr>
          <a:xfrm>
            <a:off x="8019924" y="1519455"/>
            <a:ext cx="1124076" cy="2998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D5762E9D-BC26-4E36-9163-80C38D1B21B5}" type="TxLink">
              <a:rPr lang="en-US" sz="900" b="1" i="0" u="none" strike="noStrike">
                <a:solidFill>
                  <a:schemeClr val="bg1"/>
                </a:solidFill>
                <a:latin typeface="Bookman Old Style" panose="02050604050505020204" pitchFamily="18" charset="0"/>
              </a:rPr>
              <a:pPr algn="l"/>
              <a:t>867</a:t>
            </a:fld>
            <a:endParaRPr lang="en-US" sz="900" b="1">
              <a:solidFill>
                <a:schemeClr val="bg1"/>
              </a:solidFill>
              <a:latin typeface="Bookman Old Style" panose="02050604050505020204" pitchFamily="18" charset="0"/>
            </a:endParaRPr>
          </a:p>
        </xdr:txBody>
      </xdr:sp>
      <xdr:sp macro="" textlink="FORMULAS!M2">
        <xdr:nvSpPr>
          <xdr:cNvPr id="2" name="Rectangle: Rounded Corners 1">
            <a:extLst>
              <a:ext uri="{FF2B5EF4-FFF2-40B4-BE49-F238E27FC236}">
                <a16:creationId xmlns:a16="http://schemas.microsoft.com/office/drawing/2014/main" id="{56AA5C86-9EF4-1A65-6516-8A1B367F3ED6}"/>
              </a:ext>
            </a:extLst>
          </xdr:cNvPr>
          <xdr:cNvSpPr/>
        </xdr:nvSpPr>
        <xdr:spPr>
          <a:xfrm>
            <a:off x="5095875" y="819150"/>
            <a:ext cx="857250" cy="419100"/>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EB0E2A69-C935-4B01-89FE-23EA8F5EE70C}" type="TxLink">
              <a:rPr lang="en-US" sz="2800" b="1" i="0" u="none" strike="noStrike">
                <a:solidFill>
                  <a:srgbClr val="00B050"/>
                </a:solidFill>
                <a:latin typeface="Algerian" panose="04020705040A02060702" pitchFamily="82" charset="0"/>
              </a:rPr>
              <a:pPr algn="ctr"/>
              <a:t>6%</a:t>
            </a:fld>
            <a:endParaRPr lang="en-US" sz="2800" b="1">
              <a:solidFill>
                <a:srgbClr val="00B050"/>
              </a:solidFill>
              <a:latin typeface="Algerian" panose="04020705040A02060702" pitchFamily="82" charset="0"/>
            </a:endParaRPr>
          </a:p>
        </xdr:txBody>
      </xdr:sp>
      <xdr:sp macro="" textlink="FORMULAS!N11">
        <xdr:nvSpPr>
          <xdr:cNvPr id="3" name="TextBox 2">
            <a:extLst>
              <a:ext uri="{FF2B5EF4-FFF2-40B4-BE49-F238E27FC236}">
                <a16:creationId xmlns:a16="http://schemas.microsoft.com/office/drawing/2014/main" id="{55405BEF-552B-46B7-A0EF-F1CF4BCF6D85}"/>
              </a:ext>
            </a:extLst>
          </xdr:cNvPr>
          <xdr:cNvSpPr txBox="1"/>
        </xdr:nvSpPr>
        <xdr:spPr>
          <a:xfrm>
            <a:off x="2581258" y="847725"/>
            <a:ext cx="61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D62F05C-3E38-46B4-88C0-8B83F6404417}" type="TxLink">
              <a:rPr lang="en-US" sz="900" b="0" i="0" u="none" strike="noStrike">
                <a:solidFill>
                  <a:schemeClr val="bg1"/>
                </a:solidFill>
                <a:latin typeface="Algerian" panose="04020705040A02060702" pitchFamily="82" charset="0"/>
                <a:cs typeface="Calibri"/>
              </a:rPr>
              <a:pPr algn="l"/>
              <a:t> 24,700 </a:t>
            </a:fld>
            <a:endParaRPr lang="en-US" sz="900" b="0">
              <a:solidFill>
                <a:schemeClr val="bg1"/>
              </a:solidFill>
              <a:latin typeface="Algerian" panose="04020705040A02060702" pitchFamily="82" charset="0"/>
            </a:endParaRPr>
          </a:p>
        </xdr:txBody>
      </xdr:sp>
      <xdr:sp macro="" textlink="FORMULAS!N9">
        <xdr:nvSpPr>
          <xdr:cNvPr id="5" name="TextBox 4">
            <a:extLst>
              <a:ext uri="{FF2B5EF4-FFF2-40B4-BE49-F238E27FC236}">
                <a16:creationId xmlns:a16="http://schemas.microsoft.com/office/drawing/2014/main" id="{D4B89B5E-C4CD-4C68-BE44-6E50AEF084BA}"/>
              </a:ext>
            </a:extLst>
          </xdr:cNvPr>
          <xdr:cNvSpPr txBox="1"/>
        </xdr:nvSpPr>
        <xdr:spPr>
          <a:xfrm>
            <a:off x="1418050" y="858195"/>
            <a:ext cx="523124"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C74D5F7-BE97-4DC0-B0CB-2AA169A10785}" type="TxLink">
              <a:rPr lang="en-US" sz="900" b="0" i="0" u="none" strike="noStrike">
                <a:solidFill>
                  <a:schemeClr val="bg1"/>
                </a:solidFill>
                <a:latin typeface="Algerian" panose="04020705040A02060702" pitchFamily="82" charset="0"/>
                <a:cs typeface="Calibri"/>
              </a:rPr>
              <a:pPr algn="l"/>
              <a:t> 24,700 </a:t>
            </a:fld>
            <a:endParaRPr lang="en-US" sz="900" b="0" i="0" u="none" strike="noStrike">
              <a:solidFill>
                <a:schemeClr val="bg1"/>
              </a:solidFill>
              <a:latin typeface="Algerian" panose="04020705040A02060702" pitchFamily="82" charset="0"/>
              <a:cs typeface="Calibri"/>
            </a:endParaRPr>
          </a:p>
        </xdr:txBody>
      </xdr:sp>
      <xdr:sp macro="" textlink="FORMULAS!N10">
        <xdr:nvSpPr>
          <xdr:cNvPr id="9" name="TextBox 8">
            <a:extLst>
              <a:ext uri="{FF2B5EF4-FFF2-40B4-BE49-F238E27FC236}">
                <a16:creationId xmlns:a16="http://schemas.microsoft.com/office/drawing/2014/main" id="{699B31C0-D91E-4631-A742-DC45A6A8A057}"/>
              </a:ext>
            </a:extLst>
          </xdr:cNvPr>
          <xdr:cNvSpPr txBox="1"/>
        </xdr:nvSpPr>
        <xdr:spPr>
          <a:xfrm>
            <a:off x="1953536" y="843434"/>
            <a:ext cx="61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F7BF354-AE85-45EC-BBBB-56896FC25A4E}" type="TxLink">
              <a:rPr lang="en-US" sz="900" b="0" i="0" u="none" strike="noStrike">
                <a:solidFill>
                  <a:schemeClr val="bg1"/>
                </a:solidFill>
                <a:latin typeface="Algerian" panose="04020705040A02060702" pitchFamily="82" charset="0"/>
                <a:cs typeface="Calibri"/>
              </a:rPr>
              <a:pPr algn="l"/>
              <a:t> 24,200 </a:t>
            </a:fld>
            <a:endParaRPr lang="en-US" sz="900" b="0">
              <a:solidFill>
                <a:schemeClr val="bg1"/>
              </a:solidFill>
              <a:latin typeface="Algerian" panose="04020705040A02060702" pitchFamily="82" charset="0"/>
            </a:endParaRPr>
          </a:p>
        </xdr:txBody>
      </xdr:sp>
      <xdr:sp macro="" textlink="FORMULAS!N18">
        <xdr:nvSpPr>
          <xdr:cNvPr id="23" name="TextBox 22">
            <a:extLst>
              <a:ext uri="{FF2B5EF4-FFF2-40B4-BE49-F238E27FC236}">
                <a16:creationId xmlns:a16="http://schemas.microsoft.com/office/drawing/2014/main" id="{0A881A9B-CDE2-4937-9AF0-D7605E6070F3}"/>
              </a:ext>
            </a:extLst>
          </xdr:cNvPr>
          <xdr:cNvSpPr txBox="1"/>
        </xdr:nvSpPr>
        <xdr:spPr>
          <a:xfrm>
            <a:off x="3324225" y="876300"/>
            <a:ext cx="612000" cy="1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43B3CCD-6450-42C5-B412-A75CD8F4F03B}" type="TxLink">
              <a:rPr lang="en-US" sz="1100" b="0" i="0" u="none" strike="noStrike">
                <a:solidFill>
                  <a:schemeClr val="bg1"/>
                </a:solidFill>
                <a:latin typeface="Algerian" panose="04020705040A02060702" pitchFamily="82" charset="0"/>
                <a:cs typeface="Calibri"/>
              </a:rPr>
              <a:pPr algn="l"/>
              <a:t>247</a:t>
            </a:fld>
            <a:endParaRPr lang="en-US" sz="1100" b="0">
              <a:solidFill>
                <a:schemeClr val="bg1"/>
              </a:solidFill>
              <a:latin typeface="Algerian" panose="04020705040A02060702" pitchFamily="82" charset="0"/>
            </a:endParaRPr>
          </a:p>
        </xdr:txBody>
      </xdr:sp>
      <xdr:sp macro="" textlink="FORMULAS!N19">
        <xdr:nvSpPr>
          <xdr:cNvPr id="24" name="TextBox 23">
            <a:extLst>
              <a:ext uri="{FF2B5EF4-FFF2-40B4-BE49-F238E27FC236}">
                <a16:creationId xmlns:a16="http://schemas.microsoft.com/office/drawing/2014/main" id="{5260E6F0-9097-40BC-8E11-AEB36C83063B}"/>
              </a:ext>
            </a:extLst>
          </xdr:cNvPr>
          <xdr:cNvSpPr txBox="1"/>
        </xdr:nvSpPr>
        <xdr:spPr>
          <a:xfrm>
            <a:off x="3933520" y="832630"/>
            <a:ext cx="61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08A0E4-3917-481C-B6C6-B437BE83CF4F}" type="TxLink">
              <a:rPr lang="en-US" sz="1100" b="0" i="0" u="none" strike="noStrike">
                <a:solidFill>
                  <a:schemeClr val="bg1"/>
                </a:solidFill>
                <a:latin typeface="Algerian" panose="04020705040A02060702" pitchFamily="82" charset="0"/>
                <a:cs typeface="Calibri"/>
              </a:rPr>
              <a:pPr/>
              <a:t>242</a:t>
            </a:fld>
            <a:endParaRPr lang="en-US" sz="1100" b="0">
              <a:solidFill>
                <a:schemeClr val="bg1"/>
              </a:solidFill>
              <a:latin typeface="Algerian" panose="04020705040A02060702" pitchFamily="82" charset="0"/>
            </a:endParaRPr>
          </a:p>
        </xdr:txBody>
      </xdr:sp>
      <xdr:sp macro="" textlink="FORMULAS!N20">
        <xdr:nvSpPr>
          <xdr:cNvPr id="25" name="TextBox 24">
            <a:extLst>
              <a:ext uri="{FF2B5EF4-FFF2-40B4-BE49-F238E27FC236}">
                <a16:creationId xmlns:a16="http://schemas.microsoft.com/office/drawing/2014/main" id="{02AE33BC-7AD6-4EC3-8B18-670E93AB56AB}"/>
              </a:ext>
            </a:extLst>
          </xdr:cNvPr>
          <xdr:cNvSpPr txBox="1"/>
        </xdr:nvSpPr>
        <xdr:spPr>
          <a:xfrm>
            <a:off x="4536696" y="828673"/>
            <a:ext cx="61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D38A16-6FD5-4E56-B4E3-2EB177FA3B98}" type="TxLink">
              <a:rPr lang="en-US" sz="1100" b="0" i="0" u="none" strike="noStrike">
                <a:solidFill>
                  <a:schemeClr val="bg1"/>
                </a:solidFill>
                <a:latin typeface="Algerian" panose="04020705040A02060702" pitchFamily="82" charset="0"/>
                <a:cs typeface="Calibri"/>
              </a:rPr>
              <a:pPr/>
              <a:t>238</a:t>
            </a:fld>
            <a:endParaRPr lang="en-US" sz="1100" b="0">
              <a:solidFill>
                <a:schemeClr val="bg1"/>
              </a:solidFill>
              <a:latin typeface="Algerian" panose="04020705040A02060702" pitchFamily="82" charset="0"/>
            </a:endParaRPr>
          </a:p>
        </xdr:txBody>
      </xdr:sp>
      <xdr:sp macro="" textlink="FORMULAS!F4">
        <xdr:nvSpPr>
          <xdr:cNvPr id="27" name="Rectangle: Rounded Corners 26">
            <a:extLst>
              <a:ext uri="{FF2B5EF4-FFF2-40B4-BE49-F238E27FC236}">
                <a16:creationId xmlns:a16="http://schemas.microsoft.com/office/drawing/2014/main" id="{9AE4534D-3FC0-9911-D006-FA3D6F696B18}"/>
              </a:ext>
            </a:extLst>
          </xdr:cNvPr>
          <xdr:cNvSpPr/>
        </xdr:nvSpPr>
        <xdr:spPr>
          <a:xfrm>
            <a:off x="6162675" y="447675"/>
            <a:ext cx="1304925" cy="2857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51A76CE5-49FC-4F7A-BDEC-3EFDA3A647F7}" type="TxLink">
              <a:rPr lang="en-US" sz="1200" b="1" i="0" u="none" strike="noStrike">
                <a:solidFill>
                  <a:schemeClr val="bg1"/>
                </a:solidFill>
                <a:latin typeface="Algerian" panose="04020705040A02060702" pitchFamily="82" charset="0"/>
              </a:rPr>
              <a:pPr algn="l"/>
              <a:t> 819,600 </a:t>
            </a:fld>
            <a:endParaRPr lang="en-US" sz="1200" b="1">
              <a:solidFill>
                <a:schemeClr val="bg1"/>
              </a:solidFill>
              <a:latin typeface="Algerian" panose="04020705040A02060702" pitchFamily="82" charset="0"/>
            </a:endParaRPr>
          </a:p>
        </xdr:txBody>
      </xdr:sp>
      <xdr:sp macro="" textlink="FORMULAS!A11">
        <xdr:nvSpPr>
          <xdr:cNvPr id="48" name="TextBox 47">
            <a:extLst>
              <a:ext uri="{FF2B5EF4-FFF2-40B4-BE49-F238E27FC236}">
                <a16:creationId xmlns:a16="http://schemas.microsoft.com/office/drawing/2014/main" id="{C212A8D9-17E1-4C9C-927A-36D74536CA19}"/>
              </a:ext>
            </a:extLst>
          </xdr:cNvPr>
          <xdr:cNvSpPr txBox="1"/>
        </xdr:nvSpPr>
        <xdr:spPr>
          <a:xfrm>
            <a:off x="6343650" y="675731"/>
            <a:ext cx="909782" cy="216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DFF9C29-5A7A-4BC8-9873-FA0821B8EBE6}" type="TxLink">
              <a:rPr lang="en-US" sz="800" b="0" i="0" u="none" strike="noStrike">
                <a:solidFill>
                  <a:schemeClr val="bg1"/>
                </a:solidFill>
                <a:latin typeface="Bookman Old Style" panose="02050604050505020204" pitchFamily="18" charset="0"/>
                <a:cs typeface="Calibri"/>
              </a:rPr>
              <a:pPr/>
              <a:t>Pants</a:t>
            </a:fld>
            <a:endParaRPr lang="en-US" sz="800">
              <a:solidFill>
                <a:schemeClr val="bg1"/>
              </a:solidFill>
              <a:latin typeface="Bookman Old Style" panose="02050604050505020204" pitchFamily="18" charset="0"/>
            </a:endParaRPr>
          </a:p>
        </xdr:txBody>
      </xdr:sp>
      <xdr:sp macro="" textlink="FORMULAS!B11">
        <xdr:nvSpPr>
          <xdr:cNvPr id="49" name="TextBox 48">
            <a:extLst>
              <a:ext uri="{FF2B5EF4-FFF2-40B4-BE49-F238E27FC236}">
                <a16:creationId xmlns:a16="http://schemas.microsoft.com/office/drawing/2014/main" id="{339A73E9-3646-4A3A-8E8E-372B3B0A016E}"/>
              </a:ext>
            </a:extLst>
          </xdr:cNvPr>
          <xdr:cNvSpPr txBox="1"/>
        </xdr:nvSpPr>
        <xdr:spPr>
          <a:xfrm>
            <a:off x="6709010" y="685255"/>
            <a:ext cx="909782"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1E269D-2E1B-4A14-8AA8-6E9E576F5856}" type="TxLink">
              <a:rPr lang="en-US" sz="800" b="0" i="0" u="none" strike="noStrike">
                <a:solidFill>
                  <a:schemeClr val="bg1"/>
                </a:solidFill>
                <a:latin typeface="Bookman Old Style" panose="02050604050505020204" pitchFamily="18" charset="0"/>
                <a:cs typeface="Calibri"/>
              </a:rPr>
              <a:pPr/>
              <a:t> 323,050 </a:t>
            </a:fld>
            <a:endParaRPr lang="en-US" sz="800">
              <a:solidFill>
                <a:schemeClr val="bg1"/>
              </a:solidFill>
              <a:latin typeface="Bookman Old Style" panose="02050604050505020204" pitchFamily="18" charset="0"/>
            </a:endParaRPr>
          </a:p>
        </xdr:txBody>
      </xdr:sp>
      <xdr:sp macro="" textlink="FORMULAS!A12">
        <xdr:nvSpPr>
          <xdr:cNvPr id="50" name="TextBox 49">
            <a:extLst>
              <a:ext uri="{FF2B5EF4-FFF2-40B4-BE49-F238E27FC236}">
                <a16:creationId xmlns:a16="http://schemas.microsoft.com/office/drawing/2014/main" id="{F4C72136-802F-4C27-9CD1-23A01DAA09E7}"/>
              </a:ext>
            </a:extLst>
          </xdr:cNvPr>
          <xdr:cNvSpPr txBox="1"/>
        </xdr:nvSpPr>
        <xdr:spPr>
          <a:xfrm>
            <a:off x="6343532" y="924477"/>
            <a:ext cx="909782" cy="216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9CA17646-D5CC-43A0-A27C-C61F3AA2A9BA}" type="TxLink">
              <a:rPr lang="en-US" sz="800" b="0" i="0" u="none" strike="noStrike">
                <a:solidFill>
                  <a:schemeClr val="bg1"/>
                </a:solidFill>
                <a:latin typeface="Bookman Old Style" panose="02050604050505020204" pitchFamily="18" charset="0"/>
                <a:cs typeface="Calibri"/>
              </a:rPr>
              <a:pPr/>
              <a:t>Shorts</a:t>
            </a:fld>
            <a:endParaRPr lang="en-US" sz="800">
              <a:solidFill>
                <a:schemeClr val="bg1"/>
              </a:solidFill>
              <a:latin typeface="Bookman Old Style" panose="02050604050505020204" pitchFamily="18" charset="0"/>
            </a:endParaRPr>
          </a:p>
        </xdr:txBody>
      </xdr:sp>
      <xdr:sp macro="" textlink="FORMULAS!B12">
        <xdr:nvSpPr>
          <xdr:cNvPr id="51" name="TextBox 50">
            <a:extLst>
              <a:ext uri="{FF2B5EF4-FFF2-40B4-BE49-F238E27FC236}">
                <a16:creationId xmlns:a16="http://schemas.microsoft.com/office/drawing/2014/main" id="{74E43713-B9FF-4620-8861-5592D0D2A0A3}"/>
              </a:ext>
            </a:extLst>
          </xdr:cNvPr>
          <xdr:cNvSpPr txBox="1"/>
        </xdr:nvSpPr>
        <xdr:spPr>
          <a:xfrm>
            <a:off x="6737467" y="914951"/>
            <a:ext cx="909782"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8C57502-3148-4D55-8318-2B9C56F33A14}" type="TxLink">
              <a:rPr lang="en-US" sz="800" b="0" i="0" u="none" strike="noStrike">
                <a:solidFill>
                  <a:schemeClr val="bg1"/>
                </a:solidFill>
                <a:latin typeface="Bookman Old Style" panose="02050604050505020204" pitchFamily="18" charset="0"/>
                <a:cs typeface="Calibri"/>
              </a:rPr>
              <a:pPr algn="l"/>
              <a:t> 315,350 </a:t>
            </a:fld>
            <a:endParaRPr lang="en-US" sz="800">
              <a:solidFill>
                <a:schemeClr val="bg1"/>
              </a:solidFill>
              <a:latin typeface="Bookman Old Style" panose="02050604050505020204" pitchFamily="18" charset="0"/>
            </a:endParaRPr>
          </a:p>
        </xdr:txBody>
      </xdr:sp>
      <xdr:sp macro="" textlink="FORMULAS!A13">
        <xdr:nvSpPr>
          <xdr:cNvPr id="52" name="TextBox 51">
            <a:extLst>
              <a:ext uri="{FF2B5EF4-FFF2-40B4-BE49-F238E27FC236}">
                <a16:creationId xmlns:a16="http://schemas.microsoft.com/office/drawing/2014/main" id="{D5E66810-7057-4EFC-84EA-EF56A5839555}"/>
              </a:ext>
            </a:extLst>
          </xdr:cNvPr>
          <xdr:cNvSpPr txBox="1"/>
        </xdr:nvSpPr>
        <xdr:spPr>
          <a:xfrm>
            <a:off x="6333771" y="1163698"/>
            <a:ext cx="909782" cy="216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792E464-2A03-4615-A723-BAA411287519}" type="TxLink">
              <a:rPr lang="en-US" sz="800" b="0" i="0" u="none" strike="noStrike">
                <a:solidFill>
                  <a:schemeClr val="bg1"/>
                </a:solidFill>
                <a:latin typeface="Bookman Old Style" panose="02050604050505020204" pitchFamily="18" charset="0"/>
                <a:cs typeface="Calibri"/>
              </a:rPr>
              <a:pPr/>
              <a:t>T-Shirt</a:t>
            </a:fld>
            <a:endParaRPr lang="en-US" sz="800">
              <a:solidFill>
                <a:schemeClr val="bg1"/>
              </a:solidFill>
              <a:latin typeface="Bookman Old Style" panose="02050604050505020204" pitchFamily="18" charset="0"/>
            </a:endParaRPr>
          </a:p>
        </xdr:txBody>
      </xdr:sp>
      <xdr:sp macro="" textlink="FORMULAS!B13">
        <xdr:nvSpPr>
          <xdr:cNvPr id="53" name="TextBox 52">
            <a:extLst>
              <a:ext uri="{FF2B5EF4-FFF2-40B4-BE49-F238E27FC236}">
                <a16:creationId xmlns:a16="http://schemas.microsoft.com/office/drawing/2014/main" id="{13993C52-D08E-4D00-BAF0-EC3B5FC76901}"/>
              </a:ext>
            </a:extLst>
          </xdr:cNvPr>
          <xdr:cNvSpPr txBox="1"/>
        </xdr:nvSpPr>
        <xdr:spPr>
          <a:xfrm>
            <a:off x="6718182" y="1154172"/>
            <a:ext cx="909782"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CFEC2A-9526-44AC-85F5-CF623A3C7A7B}" type="TxLink">
              <a:rPr lang="en-US" sz="800" b="0" i="0" u="none" strike="noStrike">
                <a:solidFill>
                  <a:schemeClr val="bg1"/>
                </a:solidFill>
                <a:latin typeface="Bookman Old Style" panose="02050604050505020204" pitchFamily="18" charset="0"/>
                <a:cs typeface="Calibri"/>
              </a:rPr>
              <a:pPr/>
              <a:t> 181,200 </a:t>
            </a:fld>
            <a:endParaRPr lang="en-US" sz="800">
              <a:solidFill>
                <a:schemeClr val="bg1"/>
              </a:solidFill>
              <a:latin typeface="Bookman Old Style" panose="02050604050505020204" pitchFamily="18" charset="0"/>
            </a:endParaRPr>
          </a:p>
        </xdr:txBody>
      </xdr:sp>
      <xdr:sp macro="" textlink="">
        <xdr:nvSpPr>
          <xdr:cNvPr id="54" name="TextBox 53">
            <a:extLst>
              <a:ext uri="{FF2B5EF4-FFF2-40B4-BE49-F238E27FC236}">
                <a16:creationId xmlns:a16="http://schemas.microsoft.com/office/drawing/2014/main" id="{63FCBEC4-8957-4442-8505-049BA83908CD}"/>
              </a:ext>
            </a:extLst>
          </xdr:cNvPr>
          <xdr:cNvSpPr txBox="1"/>
        </xdr:nvSpPr>
        <xdr:spPr>
          <a:xfrm rot="16200000">
            <a:off x="5953128" y="904876"/>
            <a:ext cx="600075"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 wrap="square" rtlCol="0" anchor="ctr"/>
          <a:lstStyle/>
          <a:p>
            <a:pPr algn="l"/>
            <a:r>
              <a:rPr lang="en-US" sz="700">
                <a:solidFill>
                  <a:schemeClr val="bg1"/>
                </a:solidFill>
                <a:latin typeface="Bookman Old Style" panose="02050604050505020204" pitchFamily="18" charset="0"/>
              </a:rPr>
              <a:t>high to low</a:t>
            </a:r>
          </a:p>
        </xdr:txBody>
      </xdr:sp>
      <xdr:pic>
        <xdr:nvPicPr>
          <xdr:cNvPr id="55" name="Graphic 54" descr="Downward trend">
            <a:extLst>
              <a:ext uri="{FF2B5EF4-FFF2-40B4-BE49-F238E27FC236}">
                <a16:creationId xmlns:a16="http://schemas.microsoft.com/office/drawing/2014/main" id="{2C458C38-132A-46AC-A212-E5DA6AC264CA}"/>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6085902" y="653422"/>
            <a:ext cx="285559" cy="185237"/>
          </a:xfrm>
          <a:prstGeom prst="rect">
            <a:avLst/>
          </a:prstGeom>
        </xdr:spPr>
      </xdr:pic>
      <xdr:sp macro="" textlink="FORMULAS!F3">
        <xdr:nvSpPr>
          <xdr:cNvPr id="56" name="Rectangle: Rounded Corners 55">
            <a:extLst>
              <a:ext uri="{FF2B5EF4-FFF2-40B4-BE49-F238E27FC236}">
                <a16:creationId xmlns:a16="http://schemas.microsoft.com/office/drawing/2014/main" id="{A09F394F-185A-B597-13A2-9C69EFD58B1F}"/>
              </a:ext>
            </a:extLst>
          </xdr:cNvPr>
          <xdr:cNvSpPr/>
        </xdr:nvSpPr>
        <xdr:spPr>
          <a:xfrm>
            <a:off x="7620000" y="466725"/>
            <a:ext cx="1285875" cy="2476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BDE2A3BB-E514-4B6C-A0CE-B0E102972D27}" type="TxLink">
              <a:rPr lang="en-US" sz="1200" b="1" i="0" u="none" strike="noStrike">
                <a:solidFill>
                  <a:schemeClr val="bg1"/>
                </a:solidFill>
                <a:latin typeface="Algerian" panose="04020705040A02060702" pitchFamily="82" charset="0"/>
              </a:rPr>
              <a:pPr algn="l"/>
              <a:t> 259,600 </a:t>
            </a:fld>
            <a:endParaRPr lang="en-US" sz="1200" b="1">
              <a:solidFill>
                <a:schemeClr val="bg1"/>
              </a:solidFill>
              <a:latin typeface="Algerian" panose="04020705040A02060702" pitchFamily="82" charset="0"/>
            </a:endParaRPr>
          </a:p>
        </xdr:txBody>
      </xdr:sp>
      <xdr:sp macro="" textlink="FORMULAS!A5">
        <xdr:nvSpPr>
          <xdr:cNvPr id="57" name="TextBox 56">
            <a:extLst>
              <a:ext uri="{FF2B5EF4-FFF2-40B4-BE49-F238E27FC236}">
                <a16:creationId xmlns:a16="http://schemas.microsoft.com/office/drawing/2014/main" id="{0CA37C51-6965-4ADA-A311-A78CB8E85E91}"/>
              </a:ext>
            </a:extLst>
          </xdr:cNvPr>
          <xdr:cNvSpPr txBox="1"/>
        </xdr:nvSpPr>
        <xdr:spPr>
          <a:xfrm>
            <a:off x="7877175" y="651310"/>
            <a:ext cx="720000" cy="180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734B61C-B6F8-463D-9C11-A712B3C38459}" type="TxLink">
              <a:rPr lang="en-US" sz="800" b="0" i="0" u="none" strike="noStrike">
                <a:solidFill>
                  <a:schemeClr val="bg1"/>
                </a:solidFill>
                <a:latin typeface="Bookman Old Style" panose="02050604050505020204" pitchFamily="18" charset="0"/>
                <a:cs typeface="Calibri"/>
              </a:rPr>
              <a:pPr/>
              <a:t>Pants</a:t>
            </a:fld>
            <a:endParaRPr lang="en-US" sz="800">
              <a:solidFill>
                <a:schemeClr val="bg1"/>
              </a:solidFill>
              <a:latin typeface="Bookman Old Style" panose="02050604050505020204" pitchFamily="18" charset="0"/>
            </a:endParaRPr>
          </a:p>
        </xdr:txBody>
      </xdr:sp>
      <xdr:sp macro="" textlink="FORMULAS!B5">
        <xdr:nvSpPr>
          <xdr:cNvPr id="58" name="TextBox 57">
            <a:extLst>
              <a:ext uri="{FF2B5EF4-FFF2-40B4-BE49-F238E27FC236}">
                <a16:creationId xmlns:a16="http://schemas.microsoft.com/office/drawing/2014/main" id="{C8C36D15-B553-4EF5-A559-9313EC061A89}"/>
              </a:ext>
            </a:extLst>
          </xdr:cNvPr>
          <xdr:cNvSpPr txBox="1"/>
        </xdr:nvSpPr>
        <xdr:spPr>
          <a:xfrm>
            <a:off x="8280637" y="660837"/>
            <a:ext cx="720000" cy="1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5393E7-07BE-48CF-8BC5-AC312BB2CC8C}" type="TxLink">
              <a:rPr lang="en-US" sz="800" b="0" i="0" u="none" strike="noStrike">
                <a:solidFill>
                  <a:schemeClr val="bg1"/>
                </a:solidFill>
                <a:latin typeface="Bookman Old Style" panose="02050604050505020204" pitchFamily="18" charset="0"/>
                <a:cs typeface="Calibri"/>
              </a:rPr>
              <a:pPr/>
              <a:t> 86,700 </a:t>
            </a:fld>
            <a:endParaRPr lang="en-US" sz="800">
              <a:solidFill>
                <a:schemeClr val="bg1"/>
              </a:solidFill>
              <a:latin typeface="Bookman Old Style" panose="02050604050505020204" pitchFamily="18" charset="0"/>
            </a:endParaRPr>
          </a:p>
        </xdr:txBody>
      </xdr:sp>
      <xdr:sp macro="" textlink="FORMULAS!A6">
        <xdr:nvSpPr>
          <xdr:cNvPr id="59" name="TextBox 58">
            <a:extLst>
              <a:ext uri="{FF2B5EF4-FFF2-40B4-BE49-F238E27FC236}">
                <a16:creationId xmlns:a16="http://schemas.microsoft.com/office/drawing/2014/main" id="{0F7D76F1-69D8-427D-B150-C17B5F4B51D4}"/>
              </a:ext>
            </a:extLst>
          </xdr:cNvPr>
          <xdr:cNvSpPr txBox="1"/>
        </xdr:nvSpPr>
        <xdr:spPr>
          <a:xfrm>
            <a:off x="7867539" y="861958"/>
            <a:ext cx="720000" cy="180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D521243-D368-4E76-9A82-D057631F50E9}" type="TxLink">
              <a:rPr lang="en-US" sz="800" b="0" i="0" u="none" strike="noStrike">
                <a:solidFill>
                  <a:schemeClr val="bg1"/>
                </a:solidFill>
                <a:latin typeface="Bookman Old Style" panose="02050604050505020204" pitchFamily="18" charset="0"/>
                <a:cs typeface="Calibri"/>
              </a:rPr>
              <a:pPr/>
              <a:t>Shorts</a:t>
            </a:fld>
            <a:endParaRPr lang="en-US" sz="800">
              <a:solidFill>
                <a:schemeClr val="bg1"/>
              </a:solidFill>
              <a:latin typeface="Bookman Old Style" panose="02050604050505020204" pitchFamily="18" charset="0"/>
            </a:endParaRPr>
          </a:p>
        </xdr:txBody>
      </xdr:sp>
      <xdr:sp macro="" textlink="FORMULAS!B6">
        <xdr:nvSpPr>
          <xdr:cNvPr id="60" name="TextBox 59">
            <a:extLst>
              <a:ext uri="{FF2B5EF4-FFF2-40B4-BE49-F238E27FC236}">
                <a16:creationId xmlns:a16="http://schemas.microsoft.com/office/drawing/2014/main" id="{6D7ABDE4-7D3B-4FFE-8153-2B65088FB486}"/>
              </a:ext>
            </a:extLst>
          </xdr:cNvPr>
          <xdr:cNvSpPr txBox="1"/>
        </xdr:nvSpPr>
        <xdr:spPr>
          <a:xfrm>
            <a:off x="8280523" y="871481"/>
            <a:ext cx="720000" cy="1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094750-B1EB-411C-A225-52120516571B}" type="TxLink">
              <a:rPr lang="en-US" sz="800" b="0" i="0" u="none" strike="noStrike">
                <a:solidFill>
                  <a:schemeClr val="bg1"/>
                </a:solidFill>
                <a:latin typeface="Bookman Old Style" panose="02050604050505020204" pitchFamily="18" charset="0"/>
                <a:cs typeface="Calibri"/>
              </a:rPr>
              <a:pPr/>
              <a:t> 86,700 </a:t>
            </a:fld>
            <a:endParaRPr lang="en-US" sz="800">
              <a:solidFill>
                <a:schemeClr val="bg1"/>
              </a:solidFill>
              <a:latin typeface="Bookman Old Style" panose="02050604050505020204" pitchFamily="18" charset="0"/>
            </a:endParaRPr>
          </a:p>
        </xdr:txBody>
      </xdr:sp>
      <xdr:sp macro="" textlink="FORMULAS!A7">
        <xdr:nvSpPr>
          <xdr:cNvPr id="61" name="TextBox 60">
            <a:extLst>
              <a:ext uri="{FF2B5EF4-FFF2-40B4-BE49-F238E27FC236}">
                <a16:creationId xmlns:a16="http://schemas.microsoft.com/office/drawing/2014/main" id="{0B104390-1C06-4DDF-9FDA-D559648AC10F}"/>
              </a:ext>
            </a:extLst>
          </xdr:cNvPr>
          <xdr:cNvSpPr txBox="1"/>
        </xdr:nvSpPr>
        <xdr:spPr>
          <a:xfrm>
            <a:off x="7867304" y="1120229"/>
            <a:ext cx="720000" cy="180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48FC20DC-7FE3-45CB-8A9C-B2656308763E}" type="TxLink">
              <a:rPr lang="en-US" sz="800" b="0" i="0" u="none" strike="noStrike">
                <a:solidFill>
                  <a:schemeClr val="bg1"/>
                </a:solidFill>
                <a:latin typeface="Bookman Old Style" panose="02050604050505020204" pitchFamily="18" charset="0"/>
                <a:cs typeface="Calibri"/>
              </a:rPr>
              <a:pPr algn="l"/>
              <a:t>T-Shirt</a:t>
            </a:fld>
            <a:endParaRPr lang="en-US" sz="800">
              <a:solidFill>
                <a:schemeClr val="bg1"/>
              </a:solidFill>
              <a:latin typeface="Bookman Old Style" panose="02050604050505020204" pitchFamily="18" charset="0"/>
            </a:endParaRPr>
          </a:p>
        </xdr:txBody>
      </xdr:sp>
      <xdr:sp macro="" textlink="FORMULAS!B7">
        <xdr:nvSpPr>
          <xdr:cNvPr id="62" name="TextBox 61">
            <a:extLst>
              <a:ext uri="{FF2B5EF4-FFF2-40B4-BE49-F238E27FC236}">
                <a16:creationId xmlns:a16="http://schemas.microsoft.com/office/drawing/2014/main" id="{2AB47960-E6C0-4DB2-AC6E-32F6E3B348B8}"/>
              </a:ext>
            </a:extLst>
          </xdr:cNvPr>
          <xdr:cNvSpPr txBox="1"/>
        </xdr:nvSpPr>
        <xdr:spPr>
          <a:xfrm>
            <a:off x="8289813" y="1129752"/>
            <a:ext cx="720000" cy="1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72E10E6-D707-46E8-86CE-E0A435CC2677}" type="TxLink">
              <a:rPr lang="en-US" sz="800" b="0" i="0" u="none" strike="noStrike">
                <a:solidFill>
                  <a:schemeClr val="bg1"/>
                </a:solidFill>
                <a:latin typeface="Bookman Old Style" panose="02050604050505020204" pitchFamily="18" charset="0"/>
                <a:cs typeface="Calibri"/>
              </a:rPr>
              <a:pPr/>
              <a:t> 86,200 </a:t>
            </a:fld>
            <a:endParaRPr lang="en-US" sz="800">
              <a:solidFill>
                <a:schemeClr val="bg1"/>
              </a:solidFill>
              <a:latin typeface="Bookman Old Style" panose="02050604050505020204" pitchFamily="18" charset="0"/>
            </a:endParaRPr>
          </a:p>
        </xdr:txBody>
      </xdr:sp>
      <xdr:sp macro="" textlink="">
        <xdr:nvSpPr>
          <xdr:cNvPr id="63" name="TextBox 62">
            <a:extLst>
              <a:ext uri="{FF2B5EF4-FFF2-40B4-BE49-F238E27FC236}">
                <a16:creationId xmlns:a16="http://schemas.microsoft.com/office/drawing/2014/main" id="{4D874961-971E-4DC0-9510-91E5FC6D2E94}"/>
              </a:ext>
            </a:extLst>
          </xdr:cNvPr>
          <xdr:cNvSpPr txBox="1"/>
        </xdr:nvSpPr>
        <xdr:spPr>
          <a:xfrm rot="16200000">
            <a:off x="7372352" y="876302"/>
            <a:ext cx="742950" cy="323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 wrap="square" rtlCol="0" anchor="ctr"/>
          <a:lstStyle/>
          <a:p>
            <a:pPr algn="l"/>
            <a:r>
              <a:rPr lang="en-US" sz="800">
                <a:solidFill>
                  <a:schemeClr val="bg1"/>
                </a:solidFill>
                <a:latin typeface="Bookman Old Style" panose="02050604050505020204" pitchFamily="18" charset="0"/>
              </a:rPr>
              <a:t>high to low</a:t>
            </a:r>
          </a:p>
        </xdr:txBody>
      </xdr:sp>
      <xdr:pic>
        <xdr:nvPicPr>
          <xdr:cNvPr id="64" name="Graphic 63" descr="Downward trend">
            <a:extLst>
              <a:ext uri="{FF2B5EF4-FFF2-40B4-BE49-F238E27FC236}">
                <a16:creationId xmlns:a16="http://schemas.microsoft.com/office/drawing/2014/main" id="{748DD61C-E5D8-43A3-90C1-1C3E779B0154}"/>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7562094" y="647033"/>
            <a:ext cx="300131" cy="183104"/>
          </a:xfrm>
          <a:prstGeom prst="rect">
            <a:avLst/>
          </a:prstGeom>
        </xdr:spPr>
      </xdr:pic>
      <xdr:pic>
        <xdr:nvPicPr>
          <xdr:cNvPr id="68" name="Graphic 67" descr="Presentation with pie chart">
            <a:extLst>
              <a:ext uri="{FF2B5EF4-FFF2-40B4-BE49-F238E27FC236}">
                <a16:creationId xmlns:a16="http://schemas.microsoft.com/office/drawing/2014/main" id="{4722AEEA-0B91-4EFF-B5FF-D1D758094BFA}"/>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4886325" y="495300"/>
            <a:ext cx="257028" cy="180000"/>
          </a:xfrm>
          <a:prstGeom prst="rect">
            <a:avLst/>
          </a:prstGeom>
        </xdr:spPr>
      </xdr:pic>
      <xdr:pic>
        <xdr:nvPicPr>
          <xdr:cNvPr id="26" name="Graphic 25" descr="Flip calendar">
            <a:extLst>
              <a:ext uri="{FF2B5EF4-FFF2-40B4-BE49-F238E27FC236}">
                <a16:creationId xmlns:a16="http://schemas.microsoft.com/office/drawing/2014/main" id="{62197BD0-4FDE-43A4-B7BF-3A9EF221B56B}"/>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3781425" y="1162050"/>
            <a:ext cx="342540" cy="288000"/>
          </a:xfrm>
          <a:prstGeom prst="rect">
            <a:avLst/>
          </a:prstGeom>
        </xdr:spPr>
      </xdr:pic>
      <xdr:pic>
        <xdr:nvPicPr>
          <xdr:cNvPr id="65" name="Graphic 64" descr="Coins">
            <a:extLst>
              <a:ext uri="{FF2B5EF4-FFF2-40B4-BE49-F238E27FC236}">
                <a16:creationId xmlns:a16="http://schemas.microsoft.com/office/drawing/2014/main" id="{928E96E9-E46E-4C00-9DF5-A78B8F88ED9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5867400" y="1447800"/>
            <a:ext cx="180000" cy="180000"/>
          </a:xfrm>
          <a:prstGeom prst="rect">
            <a:avLst/>
          </a:prstGeom>
        </xdr:spPr>
      </xdr:pic>
    </xdr:grpSp>
    <xdr:clientData/>
  </xdr:twoCellAnchor>
</xdr:wsDr>
</file>

<file path=xl/drawings/drawing2.xml><?xml version="1.0" encoding="utf-8"?>
<c:userShapes xmlns:c="http://schemas.openxmlformats.org/drawingml/2006/chart">
  <cdr:relSizeAnchor xmlns:cdr="http://schemas.openxmlformats.org/drawingml/2006/chartDrawing">
    <cdr:from>
      <cdr:x>0.29586</cdr:x>
      <cdr:y>0.38071</cdr:y>
    </cdr:from>
    <cdr:to>
      <cdr:x>0.68635</cdr:x>
      <cdr:y>0.69082</cdr:y>
    </cdr:to>
    <cdr:sp macro="" textlink="">
      <cdr:nvSpPr>
        <cdr:cNvPr id="2" name="Rectangle: Rounded Corners 1">
          <a:extLst xmlns:a="http://schemas.openxmlformats.org/drawingml/2006/main">
            <a:ext uri="{FF2B5EF4-FFF2-40B4-BE49-F238E27FC236}">
              <a16:creationId xmlns:a16="http://schemas.microsoft.com/office/drawing/2014/main" id="{E80733F0-3A6E-A1C1-47F5-2D68F9DDC7DC}"/>
            </a:ext>
          </a:extLst>
        </cdr:cNvPr>
        <cdr:cNvSpPr/>
      </cdr:nvSpPr>
      <cdr:spPr>
        <a:xfrm xmlns:a="http://schemas.openxmlformats.org/drawingml/2006/main">
          <a:off x="763697" y="855619"/>
          <a:ext cx="1007954" cy="696956"/>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1000" b="0">
              <a:solidFill>
                <a:schemeClr val="bg1"/>
              </a:solidFill>
              <a:latin typeface="Berlin Sans FB" panose="020E0602020502020306" pitchFamily="34" charset="0"/>
            </a:rPr>
            <a:t>Inventory</a:t>
          </a:r>
        </a:p>
        <a:p xmlns:a="http://schemas.openxmlformats.org/drawingml/2006/main">
          <a:pPr algn="ctr"/>
          <a:r>
            <a:rPr lang="en-US" sz="1000" b="0">
              <a:solidFill>
                <a:schemeClr val="bg1"/>
              </a:solidFill>
              <a:latin typeface="Berlin Sans FB" panose="020E0602020502020306" pitchFamily="34" charset="0"/>
            </a:rPr>
            <a:t>     in </a:t>
          </a:r>
        </a:p>
        <a:p xmlns:a="http://schemas.openxmlformats.org/drawingml/2006/main">
          <a:pPr algn="ctr"/>
          <a:r>
            <a:rPr lang="en-US" sz="1000" b="0">
              <a:solidFill>
                <a:schemeClr val="bg1"/>
              </a:solidFill>
              <a:latin typeface="Berlin Sans FB" panose="020E0602020502020306" pitchFamily="34" charset="0"/>
            </a:rPr>
            <a:t>   stock</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185607</xdr:colOff>
      <xdr:row>0</xdr:row>
      <xdr:rowOff>114300</xdr:rowOff>
    </xdr:from>
    <xdr:to>
      <xdr:col>21</xdr:col>
      <xdr:colOff>464820</xdr:colOff>
      <xdr:row>34</xdr:row>
      <xdr:rowOff>167640</xdr:rowOff>
    </xdr:to>
    <xdr:grpSp>
      <xdr:nvGrpSpPr>
        <xdr:cNvPr id="11682" name="Group 11681">
          <a:extLst>
            <a:ext uri="{FF2B5EF4-FFF2-40B4-BE49-F238E27FC236}">
              <a16:creationId xmlns:a16="http://schemas.microsoft.com/office/drawing/2014/main" id="{541EA991-5941-CEA2-B249-396B3B1E7D3D}"/>
            </a:ext>
          </a:extLst>
        </xdr:cNvPr>
        <xdr:cNvGrpSpPr/>
      </xdr:nvGrpSpPr>
      <xdr:grpSpPr>
        <a:xfrm>
          <a:off x="185607" y="114300"/>
          <a:ext cx="13400853" cy="6271260"/>
          <a:chOff x="231773" y="123825"/>
          <a:chExt cx="12406782" cy="6717926"/>
        </a:xfrm>
      </xdr:grpSpPr>
      <xdr:grpSp>
        <xdr:nvGrpSpPr>
          <xdr:cNvPr id="11609" name="Group 11608">
            <a:extLst>
              <a:ext uri="{FF2B5EF4-FFF2-40B4-BE49-F238E27FC236}">
                <a16:creationId xmlns:a16="http://schemas.microsoft.com/office/drawing/2014/main" id="{996B9F4A-A92E-694D-BD8C-EE6983C707DE}"/>
              </a:ext>
            </a:extLst>
          </xdr:cNvPr>
          <xdr:cNvGrpSpPr/>
        </xdr:nvGrpSpPr>
        <xdr:grpSpPr>
          <a:xfrm>
            <a:off x="280148" y="123825"/>
            <a:ext cx="8234924" cy="542925"/>
            <a:chOff x="280148" y="123825"/>
            <a:chExt cx="8234924" cy="542925"/>
          </a:xfrm>
        </xdr:grpSpPr>
        <xdr:sp macro="" textlink="">
          <xdr:nvSpPr>
            <xdr:cNvPr id="2" name="Rectangle: Rounded Corners 1">
              <a:extLst>
                <a:ext uri="{FF2B5EF4-FFF2-40B4-BE49-F238E27FC236}">
                  <a16:creationId xmlns:a16="http://schemas.microsoft.com/office/drawing/2014/main" id="{D3B9561D-E443-A0D1-793D-990394410971}"/>
                </a:ext>
              </a:extLst>
            </xdr:cNvPr>
            <xdr:cNvSpPr/>
          </xdr:nvSpPr>
          <xdr:spPr>
            <a:xfrm>
              <a:off x="280148" y="123825"/>
              <a:ext cx="8234924" cy="542925"/>
            </a:xfrm>
            <a:prstGeom prst="roundRect">
              <a:avLst/>
            </a:prstGeom>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2300">
                  <a:solidFill>
                    <a:srgbClr val="002060"/>
                  </a:solidFill>
                  <a:latin typeface="Eras Bold ITC" panose="020B0907030504020204" pitchFamily="34" charset="0"/>
                </a:rPr>
                <a:t>        SAMUEL</a:t>
              </a:r>
              <a:r>
                <a:rPr lang="en-US" sz="2300" baseline="0">
                  <a:solidFill>
                    <a:srgbClr val="002060"/>
                  </a:solidFill>
                  <a:latin typeface="Eras Bold ITC" panose="020B0907030504020204" pitchFamily="34" charset="0"/>
                </a:rPr>
                <a:t> ENTERPRISES SALES DASHBOARD</a:t>
              </a:r>
              <a:endParaRPr lang="en-US" sz="2300">
                <a:solidFill>
                  <a:srgbClr val="002060"/>
                </a:solidFill>
                <a:latin typeface="Eras Bold ITC" panose="020B0907030504020204" pitchFamily="34" charset="0"/>
              </a:endParaRPr>
            </a:p>
          </xdr:txBody>
        </xdr:sp>
        <xdr:pic>
          <xdr:nvPicPr>
            <xdr:cNvPr id="11349" name="Graphic 11348" descr="Presentation with bar chart">
              <a:extLst>
                <a:ext uri="{FF2B5EF4-FFF2-40B4-BE49-F238E27FC236}">
                  <a16:creationId xmlns:a16="http://schemas.microsoft.com/office/drawing/2014/main" id="{E43D7002-82E6-4B99-A40C-AB2B930735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43654" y="205690"/>
              <a:ext cx="458840" cy="451536"/>
            </a:xfrm>
            <a:prstGeom prst="rect">
              <a:avLst/>
            </a:prstGeom>
          </xdr:spPr>
        </xdr:pic>
      </xdr:grpSp>
      <xdr:grpSp>
        <xdr:nvGrpSpPr>
          <xdr:cNvPr id="11498" name="Group 11497">
            <a:extLst>
              <a:ext uri="{FF2B5EF4-FFF2-40B4-BE49-F238E27FC236}">
                <a16:creationId xmlns:a16="http://schemas.microsoft.com/office/drawing/2014/main" id="{EE965956-9700-D47E-8B49-8BCEAE161EF8}"/>
              </a:ext>
            </a:extLst>
          </xdr:cNvPr>
          <xdr:cNvGrpSpPr/>
        </xdr:nvGrpSpPr>
        <xdr:grpSpPr>
          <a:xfrm>
            <a:off x="245585" y="700134"/>
            <a:ext cx="1437469" cy="933823"/>
            <a:chOff x="254621" y="700134"/>
            <a:chExt cx="1534756" cy="933823"/>
          </a:xfrm>
        </xdr:grpSpPr>
        <xdr:grpSp>
          <xdr:nvGrpSpPr>
            <xdr:cNvPr id="11477" name="Group 11476">
              <a:extLst>
                <a:ext uri="{FF2B5EF4-FFF2-40B4-BE49-F238E27FC236}">
                  <a16:creationId xmlns:a16="http://schemas.microsoft.com/office/drawing/2014/main" id="{67389D9B-E1D5-4FB3-CB3B-46F929416EF1}"/>
                </a:ext>
              </a:extLst>
            </xdr:cNvPr>
            <xdr:cNvGrpSpPr/>
          </xdr:nvGrpSpPr>
          <xdr:grpSpPr>
            <a:xfrm>
              <a:off x="254621" y="700134"/>
              <a:ext cx="1534756" cy="933823"/>
              <a:chOff x="298543" y="793482"/>
              <a:chExt cx="1470772" cy="961838"/>
            </a:xfrm>
          </xdr:grpSpPr>
          <xdr:sp macro="" textlink="">
            <xdr:nvSpPr>
              <xdr:cNvPr id="3" name="Rectangle: Rounded Corners 2">
                <a:extLst>
                  <a:ext uri="{FF2B5EF4-FFF2-40B4-BE49-F238E27FC236}">
                    <a16:creationId xmlns:a16="http://schemas.microsoft.com/office/drawing/2014/main" id="{7562CE4C-FD05-422E-8327-C7444F851897}"/>
                  </a:ext>
                </a:extLst>
              </xdr:cNvPr>
              <xdr:cNvSpPr/>
            </xdr:nvSpPr>
            <xdr:spPr>
              <a:xfrm>
                <a:off x="298543" y="793482"/>
                <a:ext cx="1470772" cy="961838"/>
              </a:xfrm>
              <a:prstGeom prst="roundRect">
                <a:avLst/>
              </a:prstGeom>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400">
                    <a:solidFill>
                      <a:srgbClr val="002060"/>
                    </a:solidFill>
                    <a:latin typeface="Berlin Sans FB" panose="020E0602020502020306" pitchFamily="34" charset="0"/>
                  </a:rPr>
                  <a:t>Overall</a:t>
                </a:r>
                <a:r>
                  <a:rPr lang="en-US" sz="1400" baseline="0">
                    <a:solidFill>
                      <a:srgbClr val="002060"/>
                    </a:solidFill>
                    <a:latin typeface="Berlin Sans FB" panose="020E0602020502020306" pitchFamily="34" charset="0"/>
                  </a:rPr>
                  <a:t> Profit </a:t>
                </a:r>
              </a:p>
              <a:p>
                <a:pPr algn="l"/>
                <a:endParaRPr lang="en-US" sz="1100" baseline="0">
                  <a:solidFill>
                    <a:srgbClr val="002060"/>
                  </a:solidFill>
                  <a:latin typeface="Berlin Sans FB" panose="020E0602020502020306" pitchFamily="34" charset="0"/>
                </a:endParaRPr>
              </a:p>
              <a:p>
                <a:pPr algn="l"/>
                <a:endParaRPr lang="en-US" sz="1100" baseline="0">
                  <a:solidFill>
                    <a:srgbClr val="002060"/>
                  </a:solidFill>
                  <a:latin typeface="Berlin Sans FB" panose="020E0602020502020306" pitchFamily="34" charset="0"/>
                </a:endParaRPr>
              </a:p>
              <a:p>
                <a:pPr algn="l"/>
                <a:endParaRPr lang="en-US" sz="1100" baseline="0">
                  <a:solidFill>
                    <a:srgbClr val="002060"/>
                  </a:solidFill>
                  <a:latin typeface="Berlin Sans FB" panose="020E0602020502020306" pitchFamily="34" charset="0"/>
                </a:endParaRPr>
              </a:p>
              <a:p>
                <a:pPr algn="l"/>
                <a:endParaRPr lang="en-US" sz="1100">
                  <a:solidFill>
                    <a:srgbClr val="002060"/>
                  </a:solidFill>
                  <a:latin typeface="Berlin Sans FB" panose="020E0602020502020306" pitchFamily="34" charset="0"/>
                </a:endParaRPr>
              </a:p>
            </xdr:txBody>
          </xdr:sp>
          <xdr:sp macro="" textlink="FORMULAS!F5">
            <xdr:nvSpPr>
              <xdr:cNvPr id="4" name="TextBox 3">
                <a:extLst>
                  <a:ext uri="{FF2B5EF4-FFF2-40B4-BE49-F238E27FC236}">
                    <a16:creationId xmlns:a16="http://schemas.microsoft.com/office/drawing/2014/main" id="{A9E7C4BE-5494-7D6B-C0D9-C1CA4B616448}"/>
                  </a:ext>
                </a:extLst>
              </xdr:cNvPr>
              <xdr:cNvSpPr txBox="1"/>
            </xdr:nvSpPr>
            <xdr:spPr>
              <a:xfrm>
                <a:off x="358264" y="1039268"/>
                <a:ext cx="963236" cy="686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07725F-5653-4C5F-AF21-639AB6E27907}" type="TxLink">
                  <a:rPr lang="en-US" sz="2800" b="1" i="0" u="none" strike="noStrike">
                    <a:solidFill>
                      <a:srgbClr val="00B050"/>
                    </a:solidFill>
                    <a:latin typeface="Algerian" panose="04020705040A02060702" pitchFamily="82" charset="0"/>
                    <a:cs typeface="Calibri"/>
                  </a:rPr>
                  <a:pPr algn="ctr"/>
                  <a:t>32%</a:t>
                </a:fld>
                <a:endParaRPr lang="en-US" sz="2800" b="1">
                  <a:solidFill>
                    <a:srgbClr val="00B050"/>
                  </a:solidFill>
                  <a:latin typeface="Algerian" panose="04020705040A02060702" pitchFamily="82" charset="0"/>
                </a:endParaRPr>
              </a:p>
            </xdr:txBody>
          </xdr:sp>
        </xdr:grpSp>
        <xdr:pic>
          <xdr:nvPicPr>
            <xdr:cNvPr id="11370" name="Graphic 11369" descr="Upward trend">
              <a:extLst>
                <a:ext uri="{FF2B5EF4-FFF2-40B4-BE49-F238E27FC236}">
                  <a16:creationId xmlns:a16="http://schemas.microsoft.com/office/drawing/2014/main" id="{4A156CAC-C97D-84ED-C87A-6860326E77E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60985" y="1075232"/>
              <a:ext cx="376556" cy="376555"/>
            </a:xfrm>
            <a:prstGeom prst="rect">
              <a:avLst/>
            </a:prstGeom>
          </xdr:spPr>
        </xdr:pic>
      </xdr:grpSp>
      <xdr:grpSp>
        <xdr:nvGrpSpPr>
          <xdr:cNvPr id="11497" name="Group 11496">
            <a:extLst>
              <a:ext uri="{FF2B5EF4-FFF2-40B4-BE49-F238E27FC236}">
                <a16:creationId xmlns:a16="http://schemas.microsoft.com/office/drawing/2014/main" id="{C9E78256-941C-C82E-989B-A9490F547D4B}"/>
              </a:ext>
            </a:extLst>
          </xdr:cNvPr>
          <xdr:cNvGrpSpPr/>
        </xdr:nvGrpSpPr>
        <xdr:grpSpPr>
          <a:xfrm>
            <a:off x="5624794" y="701908"/>
            <a:ext cx="2914969" cy="1044000"/>
            <a:chOff x="5517638" y="761440"/>
            <a:chExt cx="2941768" cy="1000800"/>
          </a:xfrm>
        </xdr:grpSpPr>
        <xdr:grpSp>
          <xdr:nvGrpSpPr>
            <xdr:cNvPr id="35" name="Group 34">
              <a:extLst>
                <a:ext uri="{FF2B5EF4-FFF2-40B4-BE49-F238E27FC236}">
                  <a16:creationId xmlns:a16="http://schemas.microsoft.com/office/drawing/2014/main" id="{EB8E80A5-E3EF-1248-3105-A8A7A70FFDD1}"/>
                </a:ext>
              </a:extLst>
            </xdr:cNvPr>
            <xdr:cNvGrpSpPr/>
          </xdr:nvGrpSpPr>
          <xdr:grpSpPr>
            <a:xfrm>
              <a:off x="5517638" y="761440"/>
              <a:ext cx="2941768" cy="1000800"/>
              <a:chOff x="1828802" y="752475"/>
              <a:chExt cx="3137710" cy="1000800"/>
            </a:xfrm>
            <a:effectLst>
              <a:outerShdw blurRad="50800" dist="38100" dir="2700000" algn="tl" rotWithShape="0">
                <a:prstClr val="black">
                  <a:alpha val="40000"/>
                </a:prstClr>
              </a:outerShdw>
            </a:effectLst>
          </xdr:grpSpPr>
          <xdr:sp macro="" textlink="">
            <xdr:nvSpPr>
              <xdr:cNvPr id="6" name="Rectangle: Rounded Corners 5">
                <a:extLst>
                  <a:ext uri="{FF2B5EF4-FFF2-40B4-BE49-F238E27FC236}">
                    <a16:creationId xmlns:a16="http://schemas.microsoft.com/office/drawing/2014/main" id="{72B407B5-BBE9-1211-9F91-F0BD61DC1641}"/>
                  </a:ext>
                </a:extLst>
              </xdr:cNvPr>
              <xdr:cNvSpPr/>
            </xdr:nvSpPr>
            <xdr:spPr>
              <a:xfrm>
                <a:off x="1828802" y="752475"/>
                <a:ext cx="3100066" cy="10008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400" u="none">
                    <a:solidFill>
                      <a:srgbClr val="002060"/>
                    </a:solidFill>
                    <a:latin typeface="Berlin Sans FB" panose="020E0602020502020306" pitchFamily="34" charset="0"/>
                  </a:rPr>
                  <a:t>Total sales by product</a:t>
                </a:r>
                <a:r>
                  <a:rPr lang="en-US" sz="1200" i="1" u="none">
                    <a:solidFill>
                      <a:srgbClr val="00B050"/>
                    </a:solidFill>
                    <a:latin typeface="Baskerville Old Face" panose="02020602080505020303" pitchFamily="18" charset="0"/>
                  </a:rPr>
                  <a:t>(items)</a:t>
                </a:r>
              </a:p>
              <a:p>
                <a:pPr algn="l"/>
                <a:r>
                  <a:rPr lang="en-US" sz="1200">
                    <a:solidFill>
                      <a:srgbClr val="000099"/>
                    </a:solidFill>
                    <a:latin typeface="Bookman Old Style" panose="02050604050505020204" pitchFamily="18" charset="0"/>
                  </a:rPr>
                  <a:t>Pants         T-Shirts</a:t>
                </a:r>
                <a:r>
                  <a:rPr lang="en-US" sz="1200" baseline="0">
                    <a:solidFill>
                      <a:srgbClr val="000099"/>
                    </a:solidFill>
                    <a:latin typeface="Bookman Old Style" panose="02050604050505020204" pitchFamily="18" charset="0"/>
                  </a:rPr>
                  <a:t>        Shorts</a:t>
                </a:r>
                <a:endParaRPr lang="en-US" sz="1200">
                  <a:solidFill>
                    <a:srgbClr val="000099"/>
                  </a:solidFill>
                  <a:latin typeface="Bookman Old Style" panose="02050604050505020204" pitchFamily="18" charset="0"/>
                </a:endParaRPr>
              </a:p>
            </xdr:txBody>
          </xdr:sp>
          <xdr:sp macro="" textlink="FORMULAS!N18">
            <xdr:nvSpPr>
              <xdr:cNvPr id="7" name="TextBox 6">
                <a:extLst>
                  <a:ext uri="{FF2B5EF4-FFF2-40B4-BE49-F238E27FC236}">
                    <a16:creationId xmlns:a16="http://schemas.microsoft.com/office/drawing/2014/main" id="{B009CC47-7069-A46B-E7E7-517BE8AACFE3}"/>
                  </a:ext>
                </a:extLst>
              </xdr:cNvPr>
              <xdr:cNvSpPr txBox="1"/>
            </xdr:nvSpPr>
            <xdr:spPr>
              <a:xfrm>
                <a:off x="1995406" y="1247776"/>
                <a:ext cx="942975" cy="335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43B3CCD-6450-42C5-B412-A75CD8F4F03B}" type="TxLink">
                  <a:rPr lang="en-US" sz="1400" b="0" i="0" u="none" strike="noStrike">
                    <a:solidFill>
                      <a:schemeClr val="accent4">
                        <a:lumMod val="50000"/>
                      </a:schemeClr>
                    </a:solidFill>
                    <a:latin typeface="Algerian" panose="04020705040A02060702" pitchFamily="82" charset="0"/>
                    <a:cs typeface="Calibri"/>
                  </a:rPr>
                  <a:pPr algn="l"/>
                  <a:t>247</a:t>
                </a:fld>
                <a:endParaRPr lang="en-US" sz="1400" b="0">
                  <a:solidFill>
                    <a:schemeClr val="accent4">
                      <a:lumMod val="50000"/>
                    </a:schemeClr>
                  </a:solidFill>
                  <a:latin typeface="Algerian" panose="04020705040A02060702" pitchFamily="82" charset="0"/>
                </a:endParaRPr>
              </a:p>
            </xdr:txBody>
          </xdr:sp>
          <xdr:sp macro="" textlink="FORMULAS!N19">
            <xdr:nvSpPr>
              <xdr:cNvPr id="8" name="TextBox 7">
                <a:extLst>
                  <a:ext uri="{FF2B5EF4-FFF2-40B4-BE49-F238E27FC236}">
                    <a16:creationId xmlns:a16="http://schemas.microsoft.com/office/drawing/2014/main" id="{CC104F41-F53A-35D0-3C9B-F54AFCC264B7}"/>
                  </a:ext>
                </a:extLst>
              </xdr:cNvPr>
              <xdr:cNvSpPr txBox="1"/>
            </xdr:nvSpPr>
            <xdr:spPr>
              <a:xfrm>
                <a:off x="2956736" y="1253441"/>
                <a:ext cx="10096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08A0E4-3917-481C-B6C6-B437BE83CF4F}" type="TxLink">
                  <a:rPr lang="en-US" sz="1400" b="0" i="0" u="none" strike="noStrike">
                    <a:solidFill>
                      <a:schemeClr val="accent4">
                        <a:lumMod val="50000"/>
                      </a:schemeClr>
                    </a:solidFill>
                    <a:latin typeface="Algerian" panose="04020705040A02060702" pitchFamily="82" charset="0"/>
                    <a:cs typeface="Calibri"/>
                  </a:rPr>
                  <a:pPr/>
                  <a:t>242</a:t>
                </a:fld>
                <a:endParaRPr lang="en-US" sz="1400" b="0">
                  <a:solidFill>
                    <a:schemeClr val="accent4">
                      <a:lumMod val="50000"/>
                    </a:schemeClr>
                  </a:solidFill>
                  <a:latin typeface="Algerian" panose="04020705040A02060702" pitchFamily="82" charset="0"/>
                </a:endParaRPr>
              </a:p>
            </xdr:txBody>
          </xdr:sp>
          <xdr:sp macro="" textlink="FORMULAS!N20">
            <xdr:nvSpPr>
              <xdr:cNvPr id="9" name="TextBox 8">
                <a:extLst>
                  <a:ext uri="{FF2B5EF4-FFF2-40B4-BE49-F238E27FC236}">
                    <a16:creationId xmlns:a16="http://schemas.microsoft.com/office/drawing/2014/main" id="{1439645C-BF12-8CF5-022D-DC1C5330CF61}"/>
                  </a:ext>
                </a:extLst>
              </xdr:cNvPr>
              <xdr:cNvSpPr txBox="1"/>
            </xdr:nvSpPr>
            <xdr:spPr>
              <a:xfrm>
                <a:off x="4004487" y="1262965"/>
                <a:ext cx="9620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D38A16-6FD5-4E56-B4E3-2EB177FA3B98}" type="TxLink">
                  <a:rPr lang="en-US" sz="1400" b="0" i="0" u="none" strike="noStrike">
                    <a:solidFill>
                      <a:schemeClr val="accent4">
                        <a:lumMod val="50000"/>
                      </a:schemeClr>
                    </a:solidFill>
                    <a:latin typeface="Algerian" panose="04020705040A02060702" pitchFamily="82" charset="0"/>
                    <a:cs typeface="Calibri"/>
                  </a:rPr>
                  <a:pPr/>
                  <a:t>238</a:t>
                </a:fld>
                <a:endParaRPr lang="en-US" sz="1400" b="0">
                  <a:solidFill>
                    <a:schemeClr val="accent4">
                      <a:lumMod val="50000"/>
                    </a:schemeClr>
                  </a:solidFill>
                  <a:latin typeface="Algerian" panose="04020705040A02060702" pitchFamily="82" charset="0"/>
                </a:endParaRPr>
              </a:p>
            </xdr:txBody>
          </xdr:sp>
        </xdr:grpSp>
        <xdr:pic>
          <xdr:nvPicPr>
            <xdr:cNvPr id="11372" name="Graphic 11371" descr="Presentation with pie chart">
              <a:extLst>
                <a:ext uri="{FF2B5EF4-FFF2-40B4-BE49-F238E27FC236}">
                  <a16:creationId xmlns:a16="http://schemas.microsoft.com/office/drawing/2014/main" id="{8942BD74-C33B-7581-4033-FD7658CFEFC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983346" y="802594"/>
              <a:ext cx="315133" cy="310594"/>
            </a:xfrm>
            <a:prstGeom prst="rect">
              <a:avLst/>
            </a:prstGeom>
          </xdr:spPr>
        </xdr:pic>
      </xdr:grpSp>
      <xdr:grpSp>
        <xdr:nvGrpSpPr>
          <xdr:cNvPr id="11496" name="Group 11495">
            <a:extLst>
              <a:ext uri="{FF2B5EF4-FFF2-40B4-BE49-F238E27FC236}">
                <a16:creationId xmlns:a16="http://schemas.microsoft.com/office/drawing/2014/main" id="{3E80D4A9-18D4-EBE2-162F-D7343A5784D2}"/>
              </a:ext>
            </a:extLst>
          </xdr:cNvPr>
          <xdr:cNvGrpSpPr/>
        </xdr:nvGrpSpPr>
        <xdr:grpSpPr>
          <a:xfrm>
            <a:off x="2655896" y="698150"/>
            <a:ext cx="2977264" cy="1064373"/>
            <a:chOff x="1762202" y="733425"/>
            <a:chExt cx="3380841" cy="1038610"/>
          </a:xfrm>
        </xdr:grpSpPr>
        <xdr:grpSp>
          <xdr:nvGrpSpPr>
            <xdr:cNvPr id="11495" name="Group 11494">
              <a:extLst>
                <a:ext uri="{FF2B5EF4-FFF2-40B4-BE49-F238E27FC236}">
                  <a16:creationId xmlns:a16="http://schemas.microsoft.com/office/drawing/2014/main" id="{96CFBF60-1046-9007-365D-A07AB449D579}"/>
                </a:ext>
              </a:extLst>
            </xdr:cNvPr>
            <xdr:cNvGrpSpPr/>
          </xdr:nvGrpSpPr>
          <xdr:grpSpPr>
            <a:xfrm>
              <a:off x="1762202" y="733425"/>
              <a:ext cx="3380841" cy="1038610"/>
              <a:chOff x="1762202" y="733425"/>
              <a:chExt cx="3380841" cy="1038610"/>
            </a:xfrm>
          </xdr:grpSpPr>
          <xdr:sp macro="" textlink="">
            <xdr:nvSpPr>
              <xdr:cNvPr id="44" name="Rectangle: Rounded Corners 43">
                <a:extLst>
                  <a:ext uri="{FF2B5EF4-FFF2-40B4-BE49-F238E27FC236}">
                    <a16:creationId xmlns:a16="http://schemas.microsoft.com/office/drawing/2014/main" id="{C695DE1E-90B4-4F46-9E52-E61BDDA6B18C}"/>
                  </a:ext>
                </a:extLst>
              </xdr:cNvPr>
              <xdr:cNvSpPr/>
            </xdr:nvSpPr>
            <xdr:spPr>
              <a:xfrm>
                <a:off x="1828892" y="733425"/>
                <a:ext cx="3270393" cy="10008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400" u="none">
                    <a:solidFill>
                      <a:srgbClr val="002060"/>
                    </a:solidFill>
                    <a:latin typeface="Berlin Sans FB" panose="020E0602020502020306" pitchFamily="34" charset="0"/>
                  </a:rPr>
                  <a:t>Profits by product </a:t>
                </a:r>
                <a:r>
                  <a:rPr lang="en-US" sz="900" b="0" u="none">
                    <a:solidFill>
                      <a:srgbClr val="00B050"/>
                    </a:solidFill>
                    <a:latin typeface="Wide Latin" panose="020A0A07050505020404" pitchFamily="18" charset="0"/>
                  </a:rPr>
                  <a:t>KES</a:t>
                </a:r>
              </a:p>
              <a:p>
                <a:pPr algn="l"/>
                <a:r>
                  <a:rPr lang="en-US" sz="1050">
                    <a:solidFill>
                      <a:srgbClr val="000099"/>
                    </a:solidFill>
                    <a:latin typeface="Bookman Old Style" panose="02050604050505020204" pitchFamily="18" charset="0"/>
                  </a:rPr>
                  <a:t>Pants          T-Shirts</a:t>
                </a:r>
                <a:r>
                  <a:rPr lang="en-US" sz="1050" baseline="0">
                    <a:solidFill>
                      <a:srgbClr val="000099"/>
                    </a:solidFill>
                    <a:latin typeface="Bookman Old Style" panose="02050604050505020204" pitchFamily="18" charset="0"/>
                  </a:rPr>
                  <a:t>        Shorts</a:t>
                </a:r>
                <a:endParaRPr lang="en-US" sz="1050">
                  <a:solidFill>
                    <a:srgbClr val="000099"/>
                  </a:solidFill>
                  <a:latin typeface="Bookman Old Style" panose="02050604050505020204" pitchFamily="18" charset="0"/>
                </a:endParaRPr>
              </a:p>
            </xdr:txBody>
          </xdr:sp>
          <xdr:sp macro="" textlink="FORMULAS!N11">
            <xdr:nvSpPr>
              <xdr:cNvPr id="47" name="TextBox 46">
                <a:extLst>
                  <a:ext uri="{FF2B5EF4-FFF2-40B4-BE49-F238E27FC236}">
                    <a16:creationId xmlns:a16="http://schemas.microsoft.com/office/drawing/2014/main" id="{5E71DFE2-96D1-4FAD-B19C-5D8702857203}"/>
                  </a:ext>
                </a:extLst>
              </xdr:cNvPr>
              <xdr:cNvSpPr txBox="1"/>
            </xdr:nvSpPr>
            <xdr:spPr>
              <a:xfrm>
                <a:off x="4042072" y="1202062"/>
                <a:ext cx="1100971" cy="526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D62F05C-3E38-46B4-88C0-8B83F6404417}" type="TxLink">
                  <a:rPr lang="en-US" sz="1200" b="0" i="0" u="none" strike="noStrike">
                    <a:solidFill>
                      <a:schemeClr val="accent4">
                        <a:lumMod val="50000"/>
                      </a:schemeClr>
                    </a:solidFill>
                    <a:latin typeface="Algerian" panose="04020705040A02060702" pitchFamily="82" charset="0"/>
                    <a:cs typeface="Calibri"/>
                  </a:rPr>
                  <a:pPr algn="l"/>
                  <a:t> 24,700 </a:t>
                </a:fld>
                <a:endParaRPr lang="en-US" sz="1200" b="0">
                  <a:solidFill>
                    <a:schemeClr val="accent4">
                      <a:lumMod val="50000"/>
                    </a:schemeClr>
                  </a:solidFill>
                  <a:latin typeface="Algerian" panose="04020705040A02060702" pitchFamily="82" charset="0"/>
                </a:endParaRPr>
              </a:p>
            </xdr:txBody>
          </xdr:sp>
          <xdr:sp macro="" textlink="FORMULAS!N9">
            <xdr:nvSpPr>
              <xdr:cNvPr id="48" name="TextBox 47">
                <a:extLst>
                  <a:ext uri="{FF2B5EF4-FFF2-40B4-BE49-F238E27FC236}">
                    <a16:creationId xmlns:a16="http://schemas.microsoft.com/office/drawing/2014/main" id="{F99A0A27-09E9-1517-E419-E0966961ED8E}"/>
                  </a:ext>
                </a:extLst>
              </xdr:cNvPr>
              <xdr:cNvSpPr txBox="1"/>
            </xdr:nvSpPr>
            <xdr:spPr>
              <a:xfrm>
                <a:off x="1762202" y="1245106"/>
                <a:ext cx="1081458" cy="526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C74D5F7-BE97-4DC0-B0CB-2AA169A10785}" type="TxLink">
                  <a:rPr lang="en-US" sz="1200" b="0" i="0" u="none" strike="noStrike">
                    <a:solidFill>
                      <a:schemeClr val="accent4">
                        <a:lumMod val="50000"/>
                      </a:schemeClr>
                    </a:solidFill>
                    <a:latin typeface="Algerian" panose="04020705040A02060702" pitchFamily="82" charset="0"/>
                    <a:cs typeface="Calibri"/>
                  </a:rPr>
                  <a:pPr algn="l"/>
                  <a:t> 24,700 </a:t>
                </a:fld>
                <a:endParaRPr lang="en-US" sz="1200" b="0" i="0" u="none" strike="noStrike">
                  <a:solidFill>
                    <a:schemeClr val="accent4">
                      <a:lumMod val="50000"/>
                    </a:schemeClr>
                  </a:solidFill>
                  <a:latin typeface="Algerian" panose="04020705040A02060702" pitchFamily="82" charset="0"/>
                  <a:cs typeface="Calibri"/>
                </a:endParaRPr>
              </a:p>
            </xdr:txBody>
          </xdr:sp>
          <xdr:sp macro="" textlink="FORMULAS!N10">
            <xdr:nvSpPr>
              <xdr:cNvPr id="49" name="TextBox 48">
                <a:extLst>
                  <a:ext uri="{FF2B5EF4-FFF2-40B4-BE49-F238E27FC236}">
                    <a16:creationId xmlns:a16="http://schemas.microsoft.com/office/drawing/2014/main" id="{9CC14E83-5383-0FA9-874C-2048F908D32F}"/>
                  </a:ext>
                </a:extLst>
              </xdr:cNvPr>
              <xdr:cNvSpPr txBox="1"/>
            </xdr:nvSpPr>
            <xdr:spPr>
              <a:xfrm>
                <a:off x="2865010" y="1223583"/>
                <a:ext cx="1155711" cy="526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F7BF354-AE85-45EC-BBBB-56896FC25A4E}" type="TxLink">
                  <a:rPr lang="en-US" sz="1200" b="0" i="0" u="none" strike="noStrike">
                    <a:solidFill>
                      <a:schemeClr val="accent4">
                        <a:lumMod val="50000"/>
                      </a:schemeClr>
                    </a:solidFill>
                    <a:latin typeface="Algerian" panose="04020705040A02060702" pitchFamily="82" charset="0"/>
                    <a:cs typeface="Calibri"/>
                  </a:rPr>
                  <a:pPr algn="l"/>
                  <a:t> 24,200 </a:t>
                </a:fld>
                <a:endParaRPr lang="en-US" sz="1200" b="0">
                  <a:solidFill>
                    <a:schemeClr val="accent4">
                      <a:lumMod val="50000"/>
                    </a:schemeClr>
                  </a:solidFill>
                  <a:latin typeface="Algerian" panose="04020705040A02060702" pitchFamily="82" charset="0"/>
                </a:endParaRPr>
              </a:p>
            </xdr:txBody>
          </xdr:sp>
        </xdr:grpSp>
        <xdr:pic>
          <xdr:nvPicPr>
            <xdr:cNvPr id="11374" name="Graphic 11373" descr="Piggy Bank">
              <a:extLst>
                <a:ext uri="{FF2B5EF4-FFF2-40B4-BE49-F238E27FC236}">
                  <a16:creationId xmlns:a16="http://schemas.microsoft.com/office/drawing/2014/main" id="{6D38C071-3581-4BBA-2CF5-03A1F7D30A7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605028" y="747813"/>
              <a:ext cx="367919" cy="358376"/>
            </a:xfrm>
            <a:prstGeom prst="rect">
              <a:avLst/>
            </a:prstGeom>
          </xdr:spPr>
        </xdr:pic>
      </xdr:grpSp>
      <xdr:grpSp>
        <xdr:nvGrpSpPr>
          <xdr:cNvPr id="11680" name="Group 11679">
            <a:extLst>
              <a:ext uri="{FF2B5EF4-FFF2-40B4-BE49-F238E27FC236}">
                <a16:creationId xmlns:a16="http://schemas.microsoft.com/office/drawing/2014/main" id="{65849729-C8E5-94F0-57EA-89F9D1D95597}"/>
              </a:ext>
            </a:extLst>
          </xdr:cNvPr>
          <xdr:cNvGrpSpPr/>
        </xdr:nvGrpSpPr>
        <xdr:grpSpPr>
          <a:xfrm>
            <a:off x="3724182" y="1781175"/>
            <a:ext cx="1821657" cy="2381250"/>
            <a:chOff x="3724182" y="1781175"/>
            <a:chExt cx="1821657" cy="2381250"/>
          </a:xfrm>
        </xdr:grpSpPr>
        <xdr:grpSp>
          <xdr:nvGrpSpPr>
            <xdr:cNvPr id="11304" name="Group 11303">
              <a:extLst>
                <a:ext uri="{FF2B5EF4-FFF2-40B4-BE49-F238E27FC236}">
                  <a16:creationId xmlns:a16="http://schemas.microsoft.com/office/drawing/2014/main" id="{D57FA73C-805F-1B8F-12F6-084BAD5E7EFD}"/>
                </a:ext>
              </a:extLst>
            </xdr:cNvPr>
            <xdr:cNvGrpSpPr/>
          </xdr:nvGrpSpPr>
          <xdr:grpSpPr>
            <a:xfrm>
              <a:off x="3724182" y="1781175"/>
              <a:ext cx="1821657" cy="2381250"/>
              <a:chOff x="1828799" y="1809750"/>
              <a:chExt cx="1828801" cy="2381250"/>
            </a:xfrm>
            <a:effectLst>
              <a:outerShdw blurRad="50800" dist="38100" dir="13500000" algn="br" rotWithShape="0">
                <a:prstClr val="black">
                  <a:alpha val="40000"/>
                </a:prstClr>
              </a:outerShdw>
            </a:effectLst>
          </xdr:grpSpPr>
          <xdr:sp macro="" textlink="">
            <xdr:nvSpPr>
              <xdr:cNvPr id="11305" name="Rectangle: Rounded Corners 11304">
                <a:extLst>
                  <a:ext uri="{FF2B5EF4-FFF2-40B4-BE49-F238E27FC236}">
                    <a16:creationId xmlns:a16="http://schemas.microsoft.com/office/drawing/2014/main" id="{09D3749B-C93F-B5F8-3D61-180B7E7E4BFC}"/>
                  </a:ext>
                </a:extLst>
              </xdr:cNvPr>
              <xdr:cNvSpPr/>
            </xdr:nvSpPr>
            <xdr:spPr>
              <a:xfrm>
                <a:off x="1828799" y="1809750"/>
                <a:ext cx="1828801" cy="23812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0">
                    <a:solidFill>
                      <a:srgbClr val="002060"/>
                    </a:solidFill>
                    <a:latin typeface="Berlin Sans FB" panose="020E0602020502020306" pitchFamily="34" charset="0"/>
                  </a:rPr>
                  <a:t>Total</a:t>
                </a:r>
                <a:r>
                  <a:rPr lang="en-US" sz="1100" b="0" baseline="0">
                    <a:solidFill>
                      <a:srgbClr val="002060"/>
                    </a:solidFill>
                    <a:latin typeface="Berlin Sans FB" panose="020E0602020502020306" pitchFamily="34" charset="0"/>
                  </a:rPr>
                  <a:t> Profit</a:t>
                </a:r>
              </a:p>
              <a:p>
                <a:pPr algn="l"/>
                <a:r>
                  <a:rPr lang="en-US" sz="900" b="1" baseline="0">
                    <a:solidFill>
                      <a:srgbClr val="00B050"/>
                    </a:solidFill>
                    <a:latin typeface="Wide Latin" panose="020A0A07050505020404" pitchFamily="18" charset="0"/>
                  </a:rPr>
                  <a:t>KES</a:t>
                </a:r>
              </a:p>
              <a:p>
                <a:pPr algn="l"/>
                <a:endParaRPr lang="en-US" sz="1100" b="1">
                  <a:solidFill>
                    <a:srgbClr val="002060"/>
                  </a:solidFill>
                  <a:latin typeface="Eras Bold ITC" panose="020B0907030504020204" pitchFamily="34" charset="0"/>
                </a:endParaRPr>
              </a:p>
            </xdr:txBody>
          </xdr:sp>
          <xdr:grpSp>
            <xdr:nvGrpSpPr>
              <xdr:cNvPr id="11306" name="Group 11305">
                <a:extLst>
                  <a:ext uri="{FF2B5EF4-FFF2-40B4-BE49-F238E27FC236}">
                    <a16:creationId xmlns:a16="http://schemas.microsoft.com/office/drawing/2014/main" id="{00ECB7FB-5E2E-18C3-7B37-3C9E04120E73}"/>
                  </a:ext>
                </a:extLst>
              </xdr:cNvPr>
              <xdr:cNvGrpSpPr/>
            </xdr:nvGrpSpPr>
            <xdr:grpSpPr>
              <a:xfrm>
                <a:off x="2133599" y="1915193"/>
                <a:ext cx="1523991" cy="927900"/>
                <a:chOff x="2133599" y="1915193"/>
                <a:chExt cx="1523991" cy="927900"/>
              </a:xfrm>
            </xdr:grpSpPr>
            <xdr:pic>
              <xdr:nvPicPr>
                <xdr:cNvPr id="11317" name="Graphic 11316" descr="Money">
                  <a:extLst>
                    <a:ext uri="{FF2B5EF4-FFF2-40B4-BE49-F238E27FC236}">
                      <a16:creationId xmlns:a16="http://schemas.microsoft.com/office/drawing/2014/main" id="{91B8BB54-C05E-7EBA-A443-668495EA886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038280" y="1915193"/>
                  <a:ext cx="324000" cy="337271"/>
                </a:xfrm>
                <a:prstGeom prst="rect">
                  <a:avLst/>
                </a:prstGeom>
              </xdr:spPr>
            </xdr:pic>
            <xdr:sp macro="" textlink="FORMULAS!F3">
              <xdr:nvSpPr>
                <xdr:cNvPr id="11316" name="TextBox 11315">
                  <a:extLst>
                    <a:ext uri="{FF2B5EF4-FFF2-40B4-BE49-F238E27FC236}">
                      <a16:creationId xmlns:a16="http://schemas.microsoft.com/office/drawing/2014/main" id="{AEFB6580-3C47-FE5A-0D23-2D1213097E5F}"/>
                    </a:ext>
                  </a:extLst>
                </xdr:cNvPr>
                <xdr:cNvSpPr txBox="1"/>
              </xdr:nvSpPr>
              <xdr:spPr>
                <a:xfrm>
                  <a:off x="2133599" y="2247899"/>
                  <a:ext cx="1523991" cy="5951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4B11DA38-5B70-493B-98EC-8F214B4EF598}" type="TxLink">
                    <a:rPr lang="en-US" sz="1000" b="0" i="0" u="none" strike="noStrike">
                      <a:solidFill>
                        <a:srgbClr val="000000"/>
                      </a:solidFill>
                      <a:latin typeface="Bell MT"/>
                      <a:cs typeface="Calibri"/>
                    </a:rPr>
                    <a:pPr algn="l"/>
                    <a:t> 259,600 </a:t>
                  </a:fld>
                  <a:endParaRPr lang="en-US" sz="1800" b="0">
                    <a:solidFill>
                      <a:schemeClr val="accent4">
                        <a:lumMod val="50000"/>
                      </a:schemeClr>
                    </a:solidFill>
                    <a:latin typeface="Algerian" panose="04020705040A02060702" pitchFamily="82" charset="0"/>
                  </a:endParaRPr>
                </a:p>
              </xdr:txBody>
            </xdr:sp>
          </xdr:grpSp>
          <xdr:grpSp>
            <xdr:nvGrpSpPr>
              <xdr:cNvPr id="11307" name="Group 11306">
                <a:extLst>
                  <a:ext uri="{FF2B5EF4-FFF2-40B4-BE49-F238E27FC236}">
                    <a16:creationId xmlns:a16="http://schemas.microsoft.com/office/drawing/2014/main" id="{6667F9EF-A21E-30FB-ACEA-3A74262E630A}"/>
                  </a:ext>
                </a:extLst>
              </xdr:cNvPr>
              <xdr:cNvGrpSpPr/>
            </xdr:nvGrpSpPr>
            <xdr:grpSpPr>
              <a:xfrm>
                <a:off x="1914515" y="2933695"/>
                <a:ext cx="1416456" cy="383051"/>
                <a:chOff x="1809740" y="2924170"/>
                <a:chExt cx="1416456" cy="383051"/>
              </a:xfrm>
            </xdr:grpSpPr>
            <xdr:sp macro="" textlink="FORMULAS!A5">
              <xdr:nvSpPr>
                <xdr:cNvPr id="11314" name="TextBox 11313">
                  <a:extLst>
                    <a:ext uri="{FF2B5EF4-FFF2-40B4-BE49-F238E27FC236}">
                      <a16:creationId xmlns:a16="http://schemas.microsoft.com/office/drawing/2014/main" id="{4865CB75-A3DC-6F7E-CC6E-C6C0C2F36944}"/>
                    </a:ext>
                  </a:extLst>
                </xdr:cNvPr>
                <xdr:cNvSpPr txBox="1"/>
              </xdr:nvSpPr>
              <xdr:spPr>
                <a:xfrm>
                  <a:off x="1809740" y="2924170"/>
                  <a:ext cx="921154" cy="3830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734B61C-B6F8-463D-9C11-A712B3C38459}" type="TxLink">
                    <a:rPr lang="en-US" sz="900" b="0" i="0" u="none" strike="noStrike">
                      <a:solidFill>
                        <a:srgbClr val="000000"/>
                      </a:solidFill>
                      <a:latin typeface="Bookman Old Style" panose="02050604050505020204" pitchFamily="18" charset="0"/>
                      <a:cs typeface="Calibri"/>
                    </a:rPr>
                    <a:pPr/>
                    <a:t>Pants</a:t>
                  </a:fld>
                  <a:endParaRPr lang="en-US" sz="900">
                    <a:latin typeface="Bookman Old Style" panose="02050604050505020204" pitchFamily="18" charset="0"/>
                  </a:endParaRPr>
                </a:p>
              </xdr:txBody>
            </xdr:sp>
            <xdr:sp macro="" textlink="FORMULAS!B5">
              <xdr:nvSpPr>
                <xdr:cNvPr id="11315" name="TextBox 11314">
                  <a:extLst>
                    <a:ext uri="{FF2B5EF4-FFF2-40B4-BE49-F238E27FC236}">
                      <a16:creationId xmlns:a16="http://schemas.microsoft.com/office/drawing/2014/main" id="{E8035BAC-85B2-3081-0F26-92473E73CB9B}"/>
                    </a:ext>
                  </a:extLst>
                </xdr:cNvPr>
                <xdr:cNvSpPr txBox="1"/>
              </xdr:nvSpPr>
              <xdr:spPr>
                <a:xfrm>
                  <a:off x="2305042" y="2924173"/>
                  <a:ext cx="921154" cy="383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5393E7-07BE-48CF-8BC5-AC312BB2CC8C}" type="TxLink">
                    <a:rPr lang="en-US" sz="900" b="0" i="0" u="none" strike="noStrike">
                      <a:solidFill>
                        <a:srgbClr val="000000"/>
                      </a:solidFill>
                      <a:latin typeface="Bookman Old Style" panose="02050604050505020204" pitchFamily="18" charset="0"/>
                      <a:cs typeface="Calibri"/>
                    </a:rPr>
                    <a:pPr/>
                    <a:t> 86,700 </a:t>
                  </a:fld>
                  <a:endParaRPr lang="en-US" sz="900">
                    <a:latin typeface="Bookman Old Style" panose="02050604050505020204" pitchFamily="18" charset="0"/>
                  </a:endParaRPr>
                </a:p>
              </xdr:txBody>
            </xdr:sp>
          </xdr:grpSp>
          <xdr:grpSp>
            <xdr:nvGrpSpPr>
              <xdr:cNvPr id="11308" name="Group 11307">
                <a:extLst>
                  <a:ext uri="{FF2B5EF4-FFF2-40B4-BE49-F238E27FC236}">
                    <a16:creationId xmlns:a16="http://schemas.microsoft.com/office/drawing/2014/main" id="{EE38580A-0807-17D9-1895-7C3E24FBB130}"/>
                  </a:ext>
                </a:extLst>
              </xdr:cNvPr>
              <xdr:cNvGrpSpPr/>
            </xdr:nvGrpSpPr>
            <xdr:grpSpPr>
              <a:xfrm>
                <a:off x="1924047" y="3362320"/>
                <a:ext cx="1416453" cy="383051"/>
                <a:chOff x="1809747" y="2924170"/>
                <a:chExt cx="1416453" cy="383051"/>
              </a:xfrm>
            </xdr:grpSpPr>
            <xdr:sp macro="" textlink="FORMULAS!A6">
              <xdr:nvSpPr>
                <xdr:cNvPr id="11312" name="TextBox 11311">
                  <a:extLst>
                    <a:ext uri="{FF2B5EF4-FFF2-40B4-BE49-F238E27FC236}">
                      <a16:creationId xmlns:a16="http://schemas.microsoft.com/office/drawing/2014/main" id="{6E583C3F-5D80-5C02-9C0A-B55A15801838}"/>
                    </a:ext>
                  </a:extLst>
                </xdr:cNvPr>
                <xdr:cNvSpPr txBox="1"/>
              </xdr:nvSpPr>
              <xdr:spPr>
                <a:xfrm>
                  <a:off x="1809747" y="2924173"/>
                  <a:ext cx="921154" cy="3830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D521243-D368-4E76-9A82-D057631F50E9}" type="TxLink">
                    <a:rPr lang="en-US" sz="900" b="0" i="0" u="none" strike="noStrike">
                      <a:solidFill>
                        <a:srgbClr val="000000"/>
                      </a:solidFill>
                      <a:latin typeface="Bookman Old Style" panose="02050604050505020204" pitchFamily="18" charset="0"/>
                      <a:cs typeface="Calibri"/>
                    </a:rPr>
                    <a:pPr/>
                    <a:t>Shorts</a:t>
                  </a:fld>
                  <a:endParaRPr lang="en-US" sz="900">
                    <a:latin typeface="Bookman Old Style" panose="02050604050505020204" pitchFamily="18" charset="0"/>
                  </a:endParaRPr>
                </a:p>
              </xdr:txBody>
            </xdr:sp>
            <xdr:sp macro="" textlink="FORMULAS!B6">
              <xdr:nvSpPr>
                <xdr:cNvPr id="11313" name="TextBox 11312">
                  <a:extLst>
                    <a:ext uri="{FF2B5EF4-FFF2-40B4-BE49-F238E27FC236}">
                      <a16:creationId xmlns:a16="http://schemas.microsoft.com/office/drawing/2014/main" id="{E929852F-5FF6-255D-DFAA-6EBCE1DC1F51}"/>
                    </a:ext>
                  </a:extLst>
                </xdr:cNvPr>
                <xdr:cNvSpPr txBox="1"/>
              </xdr:nvSpPr>
              <xdr:spPr>
                <a:xfrm>
                  <a:off x="2305046" y="2924170"/>
                  <a:ext cx="921154" cy="383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094750-B1EB-411C-A225-52120516571B}" type="TxLink">
                    <a:rPr lang="en-US" sz="900" b="0" i="0" u="none" strike="noStrike">
                      <a:solidFill>
                        <a:srgbClr val="000000"/>
                      </a:solidFill>
                      <a:latin typeface="Bookman Old Style" panose="02050604050505020204" pitchFamily="18" charset="0"/>
                      <a:cs typeface="Calibri"/>
                    </a:rPr>
                    <a:pPr/>
                    <a:t> 86,700 </a:t>
                  </a:fld>
                  <a:endParaRPr lang="en-US" sz="900">
                    <a:latin typeface="Bookman Old Style" panose="02050604050505020204" pitchFamily="18" charset="0"/>
                  </a:endParaRPr>
                </a:p>
              </xdr:txBody>
            </xdr:sp>
          </xdr:grpSp>
          <xdr:grpSp>
            <xdr:nvGrpSpPr>
              <xdr:cNvPr id="11309" name="Group 11308">
                <a:extLst>
                  <a:ext uri="{FF2B5EF4-FFF2-40B4-BE49-F238E27FC236}">
                    <a16:creationId xmlns:a16="http://schemas.microsoft.com/office/drawing/2014/main" id="{15D89198-0E1E-7491-3441-ECEE5A7C0E61}"/>
                  </a:ext>
                </a:extLst>
              </xdr:cNvPr>
              <xdr:cNvGrpSpPr/>
            </xdr:nvGrpSpPr>
            <xdr:grpSpPr>
              <a:xfrm>
                <a:off x="1943097" y="3790945"/>
                <a:ext cx="1416453" cy="383051"/>
                <a:chOff x="1809747" y="2924170"/>
                <a:chExt cx="1416453" cy="383051"/>
              </a:xfrm>
            </xdr:grpSpPr>
            <xdr:sp macro="" textlink="FORMULAS!A7">
              <xdr:nvSpPr>
                <xdr:cNvPr id="11310" name="TextBox 11309">
                  <a:extLst>
                    <a:ext uri="{FF2B5EF4-FFF2-40B4-BE49-F238E27FC236}">
                      <a16:creationId xmlns:a16="http://schemas.microsoft.com/office/drawing/2014/main" id="{4CD304E3-61EF-01E6-C3FE-090A59A52528}"/>
                    </a:ext>
                  </a:extLst>
                </xdr:cNvPr>
                <xdr:cNvSpPr txBox="1"/>
              </xdr:nvSpPr>
              <xdr:spPr>
                <a:xfrm>
                  <a:off x="1809747" y="2924173"/>
                  <a:ext cx="921154" cy="3830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48FC20DC-7FE3-45CB-8A9C-B2656308763E}" type="TxLink">
                    <a:rPr lang="en-US" sz="900" b="0" i="0" u="none" strike="noStrike">
                      <a:solidFill>
                        <a:srgbClr val="000000"/>
                      </a:solidFill>
                      <a:latin typeface="Bookman Old Style" panose="02050604050505020204" pitchFamily="18" charset="0"/>
                      <a:cs typeface="Calibri"/>
                    </a:rPr>
                    <a:pPr algn="l"/>
                    <a:t>T-Shirt</a:t>
                  </a:fld>
                  <a:endParaRPr lang="en-US" sz="900">
                    <a:latin typeface="Bookman Old Style" panose="02050604050505020204" pitchFamily="18" charset="0"/>
                  </a:endParaRPr>
                </a:p>
              </xdr:txBody>
            </xdr:sp>
            <xdr:sp macro="" textlink="FORMULAS!B7">
              <xdr:nvSpPr>
                <xdr:cNvPr id="11311" name="TextBox 11310">
                  <a:extLst>
                    <a:ext uri="{FF2B5EF4-FFF2-40B4-BE49-F238E27FC236}">
                      <a16:creationId xmlns:a16="http://schemas.microsoft.com/office/drawing/2014/main" id="{9CBD36C4-6D9D-EC6C-6F5A-1285B278C622}"/>
                    </a:ext>
                  </a:extLst>
                </xdr:cNvPr>
                <xdr:cNvSpPr txBox="1"/>
              </xdr:nvSpPr>
              <xdr:spPr>
                <a:xfrm>
                  <a:off x="2305046" y="2924170"/>
                  <a:ext cx="921154" cy="383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72E10E6-D707-46E8-86CE-E0A435CC2677}" type="TxLink">
                    <a:rPr lang="en-US" sz="900" b="0" i="0" u="none" strike="noStrike">
                      <a:solidFill>
                        <a:srgbClr val="000000"/>
                      </a:solidFill>
                      <a:latin typeface="Bookman Old Style" panose="02050604050505020204" pitchFamily="18" charset="0"/>
                      <a:cs typeface="Calibri"/>
                    </a:rPr>
                    <a:pPr/>
                    <a:t> 86,200 </a:t>
                  </a:fld>
                  <a:endParaRPr lang="en-US" sz="900">
                    <a:latin typeface="Bookman Old Style" panose="02050604050505020204" pitchFamily="18" charset="0"/>
                  </a:endParaRPr>
                </a:p>
              </xdr:txBody>
            </xdr:sp>
          </xdr:grpSp>
        </xdr:grpSp>
        <xdr:grpSp>
          <xdr:nvGrpSpPr>
            <xdr:cNvPr id="11607" name="Group 11606">
              <a:extLst>
                <a:ext uri="{FF2B5EF4-FFF2-40B4-BE49-F238E27FC236}">
                  <a16:creationId xmlns:a16="http://schemas.microsoft.com/office/drawing/2014/main" id="{AF1333B2-2C73-305C-1BC1-D5474623E668}"/>
                </a:ext>
              </a:extLst>
            </xdr:cNvPr>
            <xdr:cNvGrpSpPr/>
          </xdr:nvGrpSpPr>
          <xdr:grpSpPr>
            <a:xfrm>
              <a:off x="3917156" y="2671998"/>
              <a:ext cx="943639" cy="390917"/>
              <a:chOff x="3917156" y="2671998"/>
              <a:chExt cx="943639" cy="390917"/>
            </a:xfrm>
          </xdr:grpSpPr>
          <xdr:sp macro="" textlink="">
            <xdr:nvSpPr>
              <xdr:cNvPr id="11396" name="TextBox 11395">
                <a:extLst>
                  <a:ext uri="{FF2B5EF4-FFF2-40B4-BE49-F238E27FC236}">
                    <a16:creationId xmlns:a16="http://schemas.microsoft.com/office/drawing/2014/main" id="{7807D35D-4CE6-4FFC-A274-1F07B06B60E3}"/>
                  </a:ext>
                </a:extLst>
              </xdr:cNvPr>
              <xdr:cNvSpPr txBox="1"/>
            </xdr:nvSpPr>
            <xdr:spPr>
              <a:xfrm>
                <a:off x="3917156" y="2671998"/>
                <a:ext cx="770747" cy="390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a:solidFill>
                      <a:schemeClr val="accent2">
                        <a:lumMod val="75000"/>
                      </a:schemeClr>
                    </a:solidFill>
                    <a:latin typeface="Bookman Old Style" panose="02050604050505020204" pitchFamily="18" charset="0"/>
                  </a:rPr>
                  <a:t>high to low</a:t>
                </a:r>
              </a:p>
            </xdr:txBody>
          </xdr:sp>
          <xdr:pic>
            <xdr:nvPicPr>
              <xdr:cNvPr id="11415" name="Graphic 11414" descr="Downward trend">
                <a:extLst>
                  <a:ext uri="{FF2B5EF4-FFF2-40B4-BE49-F238E27FC236}">
                    <a16:creationId xmlns:a16="http://schemas.microsoft.com/office/drawing/2014/main" id="{EB84E7A3-3D3F-6E2B-FD68-4B571B433396}"/>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558099" y="2685234"/>
                <a:ext cx="302696" cy="273606"/>
              </a:xfrm>
              <a:prstGeom prst="rect">
                <a:avLst/>
              </a:prstGeom>
            </xdr:spPr>
          </xdr:pic>
        </xdr:grpSp>
      </xdr:grpSp>
      <xdr:grpSp>
        <xdr:nvGrpSpPr>
          <xdr:cNvPr id="11606" name="Group 11605">
            <a:extLst>
              <a:ext uri="{FF2B5EF4-FFF2-40B4-BE49-F238E27FC236}">
                <a16:creationId xmlns:a16="http://schemas.microsoft.com/office/drawing/2014/main" id="{BE0AD3B6-FAAB-DF6D-94FE-596D1B482E14}"/>
              </a:ext>
            </a:extLst>
          </xdr:cNvPr>
          <xdr:cNvGrpSpPr/>
        </xdr:nvGrpSpPr>
        <xdr:grpSpPr>
          <a:xfrm>
            <a:off x="1804987" y="1790700"/>
            <a:ext cx="1821657" cy="2381251"/>
            <a:chOff x="1804987" y="1790700"/>
            <a:chExt cx="1821657" cy="2381251"/>
          </a:xfrm>
        </xdr:grpSpPr>
        <xdr:grpSp>
          <xdr:nvGrpSpPr>
            <xdr:cNvPr id="11303" name="Group 11302">
              <a:extLst>
                <a:ext uri="{FF2B5EF4-FFF2-40B4-BE49-F238E27FC236}">
                  <a16:creationId xmlns:a16="http://schemas.microsoft.com/office/drawing/2014/main" id="{47A28A87-6EFA-817F-48C1-76DBE7F31237}"/>
                </a:ext>
              </a:extLst>
            </xdr:cNvPr>
            <xdr:cNvGrpSpPr/>
          </xdr:nvGrpSpPr>
          <xdr:grpSpPr>
            <a:xfrm>
              <a:off x="1804987" y="1790700"/>
              <a:ext cx="1821657" cy="2381251"/>
              <a:chOff x="1828799" y="1809750"/>
              <a:chExt cx="1828801" cy="2381251"/>
            </a:xfrm>
            <a:effectLst>
              <a:outerShdw blurRad="50800" dist="38100" dir="13500000" algn="br" rotWithShape="0">
                <a:prstClr val="black">
                  <a:alpha val="40000"/>
                </a:prstClr>
              </a:outerShdw>
            </a:effectLst>
          </xdr:grpSpPr>
          <xdr:sp macro="" textlink="">
            <xdr:nvSpPr>
              <xdr:cNvPr id="11277" name="Rectangle: Rounded Corners 11276">
                <a:extLst>
                  <a:ext uri="{FF2B5EF4-FFF2-40B4-BE49-F238E27FC236}">
                    <a16:creationId xmlns:a16="http://schemas.microsoft.com/office/drawing/2014/main" id="{D1D96914-C396-5E66-D5E7-A505DEE179B9}"/>
                  </a:ext>
                </a:extLst>
              </xdr:cNvPr>
              <xdr:cNvSpPr/>
            </xdr:nvSpPr>
            <xdr:spPr>
              <a:xfrm>
                <a:off x="1828799" y="1809750"/>
                <a:ext cx="1828800" cy="2381251"/>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200" b="0" baseline="0">
                    <a:solidFill>
                      <a:srgbClr val="002060"/>
                    </a:solidFill>
                    <a:latin typeface="Berlin Sans FB" panose="020E0602020502020306" pitchFamily="34" charset="0"/>
                  </a:rPr>
                  <a:t>Total Revenue</a:t>
                </a:r>
              </a:p>
              <a:p>
                <a:pPr algn="l"/>
                <a:r>
                  <a:rPr lang="en-US" sz="900" b="1" baseline="0">
                    <a:solidFill>
                      <a:srgbClr val="00B050"/>
                    </a:solidFill>
                    <a:latin typeface="Wide Latin" panose="020A0A07050505020404" pitchFamily="18" charset="0"/>
                  </a:rPr>
                  <a:t>KES</a:t>
                </a:r>
              </a:p>
              <a:p>
                <a:pPr algn="l"/>
                <a:endParaRPr lang="en-US" sz="1100" b="1">
                  <a:solidFill>
                    <a:srgbClr val="002060"/>
                  </a:solidFill>
                  <a:latin typeface="Eras Bold ITC" panose="020B0907030504020204" pitchFamily="34" charset="0"/>
                </a:endParaRPr>
              </a:p>
            </xdr:txBody>
          </xdr:sp>
          <xdr:grpSp>
            <xdr:nvGrpSpPr>
              <xdr:cNvPr id="11285" name="Group 11284">
                <a:extLst>
                  <a:ext uri="{FF2B5EF4-FFF2-40B4-BE49-F238E27FC236}">
                    <a16:creationId xmlns:a16="http://schemas.microsoft.com/office/drawing/2014/main" id="{2D71FFCD-E5C4-F72D-A5FA-A9A4BDEC541A}"/>
                  </a:ext>
                </a:extLst>
              </xdr:cNvPr>
              <xdr:cNvGrpSpPr/>
            </xdr:nvGrpSpPr>
            <xdr:grpSpPr>
              <a:xfrm>
                <a:off x="2133600" y="1929673"/>
                <a:ext cx="1524000" cy="927826"/>
                <a:chOff x="2133600" y="1929673"/>
                <a:chExt cx="1524000" cy="927826"/>
              </a:xfrm>
            </xdr:grpSpPr>
            <xdr:sp macro="" textlink="FORMULAS!F4">
              <xdr:nvSpPr>
                <xdr:cNvPr id="11282" name="TextBox 11281">
                  <a:extLst>
                    <a:ext uri="{FF2B5EF4-FFF2-40B4-BE49-F238E27FC236}">
                      <a16:creationId xmlns:a16="http://schemas.microsoft.com/office/drawing/2014/main" id="{AFAF4EDF-89E4-759A-2852-16D0D58E8553}"/>
                    </a:ext>
                  </a:extLst>
                </xdr:cNvPr>
                <xdr:cNvSpPr txBox="1"/>
              </xdr:nvSpPr>
              <xdr:spPr>
                <a:xfrm>
                  <a:off x="2133600" y="2271184"/>
                  <a:ext cx="1524000" cy="586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3EED57B5-C86F-493A-BA0A-A5DBC0F37691}" type="TxLink">
                    <a:rPr lang="en-US" sz="1000" b="0" i="0" u="none" strike="noStrike">
                      <a:solidFill>
                        <a:srgbClr val="000000"/>
                      </a:solidFill>
                      <a:latin typeface="Bell MT"/>
                      <a:cs typeface="Calibri"/>
                    </a:rPr>
                    <a:pPr/>
                    <a:t> 819,600 </a:t>
                  </a:fld>
                  <a:endParaRPr lang="en-US" sz="1800" b="0">
                    <a:solidFill>
                      <a:schemeClr val="accent4">
                        <a:lumMod val="50000"/>
                      </a:schemeClr>
                    </a:solidFill>
                    <a:latin typeface="Algerian" panose="04020705040A02060702" pitchFamily="82" charset="0"/>
                  </a:endParaRPr>
                </a:p>
              </xdr:txBody>
            </xdr:sp>
            <xdr:pic>
              <xdr:nvPicPr>
                <xdr:cNvPr id="11284" name="Graphic 11283" descr="Money">
                  <a:extLst>
                    <a:ext uri="{FF2B5EF4-FFF2-40B4-BE49-F238E27FC236}">
                      <a16:creationId xmlns:a16="http://schemas.microsoft.com/office/drawing/2014/main" id="{FBB85B37-6689-499E-A245-0015FCB67E6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135769" y="1929673"/>
                  <a:ext cx="324000" cy="337269"/>
                </a:xfrm>
                <a:prstGeom prst="rect">
                  <a:avLst/>
                </a:prstGeom>
              </xdr:spPr>
            </xdr:pic>
          </xdr:grpSp>
          <xdr:grpSp>
            <xdr:nvGrpSpPr>
              <xdr:cNvPr id="11290" name="Group 11289">
                <a:extLst>
                  <a:ext uri="{FF2B5EF4-FFF2-40B4-BE49-F238E27FC236}">
                    <a16:creationId xmlns:a16="http://schemas.microsoft.com/office/drawing/2014/main" id="{1D713BAD-3D77-0455-7A12-7576BE97C4CA}"/>
                  </a:ext>
                </a:extLst>
              </xdr:cNvPr>
              <xdr:cNvGrpSpPr/>
            </xdr:nvGrpSpPr>
            <xdr:grpSpPr>
              <a:xfrm>
                <a:off x="1914525" y="2933699"/>
                <a:ext cx="1416454" cy="383052"/>
                <a:chOff x="1809750" y="2924174"/>
                <a:chExt cx="1416454" cy="383052"/>
              </a:xfrm>
            </xdr:grpSpPr>
            <xdr:sp macro="" textlink="FORMULAS!A11">
              <xdr:nvSpPr>
                <xdr:cNvPr id="11287" name="TextBox 11286">
                  <a:extLst>
                    <a:ext uri="{FF2B5EF4-FFF2-40B4-BE49-F238E27FC236}">
                      <a16:creationId xmlns:a16="http://schemas.microsoft.com/office/drawing/2014/main" id="{D79C04FA-E02B-C0B9-369E-41D217470F96}"/>
                    </a:ext>
                  </a:extLst>
                </xdr:cNvPr>
                <xdr:cNvSpPr txBox="1"/>
              </xdr:nvSpPr>
              <xdr:spPr>
                <a:xfrm>
                  <a:off x="1809750" y="2924176"/>
                  <a:ext cx="921154" cy="383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DFF9C29-5A7A-4BC8-9873-FA0821B8EBE6}" type="TxLink">
                    <a:rPr lang="en-US" sz="1000" b="0" i="0" u="none" strike="noStrike">
                      <a:solidFill>
                        <a:srgbClr val="000000"/>
                      </a:solidFill>
                      <a:latin typeface="Bookman Old Style" panose="02050604050505020204" pitchFamily="18" charset="0"/>
                      <a:cs typeface="Calibri"/>
                    </a:rPr>
                    <a:pPr/>
                    <a:t>Pants</a:t>
                  </a:fld>
                  <a:endParaRPr lang="en-US" sz="1000">
                    <a:latin typeface="Bookman Old Style" panose="02050604050505020204" pitchFamily="18" charset="0"/>
                  </a:endParaRPr>
                </a:p>
              </xdr:txBody>
            </xdr:sp>
            <xdr:sp macro="" textlink="FORMULAS!B11">
              <xdr:nvSpPr>
                <xdr:cNvPr id="11289" name="TextBox 11288">
                  <a:extLst>
                    <a:ext uri="{FF2B5EF4-FFF2-40B4-BE49-F238E27FC236}">
                      <a16:creationId xmlns:a16="http://schemas.microsoft.com/office/drawing/2014/main" id="{69173EE3-260B-7788-D9A3-47426CC24D6C}"/>
                    </a:ext>
                  </a:extLst>
                </xdr:cNvPr>
                <xdr:cNvSpPr txBox="1"/>
              </xdr:nvSpPr>
              <xdr:spPr>
                <a:xfrm>
                  <a:off x="2305050" y="2924174"/>
                  <a:ext cx="921154" cy="383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1E269D-2E1B-4A14-8AA8-6E9E576F5856}" type="TxLink">
                    <a:rPr lang="en-US" sz="1000" b="0" i="0" u="none" strike="noStrike">
                      <a:solidFill>
                        <a:srgbClr val="000000"/>
                      </a:solidFill>
                      <a:latin typeface="Bookman Old Style" panose="02050604050505020204" pitchFamily="18" charset="0"/>
                      <a:cs typeface="Calibri"/>
                    </a:rPr>
                    <a:pPr/>
                    <a:t> 323,050 </a:t>
                  </a:fld>
                  <a:endParaRPr lang="en-US" sz="1000">
                    <a:latin typeface="Bookman Old Style" panose="02050604050505020204" pitchFamily="18" charset="0"/>
                  </a:endParaRPr>
                </a:p>
              </xdr:txBody>
            </xdr:sp>
          </xdr:grpSp>
          <xdr:grpSp>
            <xdr:nvGrpSpPr>
              <xdr:cNvPr id="11291" name="Group 11290">
                <a:extLst>
                  <a:ext uri="{FF2B5EF4-FFF2-40B4-BE49-F238E27FC236}">
                    <a16:creationId xmlns:a16="http://schemas.microsoft.com/office/drawing/2014/main" id="{528B43C3-E4A5-D4A4-6E2C-ECE45870A034}"/>
                  </a:ext>
                </a:extLst>
              </xdr:cNvPr>
              <xdr:cNvGrpSpPr/>
            </xdr:nvGrpSpPr>
            <xdr:grpSpPr>
              <a:xfrm>
                <a:off x="1924050" y="3362324"/>
                <a:ext cx="1416454" cy="383052"/>
                <a:chOff x="1809750" y="2924174"/>
                <a:chExt cx="1416454" cy="383052"/>
              </a:xfrm>
            </xdr:grpSpPr>
            <xdr:sp macro="" textlink="FORMULAS!A12">
              <xdr:nvSpPr>
                <xdr:cNvPr id="11292" name="TextBox 11291">
                  <a:extLst>
                    <a:ext uri="{FF2B5EF4-FFF2-40B4-BE49-F238E27FC236}">
                      <a16:creationId xmlns:a16="http://schemas.microsoft.com/office/drawing/2014/main" id="{AA01FF64-DB24-A8B6-C60A-BD5668850FCB}"/>
                    </a:ext>
                  </a:extLst>
                </xdr:cNvPr>
                <xdr:cNvSpPr txBox="1"/>
              </xdr:nvSpPr>
              <xdr:spPr>
                <a:xfrm>
                  <a:off x="1809750" y="2924176"/>
                  <a:ext cx="921154" cy="383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9CA17646-D5CC-43A0-A27C-C61F3AA2A9BA}" type="TxLink">
                    <a:rPr lang="en-US" sz="1000" b="0" i="0" u="none" strike="noStrike">
                      <a:solidFill>
                        <a:srgbClr val="000000"/>
                      </a:solidFill>
                      <a:latin typeface="Bookman Old Style" panose="02050604050505020204" pitchFamily="18" charset="0"/>
                      <a:cs typeface="Calibri"/>
                    </a:rPr>
                    <a:pPr/>
                    <a:t>Shorts</a:t>
                  </a:fld>
                  <a:endParaRPr lang="en-US" sz="1000">
                    <a:latin typeface="Bookman Old Style" panose="02050604050505020204" pitchFamily="18" charset="0"/>
                  </a:endParaRPr>
                </a:p>
              </xdr:txBody>
            </xdr:sp>
            <xdr:sp macro="" textlink="FORMULAS!B12">
              <xdr:nvSpPr>
                <xdr:cNvPr id="11293" name="TextBox 11292">
                  <a:extLst>
                    <a:ext uri="{FF2B5EF4-FFF2-40B4-BE49-F238E27FC236}">
                      <a16:creationId xmlns:a16="http://schemas.microsoft.com/office/drawing/2014/main" id="{0A633592-D0DD-96F2-1E93-720E34B49446}"/>
                    </a:ext>
                  </a:extLst>
                </xdr:cNvPr>
                <xdr:cNvSpPr txBox="1"/>
              </xdr:nvSpPr>
              <xdr:spPr>
                <a:xfrm>
                  <a:off x="2305050" y="2924174"/>
                  <a:ext cx="921154" cy="383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8C57502-3148-4D55-8318-2B9C56F33A14}" type="TxLink">
                    <a:rPr lang="en-US" sz="1000" b="0" i="0" u="none" strike="noStrike">
                      <a:solidFill>
                        <a:srgbClr val="000000"/>
                      </a:solidFill>
                      <a:latin typeface="Bookman Old Style" panose="02050604050505020204" pitchFamily="18" charset="0"/>
                      <a:cs typeface="Calibri"/>
                    </a:rPr>
                    <a:pPr/>
                    <a:t> 315,350 </a:t>
                  </a:fld>
                  <a:endParaRPr lang="en-US" sz="1000">
                    <a:latin typeface="Bookman Old Style" panose="02050604050505020204" pitchFamily="18" charset="0"/>
                  </a:endParaRPr>
                </a:p>
              </xdr:txBody>
            </xdr:sp>
          </xdr:grpSp>
          <xdr:grpSp>
            <xdr:nvGrpSpPr>
              <xdr:cNvPr id="11294" name="Group 11293">
                <a:extLst>
                  <a:ext uri="{FF2B5EF4-FFF2-40B4-BE49-F238E27FC236}">
                    <a16:creationId xmlns:a16="http://schemas.microsoft.com/office/drawing/2014/main" id="{FF1EEC37-A622-03EB-992D-639206CC4E58}"/>
                  </a:ext>
                </a:extLst>
              </xdr:cNvPr>
              <xdr:cNvGrpSpPr/>
            </xdr:nvGrpSpPr>
            <xdr:grpSpPr>
              <a:xfrm>
                <a:off x="1943099" y="3790949"/>
                <a:ext cx="1416455" cy="383052"/>
                <a:chOff x="1809749" y="2924174"/>
                <a:chExt cx="1416455" cy="383052"/>
              </a:xfrm>
            </xdr:grpSpPr>
            <xdr:sp macro="" textlink="FORMULAS!A13">
              <xdr:nvSpPr>
                <xdr:cNvPr id="11295" name="TextBox 11294">
                  <a:extLst>
                    <a:ext uri="{FF2B5EF4-FFF2-40B4-BE49-F238E27FC236}">
                      <a16:creationId xmlns:a16="http://schemas.microsoft.com/office/drawing/2014/main" id="{56CE3B7B-B042-461C-1FF8-92D9E41518D0}"/>
                    </a:ext>
                  </a:extLst>
                </xdr:cNvPr>
                <xdr:cNvSpPr txBox="1"/>
              </xdr:nvSpPr>
              <xdr:spPr>
                <a:xfrm>
                  <a:off x="1809749" y="2924176"/>
                  <a:ext cx="921154" cy="383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792E464-2A03-4615-A723-BAA411287519}" type="TxLink">
                    <a:rPr lang="en-US" sz="1000" b="0" i="0" u="none" strike="noStrike">
                      <a:solidFill>
                        <a:srgbClr val="000000"/>
                      </a:solidFill>
                      <a:latin typeface="Bookman Old Style" panose="02050604050505020204" pitchFamily="18" charset="0"/>
                      <a:cs typeface="Calibri"/>
                    </a:rPr>
                    <a:pPr/>
                    <a:t>T-Shirt</a:t>
                  </a:fld>
                  <a:endParaRPr lang="en-US" sz="1000">
                    <a:latin typeface="Bookman Old Style" panose="02050604050505020204" pitchFamily="18" charset="0"/>
                  </a:endParaRPr>
                </a:p>
              </xdr:txBody>
            </xdr:sp>
            <xdr:sp macro="" textlink="FORMULAS!B13">
              <xdr:nvSpPr>
                <xdr:cNvPr id="11296" name="TextBox 11295">
                  <a:extLst>
                    <a:ext uri="{FF2B5EF4-FFF2-40B4-BE49-F238E27FC236}">
                      <a16:creationId xmlns:a16="http://schemas.microsoft.com/office/drawing/2014/main" id="{A0EE280F-86CD-B7B4-EDDB-036F1402BC0E}"/>
                    </a:ext>
                  </a:extLst>
                </xdr:cNvPr>
                <xdr:cNvSpPr txBox="1"/>
              </xdr:nvSpPr>
              <xdr:spPr>
                <a:xfrm>
                  <a:off x="2305050" y="2924174"/>
                  <a:ext cx="921154" cy="383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CFEC2A-9526-44AC-85F5-CF623A3C7A7B}" type="TxLink">
                    <a:rPr lang="en-US" sz="1000" b="0" i="0" u="none" strike="noStrike">
                      <a:solidFill>
                        <a:srgbClr val="000000"/>
                      </a:solidFill>
                      <a:latin typeface="Bookman Old Style" panose="02050604050505020204" pitchFamily="18" charset="0"/>
                      <a:cs typeface="Calibri"/>
                    </a:rPr>
                    <a:pPr/>
                    <a:t> 181,200 </a:t>
                  </a:fld>
                  <a:endParaRPr lang="en-US" sz="1000">
                    <a:latin typeface="Bookman Old Style" panose="02050604050505020204" pitchFamily="18" charset="0"/>
                  </a:endParaRPr>
                </a:p>
              </xdr:txBody>
            </xdr:sp>
          </xdr:grpSp>
        </xdr:grpSp>
        <xdr:sp macro="" textlink="">
          <xdr:nvSpPr>
            <xdr:cNvPr id="11380" name="TextBox 11379">
              <a:extLst>
                <a:ext uri="{FF2B5EF4-FFF2-40B4-BE49-F238E27FC236}">
                  <a16:creationId xmlns:a16="http://schemas.microsoft.com/office/drawing/2014/main" id="{F471292E-DD1A-6DE7-0C27-74C5222ACD7B}"/>
                </a:ext>
              </a:extLst>
            </xdr:cNvPr>
            <xdr:cNvSpPr txBox="1"/>
          </xdr:nvSpPr>
          <xdr:spPr>
            <a:xfrm>
              <a:off x="2024645" y="2616573"/>
              <a:ext cx="844152" cy="4318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a:solidFill>
                    <a:schemeClr val="accent2">
                      <a:lumMod val="75000"/>
                    </a:schemeClr>
                  </a:solidFill>
                  <a:latin typeface="Bookman Old Style" panose="02050604050505020204" pitchFamily="18" charset="0"/>
                </a:rPr>
                <a:t>high to low</a:t>
              </a:r>
            </a:p>
          </xdr:txBody>
        </xdr:sp>
        <xdr:pic>
          <xdr:nvPicPr>
            <xdr:cNvPr id="11416" name="Graphic 11415" descr="Downward trend">
              <a:extLst>
                <a:ext uri="{FF2B5EF4-FFF2-40B4-BE49-F238E27FC236}">
                  <a16:creationId xmlns:a16="http://schemas.microsoft.com/office/drawing/2014/main" id="{C21AA316-B7BD-4059-B80B-E96CD1D4F3CD}"/>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744769" y="2682055"/>
              <a:ext cx="287999" cy="276794"/>
            </a:xfrm>
            <a:prstGeom prst="rect">
              <a:avLst/>
            </a:prstGeom>
          </xdr:spPr>
        </xdr:pic>
      </xdr:grpSp>
      <xdr:grpSp>
        <xdr:nvGrpSpPr>
          <xdr:cNvPr id="11458" name="Group 11457">
            <a:extLst>
              <a:ext uri="{FF2B5EF4-FFF2-40B4-BE49-F238E27FC236}">
                <a16:creationId xmlns:a16="http://schemas.microsoft.com/office/drawing/2014/main" id="{8F93DAF5-325C-41BA-4CE5-4A7414C70CD6}"/>
              </a:ext>
            </a:extLst>
          </xdr:cNvPr>
          <xdr:cNvGrpSpPr/>
        </xdr:nvGrpSpPr>
        <xdr:grpSpPr>
          <a:xfrm>
            <a:off x="231773" y="3465652"/>
            <a:ext cx="1493791" cy="952500"/>
            <a:chOff x="245780" y="1742421"/>
            <a:chExt cx="1512000" cy="980515"/>
          </a:xfrm>
        </xdr:grpSpPr>
        <xdr:grpSp>
          <xdr:nvGrpSpPr>
            <xdr:cNvPr id="11270" name="Group 11269">
              <a:extLst>
                <a:ext uri="{FF2B5EF4-FFF2-40B4-BE49-F238E27FC236}">
                  <a16:creationId xmlns:a16="http://schemas.microsoft.com/office/drawing/2014/main" id="{EE6E66B6-645D-16DF-80C2-1D32C07C60B7}"/>
                </a:ext>
              </a:extLst>
            </xdr:cNvPr>
            <xdr:cNvGrpSpPr/>
          </xdr:nvGrpSpPr>
          <xdr:grpSpPr>
            <a:xfrm>
              <a:off x="245780" y="1742421"/>
              <a:ext cx="1512000" cy="980515"/>
              <a:chOff x="314324" y="1809750"/>
              <a:chExt cx="1438276" cy="819150"/>
            </a:xfrm>
            <a:effectLst>
              <a:outerShdw blurRad="50800" dist="38100" dir="13500000" algn="br" rotWithShape="0">
                <a:prstClr val="black">
                  <a:alpha val="40000"/>
                </a:prstClr>
              </a:outerShdw>
            </a:effectLst>
          </xdr:grpSpPr>
          <xdr:sp macro="" textlink="">
            <xdr:nvSpPr>
              <xdr:cNvPr id="51" name="Rectangle: Rounded Corners 50">
                <a:extLst>
                  <a:ext uri="{FF2B5EF4-FFF2-40B4-BE49-F238E27FC236}">
                    <a16:creationId xmlns:a16="http://schemas.microsoft.com/office/drawing/2014/main" id="{F8F0C9AE-212C-4AC1-11CE-2E1A717F5002}"/>
                  </a:ext>
                </a:extLst>
              </xdr:cNvPr>
              <xdr:cNvSpPr/>
            </xdr:nvSpPr>
            <xdr:spPr>
              <a:xfrm>
                <a:off x="314324" y="1809750"/>
                <a:ext cx="1438276" cy="8191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latin typeface="Bookman Old Style" panose="02050604050505020204" pitchFamily="18" charset="0"/>
                </a:endParaRPr>
              </a:p>
            </xdr:txBody>
          </xdr:sp>
        </xdr:grpSp>
        <mc:AlternateContent xmlns:mc="http://schemas.openxmlformats.org/markup-compatibility/2006" xmlns:a14="http://schemas.microsoft.com/office/drawing/2010/main">
          <mc:Choice Requires="a14">
            <xdr:graphicFrame macro="">
              <xdr:nvGraphicFramePr>
                <xdr:cNvPr id="11388" name="year">
                  <a:extLst>
                    <a:ext uri="{FF2B5EF4-FFF2-40B4-BE49-F238E27FC236}">
                      <a16:creationId xmlns:a16="http://schemas.microsoft.com/office/drawing/2014/main" id="{16A7C81D-5F60-4525-A1DF-E71170A7D0AB}"/>
                    </a:ext>
                  </a:extLst>
                </xdr:cNvPr>
                <xdr:cNvGraphicFramePr/>
              </xdr:nvGraphicFramePr>
              <xdr:xfrm>
                <a:off x="322169" y="1789869"/>
                <a:ext cx="1345169" cy="879344"/>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67123" y="3276961"/>
                  <a:ext cx="1435450" cy="797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11391" name="Group 11390">
            <a:extLst>
              <a:ext uri="{FF2B5EF4-FFF2-40B4-BE49-F238E27FC236}">
                <a16:creationId xmlns:a16="http://schemas.microsoft.com/office/drawing/2014/main" id="{95F76B0D-8547-0855-E282-2E90B563498C}"/>
              </a:ext>
            </a:extLst>
          </xdr:cNvPr>
          <xdr:cNvGrpSpPr/>
        </xdr:nvGrpSpPr>
        <xdr:grpSpPr>
          <a:xfrm>
            <a:off x="240552" y="4479551"/>
            <a:ext cx="1493791" cy="2295105"/>
            <a:chOff x="254559" y="2771448"/>
            <a:chExt cx="1512000" cy="1728000"/>
          </a:xfrm>
        </xdr:grpSpPr>
        <xdr:grpSp>
          <xdr:nvGrpSpPr>
            <xdr:cNvPr id="11269" name="Group 11268">
              <a:extLst>
                <a:ext uri="{FF2B5EF4-FFF2-40B4-BE49-F238E27FC236}">
                  <a16:creationId xmlns:a16="http://schemas.microsoft.com/office/drawing/2014/main" id="{19CADE06-5585-C05C-0997-DC4EC5F375A6}"/>
                </a:ext>
              </a:extLst>
            </xdr:cNvPr>
            <xdr:cNvGrpSpPr/>
          </xdr:nvGrpSpPr>
          <xdr:grpSpPr>
            <a:xfrm>
              <a:off x="254559" y="2771448"/>
              <a:ext cx="1512000" cy="1728000"/>
              <a:chOff x="304800" y="3609975"/>
              <a:chExt cx="1381125" cy="3114675"/>
            </a:xfrm>
            <a:effectLst>
              <a:outerShdw blurRad="50800" dist="38100" dir="10800000" algn="r" rotWithShape="0">
                <a:prstClr val="black">
                  <a:alpha val="40000"/>
                </a:prstClr>
              </a:outerShdw>
            </a:effectLst>
          </xdr:grpSpPr>
          <xdr:sp macro="" textlink="">
            <xdr:nvSpPr>
              <xdr:cNvPr id="19" name="Rectangle: Rounded Corners 18">
                <a:extLst>
                  <a:ext uri="{FF2B5EF4-FFF2-40B4-BE49-F238E27FC236}">
                    <a16:creationId xmlns:a16="http://schemas.microsoft.com/office/drawing/2014/main" id="{53FAFD05-A317-29ED-0143-5DA270FF433C}"/>
                  </a:ext>
                </a:extLst>
              </xdr:cNvPr>
              <xdr:cNvSpPr/>
            </xdr:nvSpPr>
            <xdr:spPr>
              <a:xfrm>
                <a:off x="304800" y="3609975"/>
                <a:ext cx="1381125" cy="31146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latin typeface="Bookman Old Style" panose="02050604050505020204" pitchFamily="18" charset="0"/>
                </a:endParaRPr>
              </a:p>
            </xdr:txBody>
          </xdr:sp>
        </xdr:grpSp>
        <mc:AlternateContent xmlns:mc="http://schemas.openxmlformats.org/markup-compatibility/2006" xmlns:a14="http://schemas.microsoft.com/office/drawing/2010/main">
          <mc:Choice Requires="a14">
            <xdr:graphicFrame macro="">
              <xdr:nvGraphicFramePr>
                <xdr:cNvPr id="11389" name="Months (Date)">
                  <a:extLst>
                    <a:ext uri="{FF2B5EF4-FFF2-40B4-BE49-F238E27FC236}">
                      <a16:creationId xmlns:a16="http://schemas.microsoft.com/office/drawing/2014/main" id="{3AE09206-AD93-4958-9EA4-B4629AC466F6}"/>
                    </a:ext>
                  </a:extLst>
                </xdr:cNvPr>
                <xdr:cNvGraphicFramePr/>
              </xdr:nvGraphicFramePr>
              <xdr:xfrm>
                <a:off x="320636" y="2885514"/>
                <a:ext cx="1390883" cy="1511739"/>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265601" y="4321848"/>
                  <a:ext cx="1484232" cy="18743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11435" name="Group 11434">
            <a:extLst>
              <a:ext uri="{FF2B5EF4-FFF2-40B4-BE49-F238E27FC236}">
                <a16:creationId xmlns:a16="http://schemas.microsoft.com/office/drawing/2014/main" id="{C12C6D80-9674-51E1-5B9C-18F7281A9CE0}"/>
              </a:ext>
            </a:extLst>
          </xdr:cNvPr>
          <xdr:cNvGrpSpPr/>
        </xdr:nvGrpSpPr>
        <xdr:grpSpPr>
          <a:xfrm>
            <a:off x="9832323" y="193220"/>
            <a:ext cx="1372402" cy="2234537"/>
            <a:chOff x="9977999" y="193220"/>
            <a:chExt cx="1390612" cy="2301772"/>
          </a:xfrm>
        </xdr:grpSpPr>
        <xdr:grpSp>
          <xdr:nvGrpSpPr>
            <xdr:cNvPr id="11431" name="Group 11430">
              <a:extLst>
                <a:ext uri="{FF2B5EF4-FFF2-40B4-BE49-F238E27FC236}">
                  <a16:creationId xmlns:a16="http://schemas.microsoft.com/office/drawing/2014/main" id="{1E04F845-01EA-B447-EB8F-B1FCC6BC122F}"/>
                </a:ext>
              </a:extLst>
            </xdr:cNvPr>
            <xdr:cNvGrpSpPr/>
          </xdr:nvGrpSpPr>
          <xdr:grpSpPr>
            <a:xfrm>
              <a:off x="9977999" y="193220"/>
              <a:ext cx="1365997" cy="2301772"/>
              <a:chOff x="9977999" y="193220"/>
              <a:chExt cx="1365997" cy="2301770"/>
            </a:xfrm>
          </xdr:grpSpPr>
          <xdr:grpSp>
            <xdr:nvGrpSpPr>
              <xdr:cNvPr id="11354" name="Group 11353">
                <a:extLst>
                  <a:ext uri="{FF2B5EF4-FFF2-40B4-BE49-F238E27FC236}">
                    <a16:creationId xmlns:a16="http://schemas.microsoft.com/office/drawing/2014/main" id="{B5B7DE21-8E9A-CCCA-0029-CBB91FBE9543}"/>
                  </a:ext>
                </a:extLst>
              </xdr:cNvPr>
              <xdr:cNvGrpSpPr/>
            </xdr:nvGrpSpPr>
            <xdr:grpSpPr>
              <a:xfrm>
                <a:off x="9977999" y="193220"/>
                <a:ext cx="1365997" cy="2301772"/>
                <a:chOff x="5105402" y="1625818"/>
                <a:chExt cx="2908718" cy="3411250"/>
              </a:xfrm>
              <a:effectLst>
                <a:outerShdw blurRad="50800" dist="38100" algn="l" rotWithShape="0">
                  <a:prstClr val="black">
                    <a:alpha val="40000"/>
                  </a:prstClr>
                </a:outerShdw>
              </a:effectLst>
            </xdr:grpSpPr>
            <xdr:sp macro="" textlink="">
              <xdr:nvSpPr>
                <xdr:cNvPr id="11356" name="Trapezoid 11355">
                  <a:extLst>
                    <a:ext uri="{FF2B5EF4-FFF2-40B4-BE49-F238E27FC236}">
                      <a16:creationId xmlns:a16="http://schemas.microsoft.com/office/drawing/2014/main" id="{EEE7E6F5-9E01-E139-20F6-4B8B415544FD}"/>
                    </a:ext>
                  </a:extLst>
                </xdr:cNvPr>
                <xdr:cNvSpPr/>
              </xdr:nvSpPr>
              <xdr:spPr>
                <a:xfrm>
                  <a:off x="5105402" y="1625818"/>
                  <a:ext cx="2908718" cy="842941"/>
                </a:xfrm>
                <a:prstGeom prst="trapezoid">
                  <a:avLst/>
                </a:prstGeom>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357" name="Arrow: Pentagon 11356">
                  <a:extLst>
                    <a:ext uri="{FF2B5EF4-FFF2-40B4-BE49-F238E27FC236}">
                      <a16:creationId xmlns:a16="http://schemas.microsoft.com/office/drawing/2014/main" id="{71C60F68-88C6-B5CF-646D-426CB15B3F0C}"/>
                    </a:ext>
                  </a:extLst>
                </xdr:cNvPr>
                <xdr:cNvSpPr/>
              </xdr:nvSpPr>
              <xdr:spPr>
                <a:xfrm rot="5400000">
                  <a:off x="4860434" y="2055640"/>
                  <a:ext cx="3406972" cy="2555883"/>
                </a:xfrm>
                <a:prstGeom prst="homePlate">
                  <a:avLst>
                    <a:gd name="adj" fmla="val 19778"/>
                  </a:avLst>
                </a:prstGeom>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sp macro="" textlink="">
            <xdr:nvSpPr>
              <xdr:cNvPr id="11355" name="TextBox 11354">
                <a:extLst>
                  <a:ext uri="{FF2B5EF4-FFF2-40B4-BE49-F238E27FC236}">
                    <a16:creationId xmlns:a16="http://schemas.microsoft.com/office/drawing/2014/main" id="{B49C1854-18F8-3EC3-9261-2AF7E22EA881}"/>
                  </a:ext>
                </a:extLst>
              </xdr:cNvPr>
              <xdr:cNvSpPr txBox="1"/>
            </xdr:nvSpPr>
            <xdr:spPr>
              <a:xfrm>
                <a:off x="10136705" y="249684"/>
                <a:ext cx="1031583" cy="917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rgbClr val="002060"/>
                    </a:solidFill>
                    <a:latin typeface="Eras Bold ITC" panose="020B0907030504020204" pitchFamily="34" charset="0"/>
                  </a:rPr>
                  <a:t>TOP</a:t>
                </a:r>
                <a:r>
                  <a:rPr lang="en-US" sz="1200" baseline="0">
                    <a:solidFill>
                      <a:srgbClr val="002060"/>
                    </a:solidFill>
                    <a:latin typeface="Eras Bold ITC" panose="020B0907030504020204" pitchFamily="34" charset="0"/>
                  </a:rPr>
                  <a:t> PRODUCT</a:t>
                </a:r>
              </a:p>
              <a:p>
                <a:pPr algn="ctr"/>
                <a:r>
                  <a:rPr lang="en-US" sz="1200" baseline="0">
                    <a:solidFill>
                      <a:srgbClr val="002060"/>
                    </a:solidFill>
                    <a:latin typeface="Eras Bold ITC" panose="020B0907030504020204" pitchFamily="34" charset="0"/>
                  </a:rPr>
                  <a:t>BY REVENUE</a:t>
                </a:r>
                <a:endParaRPr lang="en-US" sz="1200">
                  <a:solidFill>
                    <a:srgbClr val="002060"/>
                  </a:solidFill>
                  <a:latin typeface="Eras Bold ITC" panose="020B0907030504020204" pitchFamily="34" charset="0"/>
                </a:endParaRPr>
              </a:p>
            </xdr:txBody>
          </xdr:sp>
        </xdr:grpSp>
        <xdr:pic>
          <xdr:nvPicPr>
            <xdr:cNvPr id="11364" name="Graphic 11363" descr="Ribbon">
              <a:extLst>
                <a:ext uri="{FF2B5EF4-FFF2-40B4-BE49-F238E27FC236}">
                  <a16:creationId xmlns:a16="http://schemas.microsoft.com/office/drawing/2014/main" id="{9B2580E3-1CDD-0C43-E05F-486B1D2BE9B2}"/>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0494040" y="1026709"/>
              <a:ext cx="396000" cy="396000"/>
            </a:xfrm>
            <a:prstGeom prst="rect">
              <a:avLst/>
            </a:prstGeom>
          </xdr:spPr>
        </xdr:pic>
        <xdr:sp macro="" textlink="FORMULAS!I11">
          <xdr:nvSpPr>
            <xdr:cNvPr id="11394" name="Rectangle: Rounded Corners 11393">
              <a:extLst>
                <a:ext uri="{FF2B5EF4-FFF2-40B4-BE49-F238E27FC236}">
                  <a16:creationId xmlns:a16="http://schemas.microsoft.com/office/drawing/2014/main" id="{89D4A0A7-AE4D-A2CF-0557-A707397C4FD0}"/>
                </a:ext>
              </a:extLst>
            </xdr:cNvPr>
            <xdr:cNvSpPr/>
          </xdr:nvSpPr>
          <xdr:spPr>
            <a:xfrm>
              <a:off x="10234611" y="1442757"/>
              <a:ext cx="1134000" cy="360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506168D-9EAA-47E2-A59D-ED422E96987A}" type="TxLink">
                <a:rPr lang="en-US" sz="1200" b="1" i="0" u="none" strike="noStrike">
                  <a:solidFill>
                    <a:schemeClr val="accent6">
                      <a:lumMod val="50000"/>
                    </a:schemeClr>
                  </a:solidFill>
                  <a:latin typeface="Bookman Old Style" panose="02050604050505020204" pitchFamily="18" charset="0"/>
                </a:rPr>
                <a:pPr algn="l"/>
                <a:t>Pants</a:t>
              </a:fld>
              <a:endParaRPr lang="en-US" sz="1200" b="1">
                <a:solidFill>
                  <a:schemeClr val="accent6">
                    <a:lumMod val="50000"/>
                  </a:schemeClr>
                </a:solidFill>
                <a:latin typeface="Bookman Old Style" panose="02050604050505020204" pitchFamily="18" charset="0"/>
              </a:endParaRPr>
            </a:p>
          </xdr:txBody>
        </xdr:sp>
        <xdr:sp macro="" textlink="FORMULAS!J11">
          <xdr:nvSpPr>
            <xdr:cNvPr id="11395" name="Rectangle: Rounded Corners 11394">
              <a:extLst>
                <a:ext uri="{FF2B5EF4-FFF2-40B4-BE49-F238E27FC236}">
                  <a16:creationId xmlns:a16="http://schemas.microsoft.com/office/drawing/2014/main" id="{7B3EF17E-1F1E-460B-67B0-4AA1B03ACC50}"/>
                </a:ext>
              </a:extLst>
            </xdr:cNvPr>
            <xdr:cNvSpPr/>
          </xdr:nvSpPr>
          <xdr:spPr>
            <a:xfrm>
              <a:off x="10169337" y="1694889"/>
              <a:ext cx="1134000" cy="360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A6A3E36-E9CF-4946-B3CA-C4FC18BC656A}" type="TxLink">
                <a:rPr lang="en-US" sz="1050" b="1" i="0" u="none" strike="noStrike">
                  <a:solidFill>
                    <a:schemeClr val="accent4">
                      <a:lumMod val="50000"/>
                    </a:schemeClr>
                  </a:solidFill>
                  <a:latin typeface="Bookman Old Style" panose="02050604050505020204" pitchFamily="18" charset="0"/>
                </a:rPr>
                <a:pPr algn="l"/>
                <a:t>Ksh323,050</a:t>
              </a:fld>
              <a:endParaRPr lang="en-US" sz="1050" b="1">
                <a:solidFill>
                  <a:schemeClr val="accent4">
                    <a:lumMod val="50000"/>
                  </a:schemeClr>
                </a:solidFill>
                <a:latin typeface="Bookman Old Style" panose="02050604050505020204" pitchFamily="18" charset="0"/>
              </a:endParaRPr>
            </a:p>
          </xdr:txBody>
        </xdr:sp>
      </xdr:grpSp>
      <xdr:grpSp>
        <xdr:nvGrpSpPr>
          <xdr:cNvPr id="11436" name="Group 11435">
            <a:extLst>
              <a:ext uri="{FF2B5EF4-FFF2-40B4-BE49-F238E27FC236}">
                <a16:creationId xmlns:a16="http://schemas.microsoft.com/office/drawing/2014/main" id="{A1615387-9836-2CD0-338E-28B442AD0A49}"/>
              </a:ext>
            </a:extLst>
          </xdr:cNvPr>
          <xdr:cNvGrpSpPr/>
        </xdr:nvGrpSpPr>
        <xdr:grpSpPr>
          <a:xfrm>
            <a:off x="11206725" y="186819"/>
            <a:ext cx="1393274" cy="2209799"/>
            <a:chOff x="11370611" y="186819"/>
            <a:chExt cx="1411484" cy="2277034"/>
          </a:xfrm>
        </xdr:grpSpPr>
        <xdr:grpSp>
          <xdr:nvGrpSpPr>
            <xdr:cNvPr id="11358" name="Group 11357">
              <a:extLst>
                <a:ext uri="{FF2B5EF4-FFF2-40B4-BE49-F238E27FC236}">
                  <a16:creationId xmlns:a16="http://schemas.microsoft.com/office/drawing/2014/main" id="{66D1D2D3-13E2-4EA8-8CBD-0322BC1BD913}"/>
                </a:ext>
              </a:extLst>
            </xdr:cNvPr>
            <xdr:cNvGrpSpPr/>
          </xdr:nvGrpSpPr>
          <xdr:grpSpPr>
            <a:xfrm>
              <a:off x="11370611" y="186819"/>
              <a:ext cx="1365996" cy="2277034"/>
              <a:chOff x="5657850" y="1885951"/>
              <a:chExt cx="2295525" cy="2352675"/>
            </a:xfrm>
            <a:effectLst>
              <a:outerShdw blurRad="63500" sx="102000" sy="102000" algn="ctr" rotWithShape="0">
                <a:prstClr val="black">
                  <a:alpha val="40000"/>
                </a:prstClr>
              </a:outerShdw>
            </a:effectLst>
          </xdr:grpSpPr>
          <xdr:grpSp>
            <xdr:nvGrpSpPr>
              <xdr:cNvPr id="11359" name="Group 11358">
                <a:extLst>
                  <a:ext uri="{FF2B5EF4-FFF2-40B4-BE49-F238E27FC236}">
                    <a16:creationId xmlns:a16="http://schemas.microsoft.com/office/drawing/2014/main" id="{7ED77E7F-7F9C-B50F-43CD-F277DCF02D68}"/>
                  </a:ext>
                </a:extLst>
              </xdr:cNvPr>
              <xdr:cNvGrpSpPr/>
            </xdr:nvGrpSpPr>
            <xdr:grpSpPr>
              <a:xfrm>
                <a:off x="5657850" y="1885951"/>
                <a:ext cx="2295525" cy="2352675"/>
                <a:chOff x="5105402" y="1600200"/>
                <a:chExt cx="2908718" cy="3374588"/>
              </a:xfrm>
              <a:effectLst>
                <a:outerShdw blurRad="50800" dist="38100" algn="l" rotWithShape="0">
                  <a:prstClr val="black">
                    <a:alpha val="40000"/>
                  </a:prstClr>
                </a:outerShdw>
              </a:effectLst>
            </xdr:grpSpPr>
            <xdr:sp macro="" textlink="">
              <xdr:nvSpPr>
                <xdr:cNvPr id="11361" name="Trapezoid 11360">
                  <a:extLst>
                    <a:ext uri="{FF2B5EF4-FFF2-40B4-BE49-F238E27FC236}">
                      <a16:creationId xmlns:a16="http://schemas.microsoft.com/office/drawing/2014/main" id="{164031D2-80DE-3F7C-E698-AA7B9BF74E1A}"/>
                    </a:ext>
                  </a:extLst>
                </xdr:cNvPr>
                <xdr:cNvSpPr/>
              </xdr:nvSpPr>
              <xdr:spPr>
                <a:xfrm>
                  <a:off x="5105402" y="1625818"/>
                  <a:ext cx="2908718" cy="842941"/>
                </a:xfrm>
                <a:prstGeom prst="trapezoid">
                  <a:avLst/>
                </a:prstGeom>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362" name="Arrow: Pentagon 11361">
                  <a:extLst>
                    <a:ext uri="{FF2B5EF4-FFF2-40B4-BE49-F238E27FC236}">
                      <a16:creationId xmlns:a16="http://schemas.microsoft.com/office/drawing/2014/main" id="{7813254B-E013-26F9-E62B-11565F33BBBF}"/>
                    </a:ext>
                  </a:extLst>
                </xdr:cNvPr>
                <xdr:cNvSpPr/>
              </xdr:nvSpPr>
              <xdr:spPr>
                <a:xfrm rot="5400000">
                  <a:off x="4938794" y="2009552"/>
                  <a:ext cx="3374588" cy="2555884"/>
                </a:xfrm>
                <a:prstGeom prst="homePlate">
                  <a:avLst>
                    <a:gd name="adj" fmla="val 19778"/>
                  </a:avLst>
                </a:prstGeom>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sp macro="" textlink="">
            <xdr:nvSpPr>
              <xdr:cNvPr id="11360" name="TextBox 11359">
                <a:extLst>
                  <a:ext uri="{FF2B5EF4-FFF2-40B4-BE49-F238E27FC236}">
                    <a16:creationId xmlns:a16="http://schemas.microsoft.com/office/drawing/2014/main" id="{53B1B101-BA15-E4B7-C31C-4E5605A590F9}"/>
                  </a:ext>
                </a:extLst>
              </xdr:cNvPr>
              <xdr:cNvSpPr txBox="1"/>
            </xdr:nvSpPr>
            <xdr:spPr>
              <a:xfrm>
                <a:off x="5924551" y="1962150"/>
                <a:ext cx="1733550" cy="94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rgbClr val="002060"/>
                    </a:solidFill>
                    <a:latin typeface="Eras Bold ITC" panose="020B0907030504020204" pitchFamily="34" charset="0"/>
                  </a:rPr>
                  <a:t>TOP</a:t>
                </a:r>
                <a:r>
                  <a:rPr lang="en-US" sz="1200" baseline="0">
                    <a:solidFill>
                      <a:srgbClr val="002060"/>
                    </a:solidFill>
                    <a:latin typeface="Eras Bold ITC" panose="020B0907030504020204" pitchFamily="34" charset="0"/>
                  </a:rPr>
                  <a:t> PRODUCT</a:t>
                </a:r>
              </a:p>
              <a:p>
                <a:pPr algn="ctr"/>
                <a:r>
                  <a:rPr lang="en-US" sz="1200" baseline="0">
                    <a:solidFill>
                      <a:srgbClr val="002060"/>
                    </a:solidFill>
                    <a:latin typeface="Eras Bold ITC" panose="020B0907030504020204" pitchFamily="34" charset="0"/>
                  </a:rPr>
                  <a:t>BY PROFIT</a:t>
                </a:r>
              </a:p>
              <a:p>
                <a:pPr algn="ctr"/>
                <a:endParaRPr lang="en-US" sz="1200">
                  <a:solidFill>
                    <a:srgbClr val="002060"/>
                  </a:solidFill>
                  <a:latin typeface="Eras Bold ITC" panose="020B0907030504020204" pitchFamily="34" charset="0"/>
                </a:endParaRPr>
              </a:p>
            </xdr:txBody>
          </xdr:sp>
        </xdr:grpSp>
        <xdr:pic>
          <xdr:nvPicPr>
            <xdr:cNvPr id="11368" name="Graphic 11367" descr="Trophy">
              <a:extLst>
                <a:ext uri="{FF2B5EF4-FFF2-40B4-BE49-F238E27FC236}">
                  <a16:creationId xmlns:a16="http://schemas.microsoft.com/office/drawing/2014/main" id="{8B335500-FCED-3D47-891B-9E82A7F92AFA}"/>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1757772" y="972391"/>
              <a:ext cx="396000" cy="396000"/>
            </a:xfrm>
            <a:prstGeom prst="rect">
              <a:avLst/>
            </a:prstGeom>
          </xdr:spPr>
        </xdr:pic>
        <xdr:sp macro="" textlink="FORMULAS!I5">
          <xdr:nvSpPr>
            <xdr:cNvPr id="11397" name="Rectangle: Rounded Corners 11396">
              <a:extLst>
                <a:ext uri="{FF2B5EF4-FFF2-40B4-BE49-F238E27FC236}">
                  <a16:creationId xmlns:a16="http://schemas.microsoft.com/office/drawing/2014/main" id="{D5B73B2B-8096-CBAE-AE9A-C109C94834D4}"/>
                </a:ext>
              </a:extLst>
            </xdr:cNvPr>
            <xdr:cNvSpPr/>
          </xdr:nvSpPr>
          <xdr:spPr>
            <a:xfrm>
              <a:off x="11612095" y="1442757"/>
              <a:ext cx="1170000" cy="360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A1EDD87-2C17-4C07-851C-715F97E1E0AF}" type="TxLink">
                <a:rPr lang="en-US" sz="1200" b="1" i="0" u="none" strike="noStrike">
                  <a:solidFill>
                    <a:schemeClr val="accent6">
                      <a:lumMod val="50000"/>
                    </a:schemeClr>
                  </a:solidFill>
                  <a:latin typeface="Bookman Old Style" panose="02050604050505020204" pitchFamily="18" charset="0"/>
                </a:rPr>
                <a:pPr algn="l"/>
                <a:t>Pants</a:t>
              </a:fld>
              <a:endParaRPr lang="en-US" sz="1200" b="1">
                <a:solidFill>
                  <a:schemeClr val="accent6">
                    <a:lumMod val="50000"/>
                  </a:schemeClr>
                </a:solidFill>
                <a:latin typeface="Bookman Old Style" panose="02050604050505020204" pitchFamily="18" charset="0"/>
              </a:endParaRPr>
            </a:p>
          </xdr:txBody>
        </xdr:sp>
        <xdr:sp macro="" textlink="FORMULAS!J5">
          <xdr:nvSpPr>
            <xdr:cNvPr id="11398" name="Rectangle: Rounded Corners 11397">
              <a:extLst>
                <a:ext uri="{FF2B5EF4-FFF2-40B4-BE49-F238E27FC236}">
                  <a16:creationId xmlns:a16="http://schemas.microsoft.com/office/drawing/2014/main" id="{78352E7D-DF26-A2FC-06BA-A397106B8839}"/>
                </a:ext>
              </a:extLst>
            </xdr:cNvPr>
            <xdr:cNvSpPr/>
          </xdr:nvSpPr>
          <xdr:spPr>
            <a:xfrm>
              <a:off x="11472021" y="1694889"/>
              <a:ext cx="1188000" cy="360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926C5A4-8407-4084-9CBA-1C17AD6168CC}" type="TxLink">
                <a:rPr lang="en-US" sz="1050" b="1" i="0" u="none" strike="noStrike">
                  <a:solidFill>
                    <a:schemeClr val="accent4">
                      <a:lumMod val="50000"/>
                    </a:schemeClr>
                  </a:solidFill>
                  <a:latin typeface="Bookman Old Style"/>
                </a:rPr>
                <a:pPr algn="l"/>
                <a:t>Ksh86,700</a:t>
              </a:fld>
              <a:endParaRPr lang="en-US" sz="1050" b="1">
                <a:solidFill>
                  <a:schemeClr val="accent4">
                    <a:lumMod val="50000"/>
                  </a:schemeClr>
                </a:solidFill>
              </a:endParaRPr>
            </a:p>
          </xdr:txBody>
        </xdr:sp>
      </xdr:grpSp>
      <xdr:grpSp>
        <xdr:nvGrpSpPr>
          <xdr:cNvPr id="11610" name="Group 11609">
            <a:extLst>
              <a:ext uri="{FF2B5EF4-FFF2-40B4-BE49-F238E27FC236}">
                <a16:creationId xmlns:a16="http://schemas.microsoft.com/office/drawing/2014/main" id="{ED02CB0D-2EA0-AB55-5F51-DF45B45A7E50}"/>
              </a:ext>
            </a:extLst>
          </xdr:cNvPr>
          <xdr:cNvGrpSpPr/>
        </xdr:nvGrpSpPr>
        <xdr:grpSpPr>
          <a:xfrm>
            <a:off x="8501063" y="218515"/>
            <a:ext cx="1437958" cy="2227730"/>
            <a:chOff x="8501063" y="218515"/>
            <a:chExt cx="1437958" cy="2227730"/>
          </a:xfrm>
        </xdr:grpSpPr>
        <xdr:grpSp>
          <xdr:nvGrpSpPr>
            <xdr:cNvPr id="11430" name="Group 11429">
              <a:extLst>
                <a:ext uri="{FF2B5EF4-FFF2-40B4-BE49-F238E27FC236}">
                  <a16:creationId xmlns:a16="http://schemas.microsoft.com/office/drawing/2014/main" id="{AF40D1F1-C53F-6821-F6EE-9E120804AB72}"/>
                </a:ext>
              </a:extLst>
            </xdr:cNvPr>
            <xdr:cNvGrpSpPr/>
          </xdr:nvGrpSpPr>
          <xdr:grpSpPr>
            <a:xfrm>
              <a:off x="8501063" y="230843"/>
              <a:ext cx="1437958" cy="2215402"/>
              <a:chOff x="8628529" y="236446"/>
              <a:chExt cx="1456168" cy="2277034"/>
            </a:xfrm>
          </xdr:grpSpPr>
          <xdr:grpSp>
            <xdr:nvGrpSpPr>
              <xdr:cNvPr id="11331" name="Group 11330">
                <a:extLst>
                  <a:ext uri="{FF2B5EF4-FFF2-40B4-BE49-F238E27FC236}">
                    <a16:creationId xmlns:a16="http://schemas.microsoft.com/office/drawing/2014/main" id="{78881793-A80D-5371-6CBF-F59590335BD6}"/>
                  </a:ext>
                </a:extLst>
              </xdr:cNvPr>
              <xdr:cNvGrpSpPr/>
            </xdr:nvGrpSpPr>
            <xdr:grpSpPr>
              <a:xfrm>
                <a:off x="8628529" y="236446"/>
                <a:ext cx="1322854" cy="2277034"/>
                <a:chOff x="5105402" y="1600200"/>
                <a:chExt cx="2908718" cy="3374588"/>
              </a:xfrm>
              <a:noFill/>
              <a:effectLst>
                <a:outerShdw blurRad="63500" sx="102000" sy="102000" algn="ctr" rotWithShape="0">
                  <a:prstClr val="black">
                    <a:alpha val="40000"/>
                  </a:prstClr>
                </a:outerShdw>
              </a:effectLst>
            </xdr:grpSpPr>
            <xdr:sp macro="" textlink="">
              <xdr:nvSpPr>
                <xdr:cNvPr id="11329" name="Trapezoid 11328">
                  <a:extLst>
                    <a:ext uri="{FF2B5EF4-FFF2-40B4-BE49-F238E27FC236}">
                      <a16:creationId xmlns:a16="http://schemas.microsoft.com/office/drawing/2014/main" id="{FF771BC9-2F83-49FD-9B0C-8F06A25F8A63}"/>
                    </a:ext>
                  </a:extLst>
                </xdr:cNvPr>
                <xdr:cNvSpPr/>
              </xdr:nvSpPr>
              <xdr:spPr>
                <a:xfrm>
                  <a:off x="5105402" y="1625818"/>
                  <a:ext cx="2908718" cy="842941"/>
                </a:xfrm>
                <a:prstGeom prst="trapezoid">
                  <a:avLst/>
                </a:prstGeom>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330" name="Arrow: Pentagon 11329">
                  <a:extLst>
                    <a:ext uri="{FF2B5EF4-FFF2-40B4-BE49-F238E27FC236}">
                      <a16:creationId xmlns:a16="http://schemas.microsoft.com/office/drawing/2014/main" id="{325284D3-E109-48D7-AB2C-A29D10C11D5D}"/>
                    </a:ext>
                  </a:extLst>
                </xdr:cNvPr>
                <xdr:cNvSpPr/>
              </xdr:nvSpPr>
              <xdr:spPr>
                <a:xfrm rot="5400000">
                  <a:off x="4876624" y="2009552"/>
                  <a:ext cx="3374588" cy="2555883"/>
                </a:xfrm>
                <a:prstGeom prst="homePlate">
                  <a:avLst>
                    <a:gd name="adj" fmla="val 19778"/>
                  </a:avLst>
                </a:prstGeom>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pic>
            <xdr:nvPicPr>
              <xdr:cNvPr id="11366" name="Graphic 11365" descr="Medal">
                <a:extLst>
                  <a:ext uri="{FF2B5EF4-FFF2-40B4-BE49-F238E27FC236}">
                    <a16:creationId xmlns:a16="http://schemas.microsoft.com/office/drawing/2014/main" id="{EAB76B79-DD9B-669A-8262-CA064498EB9B}"/>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9001038" y="1028344"/>
                <a:ext cx="456426" cy="468000"/>
              </a:xfrm>
              <a:prstGeom prst="rect">
                <a:avLst/>
              </a:prstGeom>
            </xdr:spPr>
          </xdr:pic>
          <xdr:sp macro="" textlink="FORMULAS!I17">
            <xdr:nvSpPr>
              <xdr:cNvPr id="11392" name="Rectangle: Rounded Corners 11391">
                <a:extLst>
                  <a:ext uri="{FF2B5EF4-FFF2-40B4-BE49-F238E27FC236}">
                    <a16:creationId xmlns:a16="http://schemas.microsoft.com/office/drawing/2014/main" id="{DE28525D-233A-599C-5531-1705EE1FD0A2}"/>
                  </a:ext>
                </a:extLst>
              </xdr:cNvPr>
              <xdr:cNvSpPr/>
            </xdr:nvSpPr>
            <xdr:spPr>
              <a:xfrm>
                <a:off x="8866653" y="1442756"/>
                <a:ext cx="1124475" cy="36419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B3AEAC19-42E6-4148-923F-AE9D8C292D6C}" type="TxLink">
                  <a:rPr lang="en-US" sz="1200" b="1" i="0" u="none" strike="noStrike">
                    <a:solidFill>
                      <a:schemeClr val="accent6">
                        <a:lumMod val="50000"/>
                      </a:schemeClr>
                    </a:solidFill>
                    <a:latin typeface="Bookman Old Style" panose="02050604050505020204" pitchFamily="18" charset="0"/>
                  </a:rPr>
                  <a:pPr algn="l"/>
                  <a:t>Pants</a:t>
                </a:fld>
                <a:endParaRPr lang="en-US" sz="1200" b="1">
                  <a:solidFill>
                    <a:schemeClr val="accent6">
                      <a:lumMod val="50000"/>
                    </a:schemeClr>
                  </a:solidFill>
                  <a:latin typeface="Bookman Old Style" panose="02050604050505020204" pitchFamily="18" charset="0"/>
                </a:endParaRPr>
              </a:p>
            </xdr:txBody>
          </xdr:sp>
          <xdr:sp macro="" textlink="FORMULAS!J17">
            <xdr:nvSpPr>
              <xdr:cNvPr id="11393" name="Rectangle: Rounded Corners 11392">
                <a:extLst>
                  <a:ext uri="{FF2B5EF4-FFF2-40B4-BE49-F238E27FC236}">
                    <a16:creationId xmlns:a16="http://schemas.microsoft.com/office/drawing/2014/main" id="{F03D0660-A92D-43D0-53D9-AFA86FF2073F}"/>
                  </a:ext>
                </a:extLst>
              </xdr:cNvPr>
              <xdr:cNvSpPr/>
            </xdr:nvSpPr>
            <xdr:spPr>
              <a:xfrm>
                <a:off x="8950697" y="1694888"/>
                <a:ext cx="1134000" cy="30816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D5762E9D-BC26-4E36-9163-80C38D1B21B5}" type="TxLink">
                  <a:rPr lang="en-US" sz="1200" b="1" i="0" u="none" strike="noStrike">
                    <a:solidFill>
                      <a:schemeClr val="accent4">
                        <a:lumMod val="50000"/>
                      </a:schemeClr>
                    </a:solidFill>
                    <a:latin typeface="Bookman Old Style" panose="02050604050505020204" pitchFamily="18" charset="0"/>
                  </a:rPr>
                  <a:pPr algn="l"/>
                  <a:t>867</a:t>
                </a:fld>
                <a:endParaRPr lang="en-US" sz="1200" b="1">
                  <a:solidFill>
                    <a:schemeClr val="accent4">
                      <a:lumMod val="50000"/>
                    </a:schemeClr>
                  </a:solidFill>
                  <a:latin typeface="Bookman Old Style" panose="02050604050505020204" pitchFamily="18" charset="0"/>
                </a:endParaRPr>
              </a:p>
            </xdr:txBody>
          </xdr:sp>
        </xdr:grpSp>
        <xdr:sp macro="" textlink="">
          <xdr:nvSpPr>
            <xdr:cNvPr id="11427" name="TextBox 11426">
              <a:extLst>
                <a:ext uri="{FF2B5EF4-FFF2-40B4-BE49-F238E27FC236}">
                  <a16:creationId xmlns:a16="http://schemas.microsoft.com/office/drawing/2014/main" id="{B6F6C419-C516-A81A-4DC9-0FC824796C5D}"/>
                </a:ext>
              </a:extLst>
            </xdr:cNvPr>
            <xdr:cNvSpPr txBox="1"/>
          </xdr:nvSpPr>
          <xdr:spPr>
            <a:xfrm>
              <a:off x="8655144" y="218515"/>
              <a:ext cx="999424" cy="846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002060"/>
                  </a:solidFill>
                  <a:latin typeface="Eras Bold ITC" panose="020B0907030504020204" pitchFamily="34" charset="0"/>
                </a:rPr>
                <a:t>TOP PRODUCT BY</a:t>
              </a:r>
            </a:p>
            <a:p>
              <a:r>
                <a:rPr lang="en-US" sz="1200">
                  <a:solidFill>
                    <a:srgbClr val="002060"/>
                  </a:solidFill>
                  <a:latin typeface="Eras Bold ITC" panose="020B0907030504020204" pitchFamily="34" charset="0"/>
                </a:rPr>
                <a:t> SALES</a:t>
              </a:r>
            </a:p>
          </xdr:txBody>
        </xdr:sp>
      </xdr:grpSp>
      <xdr:grpSp>
        <xdr:nvGrpSpPr>
          <xdr:cNvPr id="11457" name="Group 11456">
            <a:extLst>
              <a:ext uri="{FF2B5EF4-FFF2-40B4-BE49-F238E27FC236}">
                <a16:creationId xmlns:a16="http://schemas.microsoft.com/office/drawing/2014/main" id="{0F6F9BBD-B823-EA36-D099-AECE11DDC2CC}"/>
              </a:ext>
            </a:extLst>
          </xdr:cNvPr>
          <xdr:cNvGrpSpPr/>
        </xdr:nvGrpSpPr>
        <xdr:grpSpPr>
          <a:xfrm>
            <a:off x="1807381" y="4191000"/>
            <a:ext cx="6093081" cy="2576311"/>
            <a:chOff x="1825590" y="4371414"/>
            <a:chExt cx="6193234" cy="2592000"/>
          </a:xfrm>
        </xdr:grpSpPr>
        <xdr:sp macro="" textlink="">
          <xdr:nvSpPr>
            <xdr:cNvPr id="11" name="Rectangle: Rounded Corners 10">
              <a:extLst>
                <a:ext uri="{FF2B5EF4-FFF2-40B4-BE49-F238E27FC236}">
                  <a16:creationId xmlns:a16="http://schemas.microsoft.com/office/drawing/2014/main" id="{14E1D966-13D9-44E6-CE3C-1A39307206A3}"/>
                </a:ext>
              </a:extLst>
            </xdr:cNvPr>
            <xdr:cNvSpPr/>
          </xdr:nvSpPr>
          <xdr:spPr>
            <a:xfrm>
              <a:off x="1825590" y="4371414"/>
              <a:ext cx="6193234" cy="2592000"/>
            </a:xfrm>
            <a:prstGeom prst="roundRect">
              <a:avLst/>
            </a:prstGeom>
            <a:effectLst>
              <a:innerShdw blurRad="63500" dist="50800" dir="5400000">
                <a:prstClr val="black">
                  <a:alpha val="50000"/>
                </a:prstClr>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11439" name="Rectangle: Rounded Corners 11438">
              <a:extLst>
                <a:ext uri="{FF2B5EF4-FFF2-40B4-BE49-F238E27FC236}">
                  <a16:creationId xmlns:a16="http://schemas.microsoft.com/office/drawing/2014/main" id="{BBDDE368-3B3A-F8A2-0C7E-D06D9BE25C3C}"/>
                </a:ext>
              </a:extLst>
            </xdr:cNvPr>
            <xdr:cNvSpPr/>
          </xdr:nvSpPr>
          <xdr:spPr>
            <a:xfrm>
              <a:off x="2941544" y="4401780"/>
              <a:ext cx="1372721" cy="34671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002060"/>
                  </a:solidFill>
                  <a:latin typeface="Eras Bold ITC" panose="020B0907030504020204" pitchFamily="34" charset="0"/>
                </a:rPr>
                <a:t>DAILY</a:t>
              </a:r>
              <a:r>
                <a:rPr lang="en-US" sz="1200" b="1" baseline="0">
                  <a:solidFill>
                    <a:srgbClr val="002060"/>
                  </a:solidFill>
                  <a:latin typeface="Eras Bold ITC" panose="020B0907030504020204" pitchFamily="34" charset="0"/>
                </a:rPr>
                <a:t> SALES</a:t>
              </a:r>
            </a:p>
          </xdr:txBody>
        </xdr:sp>
        <xdr:graphicFrame macro="">
          <xdr:nvGraphicFramePr>
            <xdr:cNvPr id="11454" name="Chart 3">
              <a:extLst>
                <a:ext uri="{FF2B5EF4-FFF2-40B4-BE49-F238E27FC236}">
                  <a16:creationId xmlns:a16="http://schemas.microsoft.com/office/drawing/2014/main" id="{FB2076AC-0FE3-5BB2-1917-15192F7C4AF3}"/>
                </a:ext>
              </a:extLst>
            </xdr:cNvPr>
            <xdr:cNvGraphicFramePr/>
          </xdr:nvGraphicFramePr>
          <xdr:xfrm>
            <a:off x="1889014" y="4706472"/>
            <a:ext cx="5961566" cy="2171138"/>
          </xdr:xfrm>
          <a:graphic>
            <a:graphicData uri="http://schemas.openxmlformats.org/drawingml/2006/chart">
              <c:chart xmlns:c="http://schemas.openxmlformats.org/drawingml/2006/chart" xmlns:r="http://schemas.openxmlformats.org/officeDocument/2006/relationships" r:id="rId21"/>
            </a:graphicData>
          </a:graphic>
        </xdr:graphicFrame>
        <xdr:cxnSp macro="">
          <xdr:nvCxnSpPr>
            <xdr:cNvPr id="11455" name="Straight Connector 11454">
              <a:extLst>
                <a:ext uri="{FF2B5EF4-FFF2-40B4-BE49-F238E27FC236}">
                  <a16:creationId xmlns:a16="http://schemas.microsoft.com/office/drawing/2014/main" id="{7F42FFF8-FD70-0240-AB57-B91FE421A71B}"/>
                </a:ext>
              </a:extLst>
            </xdr:cNvPr>
            <xdr:cNvCxnSpPr/>
          </xdr:nvCxnSpPr>
          <xdr:spPr>
            <a:xfrm>
              <a:off x="2507316" y="4777068"/>
              <a:ext cx="3820341" cy="0"/>
            </a:xfrm>
            <a:prstGeom prst="line">
              <a:avLst/>
            </a:prstGeom>
          </xdr:spPr>
          <xdr:style>
            <a:lnRef idx="1">
              <a:schemeClr val="dk1"/>
            </a:lnRef>
            <a:fillRef idx="0">
              <a:schemeClr val="dk1"/>
            </a:fillRef>
            <a:effectRef idx="0">
              <a:schemeClr val="dk1"/>
            </a:effectRef>
            <a:fontRef idx="minor">
              <a:schemeClr val="tx1"/>
            </a:fontRef>
          </xdr:style>
        </xdr:cxnSp>
        <xdr:pic>
          <xdr:nvPicPr>
            <xdr:cNvPr id="11456" name="Graphic 11455" descr="Daily calendar">
              <a:extLst>
                <a:ext uri="{FF2B5EF4-FFF2-40B4-BE49-F238E27FC236}">
                  <a16:creationId xmlns:a16="http://schemas.microsoft.com/office/drawing/2014/main" id="{FEDCCBFE-F706-A0DA-6FA5-3C41B5341855}"/>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2621616" y="4384862"/>
              <a:ext cx="419676" cy="427159"/>
            </a:xfrm>
            <a:prstGeom prst="rect">
              <a:avLst/>
            </a:prstGeom>
          </xdr:spPr>
        </xdr:pic>
      </xdr:grpSp>
      <xdr:grpSp>
        <xdr:nvGrpSpPr>
          <xdr:cNvPr id="11476" name="Group 11475">
            <a:extLst>
              <a:ext uri="{FF2B5EF4-FFF2-40B4-BE49-F238E27FC236}">
                <a16:creationId xmlns:a16="http://schemas.microsoft.com/office/drawing/2014/main" id="{9A390E5F-6B09-6DBE-DAFB-F97389725834}"/>
              </a:ext>
            </a:extLst>
          </xdr:cNvPr>
          <xdr:cNvGrpSpPr/>
        </xdr:nvGrpSpPr>
        <xdr:grpSpPr>
          <a:xfrm>
            <a:off x="254376" y="1717769"/>
            <a:ext cx="1494291" cy="1692087"/>
            <a:chOff x="184339" y="1862977"/>
            <a:chExt cx="1553094" cy="1736911"/>
          </a:xfrm>
        </xdr:grpSpPr>
        <xdr:sp macro="" textlink="">
          <xdr:nvSpPr>
            <xdr:cNvPr id="11460" name="Rectangle: Rounded Corners 11459">
              <a:extLst>
                <a:ext uri="{FF2B5EF4-FFF2-40B4-BE49-F238E27FC236}">
                  <a16:creationId xmlns:a16="http://schemas.microsoft.com/office/drawing/2014/main" id="{E5CEA999-6EBF-DB5D-F0F6-B17DC6C7CBB0}"/>
                </a:ext>
              </a:extLst>
            </xdr:cNvPr>
            <xdr:cNvSpPr/>
          </xdr:nvSpPr>
          <xdr:spPr>
            <a:xfrm>
              <a:off x="184339" y="1862977"/>
              <a:ext cx="1552574" cy="1736911"/>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600" b="0" baseline="0">
                  <a:solidFill>
                    <a:srgbClr val="002060"/>
                  </a:solidFill>
                  <a:latin typeface="Berlin Sans FB" panose="020E0602020502020306" pitchFamily="34" charset="0"/>
                </a:rPr>
                <a:t>Profit as %</a:t>
              </a:r>
            </a:p>
            <a:p>
              <a:pPr algn="l"/>
              <a:endParaRPr lang="en-US" sz="1600" b="0">
                <a:solidFill>
                  <a:srgbClr val="002060"/>
                </a:solidFill>
                <a:latin typeface="Berlin Sans FB" panose="020E0602020502020306" pitchFamily="34" charset="0"/>
              </a:endParaRPr>
            </a:p>
          </xdr:txBody>
        </xdr:sp>
        <xdr:sp macro="" textlink="FORMULAS!E11">
          <xdr:nvSpPr>
            <xdr:cNvPr id="11469" name="TextBox 11468">
              <a:extLst>
                <a:ext uri="{FF2B5EF4-FFF2-40B4-BE49-F238E27FC236}">
                  <a16:creationId xmlns:a16="http://schemas.microsoft.com/office/drawing/2014/main" id="{F9E66323-ED1A-7F50-A8EF-287B66E885E0}"/>
                </a:ext>
              </a:extLst>
            </xdr:cNvPr>
            <xdr:cNvSpPr txBox="1"/>
          </xdr:nvSpPr>
          <xdr:spPr>
            <a:xfrm>
              <a:off x="243301" y="2551842"/>
              <a:ext cx="1080000" cy="337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5E5ACF1-16F2-4AFB-9DCF-F7E89B92796F}" type="TxLink">
                <a:rPr lang="en-US" sz="1000" b="0" i="0" u="none" strike="noStrike">
                  <a:solidFill>
                    <a:schemeClr val="accent2">
                      <a:lumMod val="50000"/>
                    </a:schemeClr>
                  </a:solidFill>
                  <a:latin typeface="Bookman Old Style"/>
                </a:rPr>
                <a:pPr/>
                <a:t>T-Shirt</a:t>
              </a:fld>
              <a:endParaRPr lang="en-US" sz="1000" b="0" i="0" u="none" strike="noStrike">
                <a:solidFill>
                  <a:schemeClr val="accent2">
                    <a:lumMod val="50000"/>
                  </a:schemeClr>
                </a:solidFill>
                <a:latin typeface="Bookman Old Style" panose="02050604050505020204" pitchFamily="18" charset="0"/>
              </a:endParaRPr>
            </a:p>
          </xdr:txBody>
        </xdr:sp>
        <xdr:sp macro="" textlink="FORMULAS!F11">
          <xdr:nvSpPr>
            <xdr:cNvPr id="11470" name="TextBox 11469">
              <a:extLst>
                <a:ext uri="{FF2B5EF4-FFF2-40B4-BE49-F238E27FC236}">
                  <a16:creationId xmlns:a16="http://schemas.microsoft.com/office/drawing/2014/main" id="{4170D0C7-EE4C-20F0-5E5A-0B1B204915AD}"/>
                </a:ext>
              </a:extLst>
            </xdr:cNvPr>
            <xdr:cNvSpPr txBox="1"/>
          </xdr:nvSpPr>
          <xdr:spPr>
            <a:xfrm>
              <a:off x="1098017" y="2523825"/>
              <a:ext cx="612000" cy="33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7862F0-D90C-419F-AFBD-4CEAC265A1BD}" type="TxLink">
                <a:rPr lang="en-US" sz="1000" b="0" i="0" u="none" strike="noStrike">
                  <a:solidFill>
                    <a:srgbClr val="00B050"/>
                  </a:solidFill>
                  <a:latin typeface="Bookman Old Style"/>
                  <a:cs typeface="Calibri"/>
                </a:rPr>
                <a:pPr/>
                <a:t>50%</a:t>
              </a:fld>
              <a:endParaRPr lang="en-US" sz="1000" b="0">
                <a:solidFill>
                  <a:srgbClr val="00B050"/>
                </a:solidFill>
                <a:latin typeface="Bookman Old Style" panose="02050604050505020204" pitchFamily="18" charset="0"/>
              </a:endParaRPr>
            </a:p>
          </xdr:txBody>
        </xdr:sp>
        <xdr:sp macro="" textlink="FORMULAS!E12">
          <xdr:nvSpPr>
            <xdr:cNvPr id="11467" name="TextBox 11466">
              <a:extLst>
                <a:ext uri="{FF2B5EF4-FFF2-40B4-BE49-F238E27FC236}">
                  <a16:creationId xmlns:a16="http://schemas.microsoft.com/office/drawing/2014/main" id="{4593D87B-7DA7-BCF3-F07D-792A90C23B88}"/>
                </a:ext>
              </a:extLst>
            </xdr:cNvPr>
            <xdr:cNvSpPr txBox="1"/>
          </xdr:nvSpPr>
          <xdr:spPr>
            <a:xfrm>
              <a:off x="255333" y="2873823"/>
              <a:ext cx="1080000" cy="337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6895F28-F47D-4DFE-B457-D36C8670FE0A}" type="TxLink">
                <a:rPr lang="en-US" sz="1000" b="0" i="0" u="none" strike="noStrike">
                  <a:solidFill>
                    <a:schemeClr val="accent2">
                      <a:lumMod val="50000"/>
                    </a:schemeClr>
                  </a:solidFill>
                  <a:latin typeface="Bookman Old Style"/>
                  <a:cs typeface="Calibri"/>
                </a:rPr>
                <a:pPr/>
                <a:t>Shorts</a:t>
              </a:fld>
              <a:endParaRPr lang="en-US" sz="1000" b="0">
                <a:solidFill>
                  <a:schemeClr val="accent2">
                    <a:lumMod val="50000"/>
                  </a:schemeClr>
                </a:solidFill>
                <a:latin typeface="Bookman Old Style" panose="02050604050505020204" pitchFamily="18" charset="0"/>
              </a:endParaRPr>
            </a:p>
          </xdr:txBody>
        </xdr:sp>
        <xdr:sp macro="" textlink="FORMULAS!F12">
          <xdr:nvSpPr>
            <xdr:cNvPr id="11468" name="TextBox 11467">
              <a:extLst>
                <a:ext uri="{FF2B5EF4-FFF2-40B4-BE49-F238E27FC236}">
                  <a16:creationId xmlns:a16="http://schemas.microsoft.com/office/drawing/2014/main" id="{749003E3-A5B9-1635-E82D-5709E33F471C}"/>
                </a:ext>
              </a:extLst>
            </xdr:cNvPr>
            <xdr:cNvSpPr txBox="1"/>
          </xdr:nvSpPr>
          <xdr:spPr>
            <a:xfrm>
              <a:off x="1110050" y="2845808"/>
              <a:ext cx="612000" cy="33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46B7AE-2C04-48BD-8CF0-419FC3711FDB}" type="TxLink">
                <a:rPr lang="en-US" sz="1000" b="0" i="0" u="none" strike="noStrike">
                  <a:solidFill>
                    <a:srgbClr val="00B050"/>
                  </a:solidFill>
                  <a:latin typeface="Bookman Old Style"/>
                  <a:cs typeface="Calibri"/>
                </a:rPr>
                <a:pPr/>
                <a:t>31%</a:t>
              </a:fld>
              <a:endParaRPr lang="en-US" sz="1000" b="0">
                <a:solidFill>
                  <a:srgbClr val="00B050"/>
                </a:solidFill>
                <a:latin typeface="Bookman Old Style" panose="02050604050505020204" pitchFamily="18" charset="0"/>
              </a:endParaRPr>
            </a:p>
          </xdr:txBody>
        </xdr:sp>
        <xdr:sp macro="" textlink="FORMULAS!E13">
          <xdr:nvSpPr>
            <xdr:cNvPr id="11465" name="TextBox 11464">
              <a:extLst>
                <a:ext uri="{FF2B5EF4-FFF2-40B4-BE49-F238E27FC236}">
                  <a16:creationId xmlns:a16="http://schemas.microsoft.com/office/drawing/2014/main" id="{D7CEEF16-D0B7-FA71-2BF9-D2ADEF2375F6}"/>
                </a:ext>
              </a:extLst>
            </xdr:cNvPr>
            <xdr:cNvSpPr txBox="1"/>
          </xdr:nvSpPr>
          <xdr:spPr>
            <a:xfrm>
              <a:off x="267368" y="3195804"/>
              <a:ext cx="1080000" cy="337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3B70197-EA49-4100-83A0-8E12FA8F1E10}" type="TxLink">
                <a:rPr lang="en-US" sz="1000" b="0" i="0" u="none" strike="noStrike">
                  <a:solidFill>
                    <a:schemeClr val="accent2">
                      <a:lumMod val="50000"/>
                    </a:schemeClr>
                  </a:solidFill>
                  <a:latin typeface="Bookman Old Style"/>
                </a:rPr>
                <a:pPr/>
                <a:t>Pants</a:t>
              </a:fld>
              <a:endParaRPr lang="en-US" sz="1000" b="0" i="0" u="none" strike="noStrike">
                <a:solidFill>
                  <a:schemeClr val="accent2">
                    <a:lumMod val="50000"/>
                  </a:schemeClr>
                </a:solidFill>
                <a:latin typeface="Bookman Old Style" panose="02050604050505020204" pitchFamily="18" charset="0"/>
              </a:endParaRPr>
            </a:p>
          </xdr:txBody>
        </xdr:sp>
        <xdr:sp macro="" textlink="FORMULAS!F13">
          <xdr:nvSpPr>
            <xdr:cNvPr id="11466" name="TextBox 11465">
              <a:extLst>
                <a:ext uri="{FF2B5EF4-FFF2-40B4-BE49-F238E27FC236}">
                  <a16:creationId xmlns:a16="http://schemas.microsoft.com/office/drawing/2014/main" id="{0091EBEE-4625-6065-3950-CD2C6BDAB9E9}"/>
                </a:ext>
              </a:extLst>
            </xdr:cNvPr>
            <xdr:cNvSpPr txBox="1"/>
          </xdr:nvSpPr>
          <xdr:spPr>
            <a:xfrm>
              <a:off x="1122084" y="3167787"/>
              <a:ext cx="612000" cy="33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D1BFFF-2186-4495-B564-AED1B765A850}" type="TxLink">
                <a:rPr lang="en-US" sz="1000" b="0" i="0" u="none" strike="noStrike">
                  <a:solidFill>
                    <a:srgbClr val="00B050"/>
                  </a:solidFill>
                  <a:latin typeface="Bookman Old Style"/>
                  <a:cs typeface="Calibri"/>
                </a:rPr>
                <a:pPr/>
                <a:t>29%</a:t>
              </a:fld>
              <a:endParaRPr lang="en-US" sz="1000" b="0">
                <a:solidFill>
                  <a:srgbClr val="00B050"/>
                </a:solidFill>
                <a:latin typeface="Bookman Old Style" panose="02050604050505020204" pitchFamily="18" charset="0"/>
              </a:endParaRPr>
            </a:p>
          </xdr:txBody>
        </xdr:sp>
        <xdr:sp macro="" textlink="FORMULAS!E15">
          <xdr:nvSpPr>
            <xdr:cNvPr id="11474" name="TextBox 11473">
              <a:extLst>
                <a:ext uri="{FF2B5EF4-FFF2-40B4-BE49-F238E27FC236}">
                  <a16:creationId xmlns:a16="http://schemas.microsoft.com/office/drawing/2014/main" id="{22BD1DE5-05A9-7F6C-1FC3-E70AC383EBA8}"/>
                </a:ext>
              </a:extLst>
            </xdr:cNvPr>
            <xdr:cNvSpPr txBox="1"/>
          </xdr:nvSpPr>
          <xdr:spPr>
            <a:xfrm>
              <a:off x="231268" y="2229859"/>
              <a:ext cx="1080000" cy="337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0F6529E-143A-46CD-8A53-EB905A403ACF}" type="TxLink">
                <a:rPr lang="en-US" sz="1000" b="1" i="0" u="none" strike="noStrike">
                  <a:solidFill>
                    <a:schemeClr val="accent2">
                      <a:lumMod val="50000"/>
                    </a:schemeClr>
                  </a:solidFill>
                  <a:latin typeface="Bookman Old Style"/>
                </a:rPr>
                <a:pPr/>
                <a:t>Avg Profit</a:t>
              </a:fld>
              <a:endParaRPr lang="en-US" sz="1000" b="1" i="0" u="none" strike="noStrike">
                <a:solidFill>
                  <a:schemeClr val="accent2">
                    <a:lumMod val="50000"/>
                  </a:schemeClr>
                </a:solidFill>
                <a:latin typeface="Bookman Old Style" panose="02050604050505020204" pitchFamily="18" charset="0"/>
              </a:endParaRPr>
            </a:p>
          </xdr:txBody>
        </xdr:sp>
        <xdr:sp macro="" textlink="FORMULAS!F15">
          <xdr:nvSpPr>
            <xdr:cNvPr id="11475" name="TextBox 11474">
              <a:extLst>
                <a:ext uri="{FF2B5EF4-FFF2-40B4-BE49-F238E27FC236}">
                  <a16:creationId xmlns:a16="http://schemas.microsoft.com/office/drawing/2014/main" id="{7C9641FC-C0CA-776C-19A6-35E69B4BFF04}"/>
                </a:ext>
              </a:extLst>
            </xdr:cNvPr>
            <xdr:cNvSpPr txBox="1"/>
          </xdr:nvSpPr>
          <xdr:spPr>
            <a:xfrm>
              <a:off x="1125433" y="2231176"/>
              <a:ext cx="612000" cy="33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3EC3CE-7A74-4656-BA2A-1428BCABA1D2}" type="TxLink">
                <a:rPr lang="en-US" sz="1000" b="1" i="0" u="none" strike="noStrike">
                  <a:solidFill>
                    <a:srgbClr val="00B050"/>
                  </a:solidFill>
                  <a:latin typeface="Bookman Old Style"/>
                  <a:cs typeface="Calibri"/>
                </a:rPr>
                <a:pPr/>
                <a:t>36%</a:t>
              </a:fld>
              <a:endParaRPr lang="en-US" sz="1000" b="1">
                <a:solidFill>
                  <a:srgbClr val="00B050"/>
                </a:solidFill>
                <a:latin typeface="Bookman Old Style" panose="02050604050505020204" pitchFamily="18" charset="0"/>
              </a:endParaRPr>
            </a:p>
          </xdr:txBody>
        </xdr:sp>
      </xdr:grpSp>
      <xdr:grpSp>
        <xdr:nvGrpSpPr>
          <xdr:cNvPr id="11500" name="Group 11499">
            <a:extLst>
              <a:ext uri="{FF2B5EF4-FFF2-40B4-BE49-F238E27FC236}">
                <a16:creationId xmlns:a16="http://schemas.microsoft.com/office/drawing/2014/main" id="{3F67ED0F-006A-9CC1-F802-11CEF119CE55}"/>
              </a:ext>
            </a:extLst>
          </xdr:cNvPr>
          <xdr:cNvGrpSpPr/>
        </xdr:nvGrpSpPr>
        <xdr:grpSpPr>
          <a:xfrm>
            <a:off x="1731265" y="702469"/>
            <a:ext cx="896782" cy="1038645"/>
            <a:chOff x="298543" y="793482"/>
            <a:chExt cx="1470772" cy="961838"/>
          </a:xfrm>
        </xdr:grpSpPr>
        <xdr:sp macro="" textlink="">
          <xdr:nvSpPr>
            <xdr:cNvPr id="11502" name="Rectangle: Rounded Corners 11501">
              <a:extLst>
                <a:ext uri="{FF2B5EF4-FFF2-40B4-BE49-F238E27FC236}">
                  <a16:creationId xmlns:a16="http://schemas.microsoft.com/office/drawing/2014/main" id="{30FE0824-204D-FA5A-C501-55A108085943}"/>
                </a:ext>
              </a:extLst>
            </xdr:cNvPr>
            <xdr:cNvSpPr/>
          </xdr:nvSpPr>
          <xdr:spPr>
            <a:xfrm>
              <a:off x="298543" y="793482"/>
              <a:ext cx="1470772" cy="961838"/>
            </a:xfrm>
            <a:prstGeom prst="roundRect">
              <a:avLst/>
            </a:prstGeom>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aseline="0">
                  <a:solidFill>
                    <a:srgbClr val="002060"/>
                  </a:solidFill>
                  <a:latin typeface="Berlin Sans FB" panose="020E0602020502020306" pitchFamily="34" charset="0"/>
                </a:rPr>
                <a:t>Sales Growth</a:t>
              </a:r>
            </a:p>
            <a:p>
              <a:pPr algn="l"/>
              <a:endParaRPr lang="en-US" sz="1100" baseline="0">
                <a:solidFill>
                  <a:srgbClr val="002060"/>
                </a:solidFill>
                <a:latin typeface="Berlin Sans FB" panose="020E0602020502020306" pitchFamily="34" charset="0"/>
              </a:endParaRPr>
            </a:p>
            <a:p>
              <a:pPr algn="l"/>
              <a:endParaRPr lang="en-US" sz="1100" baseline="0">
                <a:solidFill>
                  <a:srgbClr val="002060"/>
                </a:solidFill>
                <a:latin typeface="Berlin Sans FB" panose="020E0602020502020306" pitchFamily="34" charset="0"/>
              </a:endParaRPr>
            </a:p>
            <a:p>
              <a:pPr algn="l"/>
              <a:endParaRPr lang="en-US" sz="1100" baseline="0">
                <a:solidFill>
                  <a:srgbClr val="002060"/>
                </a:solidFill>
                <a:latin typeface="Berlin Sans FB" panose="020E0602020502020306" pitchFamily="34" charset="0"/>
              </a:endParaRPr>
            </a:p>
            <a:p>
              <a:pPr algn="l"/>
              <a:endParaRPr lang="en-US" sz="1100">
                <a:solidFill>
                  <a:srgbClr val="002060"/>
                </a:solidFill>
                <a:latin typeface="Berlin Sans FB" panose="020E0602020502020306" pitchFamily="34" charset="0"/>
              </a:endParaRPr>
            </a:p>
          </xdr:txBody>
        </xdr:sp>
        <xdr:sp macro="" textlink="FORMULAS!M2">
          <xdr:nvSpPr>
            <xdr:cNvPr id="11503" name="TextBox 11502">
              <a:extLst>
                <a:ext uri="{FF2B5EF4-FFF2-40B4-BE49-F238E27FC236}">
                  <a16:creationId xmlns:a16="http://schemas.microsoft.com/office/drawing/2014/main" id="{28097F32-3272-AE4A-37D3-D7C43B31DB8F}"/>
                </a:ext>
              </a:extLst>
            </xdr:cNvPr>
            <xdr:cNvSpPr txBox="1"/>
          </xdr:nvSpPr>
          <xdr:spPr>
            <a:xfrm>
              <a:off x="462718" y="1255431"/>
              <a:ext cx="1260403" cy="400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7F65C842-C3F8-432B-8FE6-3A0457900234}" type="TxLink">
                <a:rPr lang="en-US" sz="2400" b="0" i="0" u="none" strike="noStrike">
                  <a:solidFill>
                    <a:srgbClr val="00B050"/>
                  </a:solidFill>
                  <a:latin typeface="Algerian" panose="04020705040A02060702" pitchFamily="82" charset="0"/>
                  <a:cs typeface="Calibri"/>
                </a:rPr>
                <a:pPr algn="ctr"/>
                <a:t>6%</a:t>
              </a:fld>
              <a:endParaRPr lang="en-US" sz="2400" b="1">
                <a:solidFill>
                  <a:srgbClr val="00B050"/>
                </a:solidFill>
                <a:latin typeface="Algerian" panose="04020705040A02060702" pitchFamily="82" charset="0"/>
              </a:endParaRPr>
            </a:p>
          </xdr:txBody>
        </xdr:sp>
      </xdr:grpSp>
      <xdr:grpSp>
        <xdr:nvGrpSpPr>
          <xdr:cNvPr id="11608" name="Group 11607">
            <a:extLst>
              <a:ext uri="{FF2B5EF4-FFF2-40B4-BE49-F238E27FC236}">
                <a16:creationId xmlns:a16="http://schemas.microsoft.com/office/drawing/2014/main" id="{5961DACB-1D0F-6172-6FAC-A52317122F46}"/>
              </a:ext>
            </a:extLst>
          </xdr:cNvPr>
          <xdr:cNvGrpSpPr/>
        </xdr:nvGrpSpPr>
        <xdr:grpSpPr>
          <a:xfrm>
            <a:off x="5605041" y="1730915"/>
            <a:ext cx="2330825" cy="2417874"/>
            <a:chOff x="5605041" y="1730915"/>
            <a:chExt cx="2330825" cy="2417874"/>
          </a:xfrm>
        </xdr:grpSpPr>
        <xdr:graphicFrame macro="">
          <xdr:nvGraphicFramePr>
            <xdr:cNvPr id="11376" name="Chart 1">
              <a:extLst>
                <a:ext uri="{FF2B5EF4-FFF2-40B4-BE49-F238E27FC236}">
                  <a16:creationId xmlns:a16="http://schemas.microsoft.com/office/drawing/2014/main" id="{69102A74-0742-D796-9487-B746DB9CCD0F}"/>
                </a:ext>
              </a:extLst>
            </xdr:cNvPr>
            <xdr:cNvGraphicFramePr>
              <a:graphicFrameLocks noChangeAspect="1"/>
            </xdr:cNvGraphicFramePr>
          </xdr:nvGraphicFramePr>
          <xdr:xfrm>
            <a:off x="5605041" y="1730915"/>
            <a:ext cx="2330825" cy="2417874"/>
          </xdr:xfrm>
          <a:graphic>
            <a:graphicData uri="http://schemas.openxmlformats.org/drawingml/2006/chart">
              <c:chart xmlns:c="http://schemas.openxmlformats.org/drawingml/2006/chart" xmlns:r="http://schemas.openxmlformats.org/officeDocument/2006/relationships" r:id="rId24"/>
            </a:graphicData>
          </a:graphic>
        </xdr:graphicFrame>
        <xdr:pic>
          <xdr:nvPicPr>
            <xdr:cNvPr id="11363" name="Graphic 11362" descr="Database">
              <a:extLst>
                <a:ext uri="{FF2B5EF4-FFF2-40B4-BE49-F238E27FC236}">
                  <a16:creationId xmlns:a16="http://schemas.microsoft.com/office/drawing/2014/main" id="{374972A1-5AF7-7F63-3774-0EFDB7F54F95}"/>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6562450" y="2387974"/>
              <a:ext cx="365689" cy="360000"/>
            </a:xfrm>
            <a:prstGeom prst="rect">
              <a:avLst/>
            </a:prstGeom>
          </xdr:spPr>
        </xdr:pic>
        <xdr:sp macro="" textlink="">
          <xdr:nvSpPr>
            <xdr:cNvPr id="11504" name="Rectangle: Rounded Corners 11503">
              <a:extLst>
                <a:ext uri="{FF2B5EF4-FFF2-40B4-BE49-F238E27FC236}">
                  <a16:creationId xmlns:a16="http://schemas.microsoft.com/office/drawing/2014/main" id="{A70BD71D-3A23-EFCB-BB91-559CFD5B56E7}"/>
                </a:ext>
              </a:extLst>
            </xdr:cNvPr>
            <xdr:cNvSpPr/>
          </xdr:nvSpPr>
          <xdr:spPr>
            <a:xfrm>
              <a:off x="6869905" y="2006002"/>
              <a:ext cx="809625" cy="42973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latin typeface="Baskerville Old Face" panose="02020602080505020303" pitchFamily="18" charset="0"/>
                </a:rPr>
                <a:t>Pants</a:t>
              </a:r>
            </a:p>
          </xdr:txBody>
        </xdr:sp>
        <xdr:sp macro="" textlink="">
          <xdr:nvSpPr>
            <xdr:cNvPr id="11505" name="Rectangle: Rounded Corners 11504">
              <a:extLst>
                <a:ext uri="{FF2B5EF4-FFF2-40B4-BE49-F238E27FC236}">
                  <a16:creationId xmlns:a16="http://schemas.microsoft.com/office/drawing/2014/main" id="{81964176-A3C3-7BAE-74FA-F4FEB52EF45C}"/>
                </a:ext>
              </a:extLst>
            </xdr:cNvPr>
            <xdr:cNvSpPr/>
          </xdr:nvSpPr>
          <xdr:spPr>
            <a:xfrm>
              <a:off x="6738936" y="3702844"/>
              <a:ext cx="809625" cy="328327"/>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latin typeface="Baskerville Old Face" panose="02020602080505020303" pitchFamily="18" charset="0"/>
                </a:rPr>
                <a:t>T-shirt</a:t>
              </a:r>
            </a:p>
          </xdr:txBody>
        </xdr:sp>
        <xdr:sp macro="" textlink="">
          <xdr:nvSpPr>
            <xdr:cNvPr id="11506" name="Rectangle: Rounded Corners 11505">
              <a:extLst>
                <a:ext uri="{FF2B5EF4-FFF2-40B4-BE49-F238E27FC236}">
                  <a16:creationId xmlns:a16="http://schemas.microsoft.com/office/drawing/2014/main" id="{B8186F01-35EB-E0EA-8F76-C718E699961F}"/>
                </a:ext>
              </a:extLst>
            </xdr:cNvPr>
            <xdr:cNvSpPr/>
          </xdr:nvSpPr>
          <xdr:spPr>
            <a:xfrm>
              <a:off x="5792437" y="2762250"/>
              <a:ext cx="728310" cy="328327"/>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latin typeface="Baskerville Old Face" panose="02020602080505020303" pitchFamily="18" charset="0"/>
                </a:rPr>
                <a:t>Shorts</a:t>
              </a:r>
            </a:p>
          </xdr:txBody>
        </xdr:sp>
      </xdr:grpSp>
      <xdr:grpSp>
        <xdr:nvGrpSpPr>
          <xdr:cNvPr id="11508" name="Group 11507">
            <a:extLst>
              <a:ext uri="{FF2B5EF4-FFF2-40B4-BE49-F238E27FC236}">
                <a16:creationId xmlns:a16="http://schemas.microsoft.com/office/drawing/2014/main" id="{913C899E-AACF-F9BB-3C90-F301B179BBE5}"/>
              </a:ext>
            </a:extLst>
          </xdr:cNvPr>
          <xdr:cNvGrpSpPr/>
        </xdr:nvGrpSpPr>
        <xdr:grpSpPr>
          <a:xfrm>
            <a:off x="7977889" y="2477451"/>
            <a:ext cx="4660666" cy="4364300"/>
            <a:chOff x="7977889" y="2477451"/>
            <a:chExt cx="4660666" cy="4364300"/>
          </a:xfrm>
        </xdr:grpSpPr>
        <xdr:grpSp>
          <xdr:nvGrpSpPr>
            <xdr:cNvPr id="11426" name="Group 11425">
              <a:extLst>
                <a:ext uri="{FF2B5EF4-FFF2-40B4-BE49-F238E27FC236}">
                  <a16:creationId xmlns:a16="http://schemas.microsoft.com/office/drawing/2014/main" id="{B8E422DF-8AE7-829B-2CA6-A1FEC44B247A}"/>
                </a:ext>
              </a:extLst>
            </xdr:cNvPr>
            <xdr:cNvGrpSpPr/>
          </xdr:nvGrpSpPr>
          <xdr:grpSpPr>
            <a:xfrm>
              <a:off x="7977889" y="2477451"/>
              <a:ext cx="4660666" cy="4364300"/>
              <a:chOff x="8096251" y="2549338"/>
              <a:chExt cx="4724400" cy="4488516"/>
            </a:xfrm>
          </xdr:grpSpPr>
          <xdr:sp macro="" textlink="">
            <xdr:nvSpPr>
              <xdr:cNvPr id="52" name="Rectangle: Rounded Corners 51">
                <a:extLst>
                  <a:ext uri="{FF2B5EF4-FFF2-40B4-BE49-F238E27FC236}">
                    <a16:creationId xmlns:a16="http://schemas.microsoft.com/office/drawing/2014/main" id="{F8EA35C0-DC58-DC36-4DB8-24635DD69B28}"/>
                  </a:ext>
                </a:extLst>
              </xdr:cNvPr>
              <xdr:cNvSpPr/>
            </xdr:nvSpPr>
            <xdr:spPr>
              <a:xfrm>
                <a:off x="8096251" y="2549338"/>
                <a:ext cx="4724400" cy="4488516"/>
              </a:xfrm>
              <a:prstGeom prst="roundRect">
                <a:avLst/>
              </a:prstGeom>
              <a:ln>
                <a:solidFill>
                  <a:schemeClr val="dk1"/>
                </a:solidFill>
              </a:ln>
              <a:effectLst>
                <a:innerShdw blurRad="114300">
                  <a:prstClr val="black"/>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grpSp>
            <xdr:nvGrpSpPr>
              <xdr:cNvPr id="58" name="Group 57">
                <a:extLst>
                  <a:ext uri="{FF2B5EF4-FFF2-40B4-BE49-F238E27FC236}">
                    <a16:creationId xmlns:a16="http://schemas.microsoft.com/office/drawing/2014/main" id="{9851F564-AE38-2B4F-DE5C-E1A4FC10E352}"/>
                  </a:ext>
                </a:extLst>
              </xdr:cNvPr>
              <xdr:cNvGrpSpPr/>
            </xdr:nvGrpSpPr>
            <xdr:grpSpPr>
              <a:xfrm>
                <a:off x="9214964" y="2630308"/>
                <a:ext cx="2317921" cy="523045"/>
                <a:chOff x="8629841" y="130546"/>
                <a:chExt cx="1310240" cy="383805"/>
              </a:xfrm>
            </xdr:grpSpPr>
            <xdr:sp macro="" textlink="">
              <xdr:nvSpPr>
                <xdr:cNvPr id="55" name="TextBox 54">
                  <a:extLst>
                    <a:ext uri="{FF2B5EF4-FFF2-40B4-BE49-F238E27FC236}">
                      <a16:creationId xmlns:a16="http://schemas.microsoft.com/office/drawing/2014/main" id="{C71AE877-8BF6-6533-7874-596DB86326BB}"/>
                    </a:ext>
                  </a:extLst>
                </xdr:cNvPr>
                <xdr:cNvSpPr txBox="1"/>
              </xdr:nvSpPr>
              <xdr:spPr>
                <a:xfrm>
                  <a:off x="8820150" y="199802"/>
                  <a:ext cx="1119931" cy="314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400">
                      <a:solidFill>
                        <a:srgbClr val="002060"/>
                      </a:solidFill>
                      <a:latin typeface="Eras Bold ITC" panose="020B0907030504020204" pitchFamily="34" charset="0"/>
                    </a:rPr>
                    <a:t>MONTHLY</a:t>
                  </a:r>
                  <a:r>
                    <a:rPr lang="en-US" sz="1600" baseline="0">
                      <a:solidFill>
                        <a:srgbClr val="002060"/>
                      </a:solidFill>
                      <a:latin typeface="Eras Bold ITC" panose="020B0907030504020204" pitchFamily="34" charset="0"/>
                    </a:rPr>
                    <a:t> SALES</a:t>
                  </a:r>
                  <a:endParaRPr lang="en-US" sz="1600">
                    <a:solidFill>
                      <a:srgbClr val="002060"/>
                    </a:solidFill>
                    <a:latin typeface="Eras Bold ITC" panose="020B0907030504020204" pitchFamily="34" charset="0"/>
                  </a:endParaRPr>
                </a:p>
              </xdr:txBody>
            </xdr:sp>
            <xdr:pic>
              <xdr:nvPicPr>
                <xdr:cNvPr id="57" name="Graphic 56" descr="Flip calendar">
                  <a:extLst>
                    <a:ext uri="{FF2B5EF4-FFF2-40B4-BE49-F238E27FC236}">
                      <a16:creationId xmlns:a16="http://schemas.microsoft.com/office/drawing/2014/main" id="{8C1053FE-9912-5ECC-B06B-811D1F713BD8}"/>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8629841" y="130546"/>
                  <a:ext cx="240921" cy="352425"/>
                </a:xfrm>
                <a:prstGeom prst="rect">
                  <a:avLst/>
                </a:prstGeom>
              </xdr:spPr>
            </xdr:pic>
          </xdr:grpSp>
          <xdr:cxnSp macro="">
            <xdr:nvCxnSpPr>
              <xdr:cNvPr id="60" name="Straight Connector 59">
                <a:extLst>
                  <a:ext uri="{FF2B5EF4-FFF2-40B4-BE49-F238E27FC236}">
                    <a16:creationId xmlns:a16="http://schemas.microsoft.com/office/drawing/2014/main" id="{0BA4B071-0115-63C2-A8FA-09FD305EB016}"/>
                  </a:ext>
                </a:extLst>
              </xdr:cNvPr>
              <xdr:cNvCxnSpPr/>
            </xdr:nvCxnSpPr>
            <xdr:spPr>
              <a:xfrm flipV="1">
                <a:off x="8964706" y="3095624"/>
                <a:ext cx="3204000" cy="0"/>
              </a:xfrm>
              <a:prstGeom prst="line">
                <a:avLst/>
              </a:prstGeom>
              <a:ln>
                <a:solidFill>
                  <a:schemeClr val="bg2">
                    <a:lumMod val="75000"/>
                  </a:schemeClr>
                </a:solidFill>
              </a:ln>
            </xdr:spPr>
            <xdr:style>
              <a:lnRef idx="1">
                <a:schemeClr val="dk1"/>
              </a:lnRef>
              <a:fillRef idx="0">
                <a:schemeClr val="dk1"/>
              </a:fillRef>
              <a:effectRef idx="0">
                <a:schemeClr val="dk1"/>
              </a:effectRef>
              <a:fontRef idx="minor">
                <a:schemeClr val="tx1"/>
              </a:fontRef>
            </xdr:style>
          </xdr:cxnSp>
        </xdr:grpSp>
        <xdr:graphicFrame macro="">
          <xdr:nvGraphicFramePr>
            <xdr:cNvPr id="11507" name="Chart 5">
              <a:extLst>
                <a:ext uri="{FF2B5EF4-FFF2-40B4-BE49-F238E27FC236}">
                  <a16:creationId xmlns:a16="http://schemas.microsoft.com/office/drawing/2014/main" id="{6660319C-C3BF-181C-4761-41D3B81A4D16}"/>
                </a:ext>
              </a:extLst>
            </xdr:cNvPr>
            <xdr:cNvGraphicFramePr/>
          </xdr:nvGraphicFramePr>
          <xdr:xfrm>
            <a:off x="8072438" y="2988468"/>
            <a:ext cx="4548188" cy="3810001"/>
          </xdr:xfrm>
          <a:graphic>
            <a:graphicData uri="http://schemas.openxmlformats.org/drawingml/2006/chart">
              <c:chart xmlns:c="http://schemas.openxmlformats.org/drawingml/2006/chart" xmlns:r="http://schemas.openxmlformats.org/officeDocument/2006/relationships" r:id="rId29"/>
            </a:graphicData>
          </a:graphic>
        </xdr:graphicFrame>
      </xdr:grpSp>
    </xdr:grpSp>
    <xdr:clientData/>
  </xdr:twoCellAnchor>
  <xdr:twoCellAnchor>
    <xdr:from>
      <xdr:col>3</xdr:col>
      <xdr:colOff>195132</xdr:colOff>
      <xdr:row>2</xdr:row>
      <xdr:rowOff>142875</xdr:rowOff>
    </xdr:from>
    <xdr:to>
      <xdr:col>3</xdr:col>
      <xdr:colOff>436989</xdr:colOff>
      <xdr:row>3</xdr:row>
      <xdr:rowOff>168375</xdr:rowOff>
    </xdr:to>
    <xdr:pic>
      <xdr:nvPicPr>
        <xdr:cNvPr id="5" name="Graphic 4" descr="Bar graph with upward trend">
          <a:extLst>
            <a:ext uri="{FF2B5EF4-FFF2-40B4-BE49-F238E27FC236}">
              <a16:creationId xmlns:a16="http://schemas.microsoft.com/office/drawing/2014/main" id="{99777055-D84E-4BB9-9FC7-A905271FF0FB}"/>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2023932" y="523875"/>
          <a:ext cx="241857" cy="216000"/>
        </a:xfrm>
        <a:prstGeom prst="rect">
          <a:avLst/>
        </a:prstGeom>
      </xdr:spPr>
    </xdr:pic>
    <xdr:clientData/>
  </xdr:twoCellAnchor>
  <xdr:twoCellAnchor editAs="oneCell">
    <xdr:from>
      <xdr:col>2</xdr:col>
      <xdr:colOff>57150</xdr:colOff>
      <xdr:row>6</xdr:row>
      <xdr:rowOff>57150</xdr:rowOff>
    </xdr:from>
    <xdr:to>
      <xdr:col>2</xdr:col>
      <xdr:colOff>309150</xdr:colOff>
      <xdr:row>7</xdr:row>
      <xdr:rowOff>118650</xdr:rowOff>
    </xdr:to>
    <xdr:pic>
      <xdr:nvPicPr>
        <xdr:cNvPr id="13" name="Graphic 12" descr="Coins">
          <a:extLst>
            <a:ext uri="{FF2B5EF4-FFF2-40B4-BE49-F238E27FC236}">
              <a16:creationId xmlns:a16="http://schemas.microsoft.com/office/drawing/2014/main" id="{6FE22C51-9040-1340-31C9-D390E17E2A23}"/>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1276350" y="1200150"/>
          <a:ext cx="252000" cy="252000"/>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0.34287</cdr:x>
      <cdr:y>0.38071</cdr:y>
    </cdr:from>
    <cdr:to>
      <cdr:x>0.8639</cdr:x>
      <cdr:y>0.77665</cdr:y>
    </cdr:to>
    <cdr:sp macro="" textlink="">
      <cdr:nvSpPr>
        <cdr:cNvPr id="2" name="Rectangle: Rounded Corners 1">
          <a:extLst xmlns:a="http://schemas.openxmlformats.org/drawingml/2006/main">
            <a:ext uri="{FF2B5EF4-FFF2-40B4-BE49-F238E27FC236}">
              <a16:creationId xmlns:a16="http://schemas.microsoft.com/office/drawing/2014/main" id="{E80733F0-3A6E-A1C1-47F5-2D68F9DDC7DC}"/>
            </a:ext>
          </a:extLst>
        </cdr:cNvPr>
        <cdr:cNvSpPr/>
      </cdr:nvSpPr>
      <cdr:spPr>
        <a:xfrm xmlns:a="http://schemas.openxmlformats.org/drawingml/2006/main">
          <a:off x="783886" y="651241"/>
          <a:ext cx="1191186" cy="677293"/>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100" b="0">
              <a:solidFill>
                <a:srgbClr val="002060"/>
              </a:solidFill>
              <a:latin typeface="Berlin Sans FB" panose="020E0602020502020306" pitchFamily="34" charset="0"/>
            </a:rPr>
            <a:t>Inventory</a:t>
          </a:r>
        </a:p>
        <a:p xmlns:a="http://schemas.openxmlformats.org/drawingml/2006/main">
          <a:r>
            <a:rPr lang="en-US" sz="1100" b="0">
              <a:solidFill>
                <a:srgbClr val="002060"/>
              </a:solidFill>
              <a:latin typeface="Berlin Sans FB" panose="020E0602020502020306" pitchFamily="34" charset="0"/>
            </a:rPr>
            <a:t>     in </a:t>
          </a:r>
        </a:p>
        <a:p xmlns:a="http://schemas.openxmlformats.org/drawingml/2006/main">
          <a:r>
            <a:rPr lang="en-US" sz="1100" b="0">
              <a:solidFill>
                <a:srgbClr val="002060"/>
              </a:solidFill>
              <a:latin typeface="Berlin Sans FB" panose="020E0602020502020306" pitchFamily="34" charset="0"/>
            </a:rPr>
            <a:t>   stock</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465600</xdr:colOff>
      <xdr:row>23</xdr:row>
      <xdr:rowOff>46500</xdr:rowOff>
    </xdr:to>
    <xdr:grpSp>
      <xdr:nvGrpSpPr>
        <xdr:cNvPr id="2" name="Group 1">
          <a:extLst>
            <a:ext uri="{FF2B5EF4-FFF2-40B4-BE49-F238E27FC236}">
              <a16:creationId xmlns:a16="http://schemas.microsoft.com/office/drawing/2014/main" id="{9AAB355B-0BF2-40AD-95A1-D12A540A5833}"/>
            </a:ext>
          </a:extLst>
        </xdr:cNvPr>
        <xdr:cNvGrpSpPr/>
      </xdr:nvGrpSpPr>
      <xdr:grpSpPr>
        <a:xfrm>
          <a:off x="0" y="0"/>
          <a:ext cx="9000000" cy="4252740"/>
          <a:chOff x="0" y="0"/>
          <a:chExt cx="12122727" cy="6754091"/>
        </a:xfrm>
      </xdr:grpSpPr>
      <xdr:sp macro="" textlink="">
        <xdr:nvSpPr>
          <xdr:cNvPr id="3" name="Rectangle 2">
            <a:extLst>
              <a:ext uri="{FF2B5EF4-FFF2-40B4-BE49-F238E27FC236}">
                <a16:creationId xmlns:a16="http://schemas.microsoft.com/office/drawing/2014/main" id="{0D9A23B6-E318-4938-BB83-720F358FCFDA}"/>
              </a:ext>
            </a:extLst>
          </xdr:cNvPr>
          <xdr:cNvSpPr/>
        </xdr:nvSpPr>
        <xdr:spPr>
          <a:xfrm>
            <a:off x="0" y="0"/>
            <a:ext cx="12122727" cy="6754091"/>
          </a:xfrm>
          <a:prstGeom prst="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 name="Trapezoid 3">
            <a:extLst>
              <a:ext uri="{FF2B5EF4-FFF2-40B4-BE49-F238E27FC236}">
                <a16:creationId xmlns:a16="http://schemas.microsoft.com/office/drawing/2014/main" id="{CBE27EF4-5FB9-F930-4898-B211B1405CD7}"/>
              </a:ext>
            </a:extLst>
          </xdr:cNvPr>
          <xdr:cNvSpPr/>
        </xdr:nvSpPr>
        <xdr:spPr>
          <a:xfrm>
            <a:off x="10116715" y="966926"/>
            <a:ext cx="2006012" cy="551743"/>
          </a:xfrm>
          <a:prstGeom prst="trapezoid">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 name="Rectangle: Rounded Corners 4">
            <a:extLst>
              <a:ext uri="{FF2B5EF4-FFF2-40B4-BE49-F238E27FC236}">
                <a16:creationId xmlns:a16="http://schemas.microsoft.com/office/drawing/2014/main" id="{832C847E-C934-2961-CE32-9C51815965BC}"/>
              </a:ext>
            </a:extLst>
          </xdr:cNvPr>
          <xdr:cNvSpPr/>
        </xdr:nvSpPr>
        <xdr:spPr>
          <a:xfrm>
            <a:off x="370050" y="2018507"/>
            <a:ext cx="1398791" cy="3239291"/>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 name="Rectangle: Rounded Corners 5">
            <a:extLst>
              <a:ext uri="{FF2B5EF4-FFF2-40B4-BE49-F238E27FC236}">
                <a16:creationId xmlns:a16="http://schemas.microsoft.com/office/drawing/2014/main" id="{9A496ADF-7FAA-44C0-CDD0-1A064AF0DE63}"/>
              </a:ext>
            </a:extLst>
          </xdr:cNvPr>
          <xdr:cNvSpPr/>
        </xdr:nvSpPr>
        <xdr:spPr>
          <a:xfrm>
            <a:off x="7640990" y="930150"/>
            <a:ext cx="2468960" cy="1481597"/>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ectangle: Rounded Corners 6">
            <a:extLst>
              <a:ext uri="{FF2B5EF4-FFF2-40B4-BE49-F238E27FC236}">
                <a16:creationId xmlns:a16="http://schemas.microsoft.com/office/drawing/2014/main" id="{6068BCF9-5BD6-AD9E-CA02-D59EAE5DA94E}"/>
              </a:ext>
            </a:extLst>
          </xdr:cNvPr>
          <xdr:cNvSpPr/>
        </xdr:nvSpPr>
        <xdr:spPr>
          <a:xfrm>
            <a:off x="1821867" y="1036018"/>
            <a:ext cx="2807767" cy="841881"/>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8" name="Rectangle: Rounded Corners 7">
            <a:extLst>
              <a:ext uri="{FF2B5EF4-FFF2-40B4-BE49-F238E27FC236}">
                <a16:creationId xmlns:a16="http://schemas.microsoft.com/office/drawing/2014/main" id="{0B6024EE-A86F-B9CF-04C2-867265E091DD}"/>
              </a:ext>
            </a:extLst>
          </xdr:cNvPr>
          <xdr:cNvSpPr/>
        </xdr:nvSpPr>
        <xdr:spPr>
          <a:xfrm>
            <a:off x="354841" y="5310909"/>
            <a:ext cx="1506863" cy="1268647"/>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 name="Rectangle: Rounded Corners 8">
            <a:extLst>
              <a:ext uri="{FF2B5EF4-FFF2-40B4-BE49-F238E27FC236}">
                <a16:creationId xmlns:a16="http://schemas.microsoft.com/office/drawing/2014/main" id="{37A0A77B-4C62-D9E9-1B67-76BF55B89608}"/>
              </a:ext>
            </a:extLst>
          </xdr:cNvPr>
          <xdr:cNvSpPr/>
        </xdr:nvSpPr>
        <xdr:spPr>
          <a:xfrm>
            <a:off x="1851691" y="1966368"/>
            <a:ext cx="4720632" cy="2615554"/>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Rounded Corners 9">
            <a:extLst>
              <a:ext uri="{FF2B5EF4-FFF2-40B4-BE49-F238E27FC236}">
                <a16:creationId xmlns:a16="http://schemas.microsoft.com/office/drawing/2014/main" id="{8EAACD40-48B7-035E-C795-05DDC544962E}"/>
              </a:ext>
            </a:extLst>
          </xdr:cNvPr>
          <xdr:cNvSpPr/>
        </xdr:nvSpPr>
        <xdr:spPr>
          <a:xfrm>
            <a:off x="8896652" y="2616425"/>
            <a:ext cx="1752153" cy="1617911"/>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 name="Rectangle: Rounded Corners 10">
            <a:extLst>
              <a:ext uri="{FF2B5EF4-FFF2-40B4-BE49-F238E27FC236}">
                <a16:creationId xmlns:a16="http://schemas.microsoft.com/office/drawing/2014/main" id="{45BA9C87-8669-4456-18A6-63AC302F9305}"/>
              </a:ext>
            </a:extLst>
          </xdr:cNvPr>
          <xdr:cNvSpPr/>
        </xdr:nvSpPr>
        <xdr:spPr>
          <a:xfrm>
            <a:off x="8979505" y="4444802"/>
            <a:ext cx="2846439" cy="2138777"/>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2" name="Rectangle: Rounded Corners 11">
            <a:extLst>
              <a:ext uri="{FF2B5EF4-FFF2-40B4-BE49-F238E27FC236}">
                <a16:creationId xmlns:a16="http://schemas.microsoft.com/office/drawing/2014/main" id="{0B6D298E-C906-BEC3-66CE-4A4F98D49785}"/>
              </a:ext>
            </a:extLst>
          </xdr:cNvPr>
          <xdr:cNvSpPr/>
        </xdr:nvSpPr>
        <xdr:spPr>
          <a:xfrm>
            <a:off x="4716086" y="1021945"/>
            <a:ext cx="2807766" cy="881301"/>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 name="Rectangle: Rounded Corners 12">
            <a:extLst>
              <a:ext uri="{FF2B5EF4-FFF2-40B4-BE49-F238E27FC236}">
                <a16:creationId xmlns:a16="http://schemas.microsoft.com/office/drawing/2014/main" id="{AA908A3A-049C-E21F-B148-A21340AABC89}"/>
              </a:ext>
            </a:extLst>
          </xdr:cNvPr>
          <xdr:cNvSpPr/>
        </xdr:nvSpPr>
        <xdr:spPr>
          <a:xfrm>
            <a:off x="1934415" y="4753375"/>
            <a:ext cx="6874491" cy="1819885"/>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 name="Rectangle: Rounded Corners 13">
            <a:extLst>
              <a:ext uri="{FF2B5EF4-FFF2-40B4-BE49-F238E27FC236}">
                <a16:creationId xmlns:a16="http://schemas.microsoft.com/office/drawing/2014/main" id="{0BA23871-E588-B53D-B15F-EA7EE914E19A}"/>
              </a:ext>
            </a:extLst>
          </xdr:cNvPr>
          <xdr:cNvSpPr/>
        </xdr:nvSpPr>
        <xdr:spPr>
          <a:xfrm>
            <a:off x="6655172" y="2451668"/>
            <a:ext cx="2158632" cy="2205934"/>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ectangle: Rounded Corners 14">
            <a:extLst>
              <a:ext uri="{FF2B5EF4-FFF2-40B4-BE49-F238E27FC236}">
                <a16:creationId xmlns:a16="http://schemas.microsoft.com/office/drawing/2014/main" id="{0492A994-EFD5-A343-B010-CDB294809CCF}"/>
              </a:ext>
            </a:extLst>
          </xdr:cNvPr>
          <xdr:cNvSpPr/>
        </xdr:nvSpPr>
        <xdr:spPr>
          <a:xfrm>
            <a:off x="354843" y="930151"/>
            <a:ext cx="1398791" cy="1032576"/>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lang="en-US" sz="900">
              <a:effectLst/>
              <a:latin typeface="Berlin Sans FB" panose="020E0602020502020306" pitchFamily="34" charset="0"/>
            </a:endParaRPr>
          </a:p>
        </xdr:txBody>
      </xdr:sp>
      <xdr:sp macro="" textlink="">
        <xdr:nvSpPr>
          <xdr:cNvPr id="16" name="Arrow: Pentagon 15">
            <a:extLst>
              <a:ext uri="{FF2B5EF4-FFF2-40B4-BE49-F238E27FC236}">
                <a16:creationId xmlns:a16="http://schemas.microsoft.com/office/drawing/2014/main" id="{FF4E1C4D-214C-A36E-18C1-96917B64575E}"/>
              </a:ext>
            </a:extLst>
          </xdr:cNvPr>
          <xdr:cNvSpPr/>
        </xdr:nvSpPr>
        <xdr:spPr>
          <a:xfrm rot="5400000">
            <a:off x="10114500" y="1225840"/>
            <a:ext cx="1988548" cy="1608906"/>
          </a:xfrm>
          <a:prstGeom prst="homePlate">
            <a:avLst>
              <a:gd name="adj" fmla="val 49114"/>
            </a:avLst>
          </a:prstGeom>
          <a:solidFill>
            <a:schemeClr val="accent6"/>
          </a:solidFill>
          <a:ln>
            <a:solidFill>
              <a:schemeClr val="tx1">
                <a:alpha val="97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Rectangle: Rounded Corners 16">
            <a:extLst>
              <a:ext uri="{FF2B5EF4-FFF2-40B4-BE49-F238E27FC236}">
                <a16:creationId xmlns:a16="http://schemas.microsoft.com/office/drawing/2014/main" id="{F17B8684-0F43-0895-3B4F-C831581C96C6}"/>
              </a:ext>
            </a:extLst>
          </xdr:cNvPr>
          <xdr:cNvSpPr/>
        </xdr:nvSpPr>
        <xdr:spPr>
          <a:xfrm>
            <a:off x="354842" y="177421"/>
            <a:ext cx="11647948" cy="684490"/>
          </a:xfrm>
          <a:prstGeom prst="roundRect">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a:latin typeface="Algerian" panose="04020705040A02060702" pitchFamily="82" charset="0"/>
            </a:endParaRPr>
          </a:p>
        </xdr:txBody>
      </xdr:sp>
      <xdr:sp macro="" textlink="">
        <xdr:nvSpPr>
          <xdr:cNvPr id="20" name="Arrow: Pentagon 19">
            <a:extLst>
              <a:ext uri="{FF2B5EF4-FFF2-40B4-BE49-F238E27FC236}">
                <a16:creationId xmlns:a16="http://schemas.microsoft.com/office/drawing/2014/main" id="{7B7D39B7-2B54-09D5-0E01-2E9522040442}"/>
              </a:ext>
            </a:extLst>
          </xdr:cNvPr>
          <xdr:cNvSpPr/>
        </xdr:nvSpPr>
        <xdr:spPr>
          <a:xfrm rot="5400000">
            <a:off x="9984992" y="1206414"/>
            <a:ext cx="2275192" cy="1762678"/>
          </a:xfrm>
          <a:prstGeom prst="homePlate">
            <a:avLst>
              <a:gd name="adj" fmla="val 50000"/>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6" name="Right Triangle 25">
            <a:extLst>
              <a:ext uri="{FF2B5EF4-FFF2-40B4-BE49-F238E27FC236}">
                <a16:creationId xmlns:a16="http://schemas.microsoft.com/office/drawing/2014/main" id="{7F19F1C9-B66C-F8C8-D686-7C50360C594B}"/>
              </a:ext>
            </a:extLst>
          </xdr:cNvPr>
          <xdr:cNvSpPr/>
        </xdr:nvSpPr>
        <xdr:spPr>
          <a:xfrm rot="16200000">
            <a:off x="10379748" y="2607594"/>
            <a:ext cx="1831383" cy="1388563"/>
          </a:xfrm>
          <a:prstGeom prst="rtTriangle">
            <a:avLst/>
          </a:prstGeom>
          <a:gradFill flip="none" rotWithShape="1">
            <a:gsLst>
              <a:gs pos="53254">
                <a:srgbClr val="FF0000">
                  <a:lumMod val="52000"/>
                </a:srgbClr>
              </a:gs>
              <a:gs pos="0">
                <a:srgbClr val="000099"/>
              </a:gs>
              <a:gs pos="100000">
                <a:srgbClr val="7030A0"/>
              </a:gs>
            </a:gsLst>
            <a:lin ang="7800000" scaled="0"/>
            <a:tileRect/>
          </a:gradFill>
          <a:ln>
            <a:solidFill>
              <a:schemeClr val="tx1">
                <a:alpha val="97000"/>
              </a:schemeClr>
            </a:solidFill>
          </a:ln>
          <a:effectLst>
            <a:outerShdw blurRad="50800" dist="38100" dir="10800000" algn="r"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27" name="Straight Connector 26">
            <a:extLst>
              <a:ext uri="{FF2B5EF4-FFF2-40B4-BE49-F238E27FC236}">
                <a16:creationId xmlns:a16="http://schemas.microsoft.com/office/drawing/2014/main" id="{74C498F5-3561-D6F6-0CEA-01370D6C7DFD}"/>
              </a:ext>
            </a:extLst>
          </xdr:cNvPr>
          <xdr:cNvCxnSpPr>
            <a:cxnSpLocks/>
          </xdr:cNvCxnSpPr>
        </xdr:nvCxnSpPr>
        <xdr:spPr>
          <a:xfrm>
            <a:off x="1934415" y="1259166"/>
            <a:ext cx="2542146" cy="0"/>
          </a:xfrm>
          <a:prstGeom prst="line">
            <a:avLst/>
          </a:prstGeom>
          <a:ln>
            <a:solidFill>
              <a:schemeClr val="tx1">
                <a:alpha val="97000"/>
              </a:schemeClr>
            </a:solidFill>
          </a:ln>
        </xdr:spPr>
        <xdr:style>
          <a:lnRef idx="1">
            <a:schemeClr val="dk1"/>
          </a:lnRef>
          <a:fillRef idx="0">
            <a:schemeClr val="dk1"/>
          </a:fillRef>
          <a:effectRef idx="0">
            <a:schemeClr val="dk1"/>
          </a:effectRef>
          <a:fontRef idx="minor">
            <a:schemeClr val="tx1"/>
          </a:fontRef>
        </xdr:style>
      </xdr:cxnSp>
      <xdr:cxnSp macro="">
        <xdr:nvCxnSpPr>
          <xdr:cNvPr id="28" name="Straight Connector 27">
            <a:extLst>
              <a:ext uri="{FF2B5EF4-FFF2-40B4-BE49-F238E27FC236}">
                <a16:creationId xmlns:a16="http://schemas.microsoft.com/office/drawing/2014/main" id="{8E489901-8034-98A8-55A7-B750004DCEF9}"/>
              </a:ext>
            </a:extLst>
          </xdr:cNvPr>
          <xdr:cNvCxnSpPr>
            <a:cxnSpLocks/>
          </xdr:cNvCxnSpPr>
        </xdr:nvCxnSpPr>
        <xdr:spPr>
          <a:xfrm>
            <a:off x="4865164" y="1259166"/>
            <a:ext cx="2506145" cy="0"/>
          </a:xfrm>
          <a:prstGeom prst="line">
            <a:avLst/>
          </a:prstGeom>
          <a:ln>
            <a:solidFill>
              <a:schemeClr val="tx1">
                <a:alpha val="97000"/>
              </a:schemeClr>
            </a:solidFill>
          </a:ln>
        </xdr:spPr>
        <xdr:style>
          <a:lnRef idx="1">
            <a:schemeClr val="dk1"/>
          </a:lnRef>
          <a:fillRef idx="0">
            <a:schemeClr val="dk1"/>
          </a:fillRef>
          <a:effectRef idx="0">
            <a:schemeClr val="dk1"/>
          </a:effectRef>
          <a:fontRef idx="minor">
            <a:schemeClr val="tx1"/>
          </a:fontRef>
        </xdr:style>
      </xdr:cxnSp>
      <xdr:cxnSp macro="">
        <xdr:nvCxnSpPr>
          <xdr:cNvPr id="29" name="Straight Connector 28">
            <a:extLst>
              <a:ext uri="{FF2B5EF4-FFF2-40B4-BE49-F238E27FC236}">
                <a16:creationId xmlns:a16="http://schemas.microsoft.com/office/drawing/2014/main" id="{8B7EF96A-0C02-971E-59CD-8C7015C18272}"/>
              </a:ext>
            </a:extLst>
          </xdr:cNvPr>
          <xdr:cNvCxnSpPr>
            <a:cxnSpLocks/>
          </xdr:cNvCxnSpPr>
        </xdr:nvCxnSpPr>
        <xdr:spPr>
          <a:xfrm>
            <a:off x="7858453" y="1266628"/>
            <a:ext cx="1930146" cy="0"/>
          </a:xfrm>
          <a:prstGeom prst="line">
            <a:avLst/>
          </a:prstGeom>
          <a:ln>
            <a:solidFill>
              <a:schemeClr val="tx1">
                <a:alpha val="97000"/>
              </a:schemeClr>
            </a:solidFill>
          </a:ln>
        </xdr:spPr>
        <xdr:style>
          <a:lnRef idx="1">
            <a:schemeClr val="dk1"/>
          </a:lnRef>
          <a:fillRef idx="0">
            <a:schemeClr val="dk1"/>
          </a:fillRef>
          <a:effectRef idx="0">
            <a:schemeClr val="dk1"/>
          </a:effectRef>
          <a:fontRef idx="minor">
            <a:schemeClr val="tx1"/>
          </a:fontRef>
        </xdr:style>
      </xdr:cxnSp>
      <xdr:cxnSp macro="">
        <xdr:nvCxnSpPr>
          <xdr:cNvPr id="30" name="Straight Connector 29">
            <a:extLst>
              <a:ext uri="{FF2B5EF4-FFF2-40B4-BE49-F238E27FC236}">
                <a16:creationId xmlns:a16="http://schemas.microsoft.com/office/drawing/2014/main" id="{FCB1CB45-F2EE-F29C-6D11-A367D70A2E75}"/>
              </a:ext>
            </a:extLst>
          </xdr:cNvPr>
          <xdr:cNvCxnSpPr>
            <a:cxnSpLocks/>
          </xdr:cNvCxnSpPr>
        </xdr:nvCxnSpPr>
        <xdr:spPr>
          <a:xfrm>
            <a:off x="2186710" y="2353722"/>
            <a:ext cx="4043755" cy="0"/>
          </a:xfrm>
          <a:prstGeom prst="line">
            <a:avLst/>
          </a:prstGeom>
          <a:ln>
            <a:solidFill>
              <a:schemeClr val="tx1">
                <a:alpha val="97000"/>
              </a:schemeClr>
            </a:solidFill>
          </a:ln>
        </xdr:spPr>
        <xdr:style>
          <a:lnRef idx="1">
            <a:schemeClr val="dk1"/>
          </a:lnRef>
          <a:fillRef idx="0">
            <a:schemeClr val="dk1"/>
          </a:fillRef>
          <a:effectRef idx="0">
            <a:schemeClr val="dk1"/>
          </a:effectRef>
          <a:fontRef idx="minor">
            <a:schemeClr val="tx1"/>
          </a:fontRef>
        </xdr:style>
      </xdr:cxnSp>
      <xdr:cxnSp macro="">
        <xdr:nvCxnSpPr>
          <xdr:cNvPr id="31" name="Straight Connector 30">
            <a:extLst>
              <a:ext uri="{FF2B5EF4-FFF2-40B4-BE49-F238E27FC236}">
                <a16:creationId xmlns:a16="http://schemas.microsoft.com/office/drawing/2014/main" id="{70973C81-7275-F28F-75F6-487F9221B252}"/>
              </a:ext>
            </a:extLst>
          </xdr:cNvPr>
          <xdr:cNvCxnSpPr>
            <a:cxnSpLocks/>
          </xdr:cNvCxnSpPr>
        </xdr:nvCxnSpPr>
        <xdr:spPr>
          <a:xfrm>
            <a:off x="6962973" y="2743832"/>
            <a:ext cx="1609609" cy="0"/>
          </a:xfrm>
          <a:prstGeom prst="line">
            <a:avLst/>
          </a:prstGeom>
          <a:ln>
            <a:solidFill>
              <a:schemeClr val="tx1">
                <a:alpha val="97000"/>
              </a:schemeClr>
            </a:solidFill>
          </a:ln>
        </xdr:spPr>
        <xdr:style>
          <a:lnRef idx="1">
            <a:schemeClr val="dk1"/>
          </a:lnRef>
          <a:fillRef idx="0">
            <a:schemeClr val="dk1"/>
          </a:fillRef>
          <a:effectRef idx="0">
            <a:schemeClr val="dk1"/>
          </a:effectRef>
          <a:fontRef idx="minor">
            <a:schemeClr val="tx1"/>
          </a:fontRef>
        </xdr:style>
      </xdr:cxnSp>
      <xdr:cxnSp macro="">
        <xdr:nvCxnSpPr>
          <xdr:cNvPr id="32" name="Straight Connector 31">
            <a:extLst>
              <a:ext uri="{FF2B5EF4-FFF2-40B4-BE49-F238E27FC236}">
                <a16:creationId xmlns:a16="http://schemas.microsoft.com/office/drawing/2014/main" id="{15902200-B37D-D01F-2399-499249422972}"/>
              </a:ext>
            </a:extLst>
          </xdr:cNvPr>
          <xdr:cNvCxnSpPr>
            <a:cxnSpLocks/>
          </xdr:cNvCxnSpPr>
        </xdr:nvCxnSpPr>
        <xdr:spPr>
          <a:xfrm>
            <a:off x="9165919" y="2891070"/>
            <a:ext cx="1325073" cy="0"/>
          </a:xfrm>
          <a:prstGeom prst="line">
            <a:avLst/>
          </a:prstGeom>
          <a:ln>
            <a:solidFill>
              <a:schemeClr val="tx1">
                <a:alpha val="97000"/>
              </a:schemeClr>
            </a:solidFill>
          </a:ln>
        </xdr:spPr>
        <xdr:style>
          <a:lnRef idx="1">
            <a:schemeClr val="dk1"/>
          </a:lnRef>
          <a:fillRef idx="0">
            <a:schemeClr val="dk1"/>
          </a:fillRef>
          <a:effectRef idx="0">
            <a:schemeClr val="dk1"/>
          </a:effectRef>
          <a:fontRef idx="minor">
            <a:schemeClr val="tx1"/>
          </a:fontRef>
        </xdr:style>
      </xdr:cxnSp>
      <xdr:cxnSp macro="">
        <xdr:nvCxnSpPr>
          <xdr:cNvPr id="33" name="Straight Connector 32">
            <a:extLst>
              <a:ext uri="{FF2B5EF4-FFF2-40B4-BE49-F238E27FC236}">
                <a16:creationId xmlns:a16="http://schemas.microsoft.com/office/drawing/2014/main" id="{616132B3-1A6B-303D-F3B6-F18155116529}"/>
              </a:ext>
            </a:extLst>
          </xdr:cNvPr>
          <xdr:cNvCxnSpPr>
            <a:cxnSpLocks/>
          </xdr:cNvCxnSpPr>
        </xdr:nvCxnSpPr>
        <xdr:spPr>
          <a:xfrm>
            <a:off x="2173880" y="5056516"/>
            <a:ext cx="6369900" cy="0"/>
          </a:xfrm>
          <a:prstGeom prst="line">
            <a:avLst/>
          </a:prstGeom>
          <a:ln>
            <a:solidFill>
              <a:schemeClr val="tx1">
                <a:alpha val="97000"/>
              </a:schemeClr>
            </a:solidFill>
          </a:ln>
        </xdr:spPr>
        <xdr:style>
          <a:lnRef idx="1">
            <a:schemeClr val="dk1"/>
          </a:lnRef>
          <a:fillRef idx="0">
            <a:schemeClr val="dk1"/>
          </a:fillRef>
          <a:effectRef idx="0">
            <a:schemeClr val="dk1"/>
          </a:effectRef>
          <a:fontRef idx="minor">
            <a:schemeClr val="tx1"/>
          </a:fontRef>
        </xdr:style>
      </xdr:cxnSp>
      <xdr:cxnSp macro="">
        <xdr:nvCxnSpPr>
          <xdr:cNvPr id="34" name="Straight Connector 33">
            <a:extLst>
              <a:ext uri="{FF2B5EF4-FFF2-40B4-BE49-F238E27FC236}">
                <a16:creationId xmlns:a16="http://schemas.microsoft.com/office/drawing/2014/main" id="{C9A9F9D9-C02D-1B2A-D120-8D7ECA1CC086}"/>
              </a:ext>
            </a:extLst>
          </xdr:cNvPr>
          <xdr:cNvCxnSpPr>
            <a:cxnSpLocks/>
          </xdr:cNvCxnSpPr>
        </xdr:nvCxnSpPr>
        <xdr:spPr>
          <a:xfrm>
            <a:off x="9165919" y="4868976"/>
            <a:ext cx="2470146" cy="0"/>
          </a:xfrm>
          <a:prstGeom prst="line">
            <a:avLst/>
          </a:prstGeom>
          <a:ln>
            <a:solidFill>
              <a:schemeClr val="tx1">
                <a:alpha val="97000"/>
              </a:schemeClr>
            </a:solidFill>
          </a:ln>
          <a:effectLst>
            <a:innerShdw blurRad="114300">
              <a:prstClr val="black"/>
            </a:innerShdw>
          </a:effectLst>
        </xdr:spPr>
        <xdr:style>
          <a:lnRef idx="1">
            <a:schemeClr val="dk1"/>
          </a:lnRef>
          <a:fillRef idx="0">
            <a:schemeClr val="dk1"/>
          </a:fillRef>
          <a:effectRef idx="0">
            <a:schemeClr val="dk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Sammy%20work.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50.6611150463" createdVersion="8" refreshedVersion="8" minRefreshableVersion="3" recordCount="43" xr:uid="{FA811741-E92F-47F7-9D7B-29FB30785BDF}">
  <cacheSource type="worksheet">
    <worksheetSource ref="A1:Z44" sheet="DATA"/>
  </cacheSource>
  <cacheFields count="31">
    <cacheField name="Date" numFmtId="14">
      <sharedItems containsSemiMixedTypes="0" containsNonDate="0" containsDate="1" containsString="0" minDate="2023-05-01T00:00:00" maxDate="2023-06-13T00:00:00" count="43">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sharedItems>
      <fieldGroup par="30"/>
    </cacheField>
    <cacheField name="Pants Start Stock" numFmtId="1">
      <sharedItems containsSemiMixedTypes="0" containsString="0" containsNumber="1" containsInteger="1" minValue="50" maxValue="55"/>
    </cacheField>
    <cacheField name="T-shirt Start Stock" numFmtId="1">
      <sharedItems containsSemiMixedTypes="0" containsString="0" containsNumber="1" containsInteger="1" minValue="45" maxValue="50"/>
    </cacheField>
    <cacheField name="Short Start Stock" numFmtId="1">
      <sharedItems containsSemiMixedTypes="0" containsString="0" containsNumber="1" containsInteger="1" minValue="32" maxValue="45"/>
    </cacheField>
    <cacheField name="Pants Stock Received" numFmtId="1">
      <sharedItems containsSemiMixedTypes="0" containsString="0" containsNumber="1" containsInteger="1" minValue="0" maxValue="2"/>
    </cacheField>
    <cacheField name="T-shirts Stock Received" numFmtId="1">
      <sharedItems containsSemiMixedTypes="0" containsString="0" containsNumber="1" containsInteger="1" minValue="0" maxValue="4"/>
    </cacheField>
    <cacheField name="Shorts Stock Received" numFmtId="1">
      <sharedItems containsSemiMixedTypes="0" containsString="0" containsNumber="1" containsInteger="1" minValue="0" maxValue="2"/>
    </cacheField>
    <cacheField name="Pants Sales" numFmtId="1">
      <sharedItems containsSemiMixedTypes="0" containsString="0" containsNumber="1" containsInteger="1" minValue="20" maxValue="23"/>
    </cacheField>
    <cacheField name="T-shrts Sales" numFmtId="1">
      <sharedItems containsSemiMixedTypes="0" containsString="0" containsNumber="1" containsInteger="1" minValue="19" maxValue="23"/>
    </cacheField>
    <cacheField name="Shorts Sales" numFmtId="1">
      <sharedItems containsSemiMixedTypes="0" containsString="0" containsNumber="1" containsInteger="1" minValue="12" maxValue="26"/>
    </cacheField>
    <cacheField name="Pants End Stock " numFmtId="1">
      <sharedItems containsSemiMixedTypes="0" containsString="0" containsNumber="1" containsInteger="1" minValue="29" maxValue="34"/>
    </cacheField>
    <cacheField name="T-shirt End Stock" numFmtId="1">
      <sharedItems containsSemiMixedTypes="0" containsString="0" containsNumber="1" containsInteger="1" minValue="25" maxValue="33"/>
    </cacheField>
    <cacheField name="Shorts End Stock" numFmtId="1">
      <sharedItems containsSemiMixedTypes="0" containsString="0" containsNumber="1" containsInteger="1" minValue="12" maxValue="26"/>
    </cacheField>
    <cacheField name="Pants Revenue" numFmtId="169">
      <sharedItems containsSemiMixedTypes="0" containsString="0" containsNumber="1" containsInteger="1" minValue="7000" maxValue="8050"/>
    </cacheField>
    <cacheField name="T-shirt Revenue " numFmtId="169">
      <sharedItems containsSemiMixedTypes="0" containsString="0" containsNumber="1" containsInteger="1" minValue="3800" maxValue="4600"/>
    </cacheField>
    <cacheField name="Shorts Revenue" numFmtId="169">
      <sharedItems containsSemiMixedTypes="0" containsString="0" containsNumber="1" containsInteger="1" minValue="4200" maxValue="9100"/>
    </cacheField>
    <cacheField name="Pants Profit" numFmtId="169">
      <sharedItems containsSemiMixedTypes="0" containsString="0" containsNumber="1" containsInteger="1" minValue="2000" maxValue="2300"/>
    </cacheField>
    <cacheField name="T-shirt Profit" numFmtId="169">
      <sharedItems containsSemiMixedTypes="0" containsString="0" containsNumber="1" containsInteger="1" minValue="1900" maxValue="2300"/>
    </cacheField>
    <cacheField name="Shorts Profit" numFmtId="169">
      <sharedItems containsSemiMixedTypes="0" containsString="0" containsNumber="1" containsInteger="1" minValue="2000" maxValue="2300"/>
    </cacheField>
    <cacheField name=" Total sales" numFmtId="1">
      <sharedItems containsSemiMixedTypes="0" containsString="0" containsNumber="1" containsInteger="1" minValue="58" maxValue="66"/>
    </cacheField>
    <cacheField name="Pants % profit" numFmtId="9">
      <sharedItems containsSemiMixedTypes="0" containsString="0" containsNumber="1" minValue="0.2857142857142857" maxValue="0.2857142857142857"/>
    </cacheField>
    <cacheField name="T-shirt % profit" numFmtId="9">
      <sharedItems containsSemiMixedTypes="0" containsString="0" containsNumber="1" minValue="0.5" maxValue="0.5"/>
    </cacheField>
    <cacheField name="Short % profit" numFmtId="9">
      <sharedItems containsSemiMixedTypes="0" containsString="0" containsNumber="1" minValue="0.23076923076923078" maxValue="0.54761904761904767"/>
    </cacheField>
    <cacheField name="%profit" numFmtId="9">
      <sharedItems containsSemiMixedTypes="0" containsString="0" containsNumber="1" minValue="0.33882783882783879" maxValue="0.44444444444444448"/>
    </cacheField>
    <cacheField name="sales Growth" numFmtId="9">
      <sharedItems containsSemiMixedTypes="0" containsString="0" containsNumber="1" minValue="-9.0909090909090912E-2" maxValue="0.13793103448275862"/>
    </cacheField>
    <cacheField name="day" numFmtId="0">
      <sharedItems containsSemiMixedTypes="0" containsString="0" containsNumber="1" containsInteger="1" minValue="1" maxValue="31"/>
    </cacheField>
    <cacheField name="Month" numFmtId="0">
      <sharedItems containsSemiMixedTypes="0" containsString="0" containsNumber="1" containsInteger="1" minValue="5" maxValue="6"/>
    </cacheField>
    <cacheField name="year" numFmtId="0">
      <sharedItems containsSemiMixedTypes="0" containsString="0" containsNumber="1" containsInteger="1" minValue="2023" maxValue="2023" count="1">
        <n v="2023"/>
      </sharedItems>
    </cacheField>
    <cacheField name="Products" numFmtId="164">
      <sharedItems containsBlank="1"/>
    </cacheField>
    <cacheField name="Days (Date)" numFmtId="0" databaseField="0">
      <fieldGroup base="0">
        <rangePr groupBy="days" startDate="2023-05-01T00:00:00" endDate="2023-06-13T00:00:00"/>
        <groupItems count="368">
          <s v="&lt;01/05/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6/2023"/>
        </groupItems>
      </fieldGroup>
    </cacheField>
    <cacheField name="Months (Date)" numFmtId="0" databaseField="0">
      <fieldGroup base="0">
        <rangePr groupBy="months" startDate="2023-05-01T00:00:00" endDate="2023-06-13T00:00:00"/>
        <groupItems count="14">
          <s v="&lt;01/05/2023"/>
          <s v="Jan"/>
          <s v="Feb"/>
          <s v="Mar"/>
          <s v="Apr"/>
          <s v="May"/>
          <s v="Jun"/>
          <s v="Jul"/>
          <s v="Aug"/>
          <s v="Sep"/>
          <s v="Oct"/>
          <s v="Nov"/>
          <s v="Dec"/>
          <s v="&gt;13/06/2023"/>
        </groupItems>
      </fieldGroup>
    </cacheField>
  </cacheFields>
  <extLst>
    <ext xmlns:x14="http://schemas.microsoft.com/office/spreadsheetml/2009/9/main" uri="{725AE2AE-9491-48be-B2B4-4EB974FC3084}">
      <x14:pivotCacheDefinition pivotCacheId="17126120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50.797124537035" createdVersion="8" refreshedVersion="8" minRefreshableVersion="3" recordCount="249" xr:uid="{619831DE-480E-4F07-93CA-57129E4916ED}">
  <cacheSource type="worksheet">
    <worksheetSource ref="A1:Y250" sheet="DATA" r:id="rId2"/>
  </cacheSource>
  <cacheFields count="25">
    <cacheField name="Date" numFmtId="14">
      <sharedItems containsNonDate="0" containsDate="1" containsString="0" containsBlank="1" minDate="2023-05-01T00:00:00" maxDate="2023-06-15T00:00:00"/>
    </cacheField>
    <cacheField name="Pants Start Stock" numFmtId="1">
      <sharedItems containsString="0" containsBlank="1" containsNumber="1" containsInteger="1" minValue="50" maxValue="60"/>
    </cacheField>
    <cacheField name="T-shirt Start Stock" numFmtId="1">
      <sharedItems containsString="0" containsBlank="1" containsNumber="1" containsInteger="1" minValue="45" maxValue="50"/>
    </cacheField>
    <cacheField name="Short Start Stock" numFmtId="1">
      <sharedItems containsString="0" containsBlank="1" containsNumber="1" containsInteger="1" minValue="32" maxValue="45"/>
    </cacheField>
    <cacheField name="Pants Stock Received" numFmtId="1">
      <sharedItems containsString="0" containsBlank="1" containsNumber="1" containsInteger="1" minValue="0" maxValue="10"/>
    </cacheField>
    <cacheField name="T-shirts Stock Received" numFmtId="1">
      <sharedItems containsString="0" containsBlank="1" containsNumber="1" containsInteger="1" minValue="0" maxValue="10"/>
    </cacheField>
    <cacheField name="Shorts Stock Received" numFmtId="1">
      <sharedItems containsString="0" containsBlank="1" containsNumber="1" containsInteger="1" minValue="0" maxValue="10"/>
    </cacheField>
    <cacheField name="Pants Sales" numFmtId="1">
      <sharedItems containsString="0" containsBlank="1" containsNumber="1" containsInteger="1" minValue="20" maxValue="29"/>
    </cacheField>
    <cacheField name="T-shrts Sales" numFmtId="1">
      <sharedItems containsString="0" containsBlank="1" containsNumber="1" containsInteger="1" minValue="19" maxValue="25"/>
    </cacheField>
    <cacheField name="Shorts Sales" numFmtId="1">
      <sharedItems containsString="0" containsBlank="1" containsNumber="1" containsInteger="1" minValue="12" maxValue="26"/>
    </cacheField>
    <cacheField name="Pants End Stock " numFmtId="1">
      <sharedItems containsString="0" containsBlank="1" containsNumber="1" containsInteger="1" minValue="29" maxValue="41"/>
    </cacheField>
    <cacheField name="T-shirt End Stock" numFmtId="1">
      <sharedItems containsString="0" containsBlank="1" containsNumber="1" containsInteger="1" minValue="25" maxValue="33"/>
    </cacheField>
    <cacheField name="Shorts End Stock" numFmtId="1">
      <sharedItems containsString="0" containsBlank="1" containsNumber="1" containsInteger="1" minValue="12" maxValue="31"/>
    </cacheField>
    <cacheField name="Pants Revenue" numFmtId="169">
      <sharedItems containsString="0" containsBlank="1" containsNumber="1" containsInteger="1" minValue="7000" maxValue="10150"/>
    </cacheField>
    <cacheField name="T-shirt Revenue " numFmtId="169">
      <sharedItems containsString="0" containsBlank="1" containsNumber="1" containsInteger="1" minValue="3800" maxValue="5000"/>
    </cacheField>
    <cacheField name="Shorts Revenue" numFmtId="169">
      <sharedItems containsString="0" containsBlank="1" containsNumber="1" containsInteger="1" minValue="4200" maxValue="9100"/>
    </cacheField>
    <cacheField name="Pants Profit" numFmtId="169">
      <sharedItems containsString="0" containsBlank="1" containsNumber="1" containsInteger="1" minValue="2000" maxValue="2900"/>
    </cacheField>
    <cacheField name="T-shirt Profit" numFmtId="169">
      <sharedItems containsString="0" containsBlank="1" containsNumber="1" containsInteger="1" minValue="1900" maxValue="2500"/>
    </cacheField>
    <cacheField name="Shorts Profit" numFmtId="169">
      <sharedItems containsString="0" containsBlank="1" containsNumber="1" containsInteger="1" minValue="2000" maxValue="2900"/>
    </cacheField>
    <cacheField name=" Total sales" numFmtId="1">
      <sharedItems containsString="0" containsBlank="1" containsNumber="1" containsInteger="1" minValue="58" maxValue="76"/>
    </cacheField>
    <cacheField name="Pants % profit" numFmtId="9">
      <sharedItems containsString="0" containsBlank="1" containsNumber="1" minValue="0.2857142857142857" maxValue="0.2857142857142857"/>
    </cacheField>
    <cacheField name="T-shirt % profit" numFmtId="9">
      <sharedItems containsString="0" containsBlank="1" containsNumber="1" minValue="0.5" maxValue="0.5"/>
    </cacheField>
    <cacheField name="Short % profit" numFmtId="9">
      <sharedItems containsString="0" containsBlank="1" containsNumber="1" minValue="0.23076923076923078" maxValue="0.54761904761904767"/>
    </cacheField>
    <cacheField name="%profit" numFmtId="9">
      <sharedItems containsString="0" containsBlank="1" containsNumber="1" minValue="0.33882783882783879" maxValue="0.44444444444444448"/>
    </cacheField>
    <cacheField name="sales Growth" numFmtId="9">
      <sharedItems containsString="0" containsBlank="1" containsNumber="1" minValue="-0.11842105263157894" maxValue="0.2063492063492063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n v="50"/>
    <n v="45"/>
    <n v="32"/>
    <n v="0"/>
    <n v="0"/>
    <n v="0"/>
    <n v="20"/>
    <n v="20"/>
    <n v="20"/>
    <n v="30"/>
    <n v="25"/>
    <n v="12"/>
    <n v="7000"/>
    <n v="4000"/>
    <n v="7000"/>
    <n v="2000"/>
    <n v="2000"/>
    <n v="2000"/>
    <n v="60"/>
    <n v="0.2857142857142857"/>
    <n v="0.5"/>
    <n v="0.2857142857142857"/>
    <n v="0.35714285714285715"/>
    <n v="0"/>
    <n v="1"/>
    <n v="5"/>
    <x v="0"/>
    <s v="Pants"/>
  </r>
  <r>
    <x v="1"/>
    <n v="50"/>
    <n v="45"/>
    <n v="32"/>
    <n v="0"/>
    <n v="0"/>
    <n v="0"/>
    <n v="20"/>
    <n v="20"/>
    <n v="20"/>
    <n v="30"/>
    <n v="25"/>
    <n v="12"/>
    <n v="7000"/>
    <n v="4000"/>
    <n v="7000"/>
    <n v="2000"/>
    <n v="2000"/>
    <n v="2000"/>
    <n v="60"/>
    <n v="0.2857142857142857"/>
    <n v="0.5"/>
    <n v="0.2857142857142857"/>
    <n v="0.35714285714285715"/>
    <n v="0"/>
    <n v="2"/>
    <n v="5"/>
    <x v="0"/>
    <s v="T-Shirts"/>
  </r>
  <r>
    <x v="2"/>
    <n v="50"/>
    <n v="45"/>
    <n v="32"/>
    <n v="0"/>
    <n v="0"/>
    <n v="0"/>
    <n v="20"/>
    <n v="20"/>
    <n v="20"/>
    <n v="30"/>
    <n v="25"/>
    <n v="12"/>
    <n v="7000"/>
    <n v="4000"/>
    <n v="7000"/>
    <n v="2000"/>
    <n v="2000"/>
    <n v="2000"/>
    <n v="60"/>
    <n v="0.2857142857142857"/>
    <n v="0.5"/>
    <n v="0.2857142857142857"/>
    <n v="0.35714285714285715"/>
    <n v="0"/>
    <n v="3"/>
    <n v="5"/>
    <x v="0"/>
    <s v="Shorts"/>
  </r>
  <r>
    <x v="3"/>
    <n v="50"/>
    <n v="45"/>
    <n v="32"/>
    <n v="0"/>
    <n v="0"/>
    <n v="0"/>
    <n v="20"/>
    <n v="20"/>
    <n v="20"/>
    <n v="30"/>
    <n v="25"/>
    <n v="12"/>
    <n v="7000"/>
    <n v="4000"/>
    <n v="7000"/>
    <n v="2000"/>
    <n v="2000"/>
    <n v="2000"/>
    <n v="60"/>
    <n v="0.2857142857142857"/>
    <n v="0.5"/>
    <n v="0.2857142857142857"/>
    <n v="0.35714285714285715"/>
    <n v="0"/>
    <n v="4"/>
    <n v="5"/>
    <x v="0"/>
    <m/>
  </r>
  <r>
    <x v="4"/>
    <n v="50"/>
    <n v="45"/>
    <n v="32"/>
    <n v="0"/>
    <n v="0"/>
    <n v="0"/>
    <n v="20"/>
    <n v="20"/>
    <n v="20"/>
    <n v="30"/>
    <n v="25"/>
    <n v="12"/>
    <n v="7000"/>
    <n v="4000"/>
    <n v="7000"/>
    <n v="2000"/>
    <n v="2000"/>
    <n v="2000"/>
    <n v="60"/>
    <n v="0.2857142857142857"/>
    <n v="0.5"/>
    <n v="0.2857142857142857"/>
    <n v="0.35714285714285715"/>
    <n v="0"/>
    <n v="5"/>
    <n v="5"/>
    <x v="0"/>
    <m/>
  </r>
  <r>
    <x v="5"/>
    <n v="50"/>
    <n v="45"/>
    <n v="32"/>
    <n v="0"/>
    <n v="0"/>
    <n v="0"/>
    <n v="20"/>
    <n v="20"/>
    <n v="20"/>
    <n v="30"/>
    <n v="25"/>
    <n v="12"/>
    <n v="7000"/>
    <n v="4000"/>
    <n v="7000"/>
    <n v="2000"/>
    <n v="2000"/>
    <n v="2000"/>
    <n v="60"/>
    <n v="0.2857142857142857"/>
    <n v="0.5"/>
    <n v="0.2857142857142857"/>
    <n v="0.35714285714285715"/>
    <n v="0"/>
    <n v="6"/>
    <n v="5"/>
    <x v="0"/>
    <m/>
  </r>
  <r>
    <x v="6"/>
    <n v="50"/>
    <n v="45"/>
    <n v="32"/>
    <n v="0"/>
    <n v="0"/>
    <n v="0"/>
    <n v="20"/>
    <n v="20"/>
    <n v="20"/>
    <n v="30"/>
    <n v="25"/>
    <n v="12"/>
    <n v="7000"/>
    <n v="4000"/>
    <n v="7000"/>
    <n v="2000"/>
    <n v="2000"/>
    <n v="2000"/>
    <n v="60"/>
    <n v="0.2857142857142857"/>
    <n v="0.5"/>
    <n v="0.2857142857142857"/>
    <n v="0.35714285714285715"/>
    <n v="0"/>
    <n v="7"/>
    <n v="5"/>
    <x v="0"/>
    <m/>
  </r>
  <r>
    <x v="7"/>
    <n v="50"/>
    <n v="45"/>
    <n v="32"/>
    <n v="0"/>
    <n v="0"/>
    <n v="0"/>
    <n v="20"/>
    <n v="20"/>
    <n v="20"/>
    <n v="30"/>
    <n v="25"/>
    <n v="12"/>
    <n v="7000"/>
    <n v="4000"/>
    <n v="7000"/>
    <n v="2000"/>
    <n v="2000"/>
    <n v="2000"/>
    <n v="60"/>
    <n v="0.2857142857142857"/>
    <n v="0.5"/>
    <n v="0.2857142857142857"/>
    <n v="0.35714285714285715"/>
    <n v="0"/>
    <n v="8"/>
    <n v="5"/>
    <x v="0"/>
    <m/>
  </r>
  <r>
    <x v="8"/>
    <n v="50"/>
    <n v="45"/>
    <n v="32"/>
    <n v="0"/>
    <n v="0"/>
    <n v="0"/>
    <n v="20"/>
    <n v="20"/>
    <n v="20"/>
    <n v="30"/>
    <n v="25"/>
    <n v="12"/>
    <n v="7000"/>
    <n v="4000"/>
    <n v="7000"/>
    <n v="2000"/>
    <n v="2000"/>
    <n v="2000"/>
    <n v="60"/>
    <n v="0.2857142857142857"/>
    <n v="0.5"/>
    <n v="0.2857142857142857"/>
    <n v="0.35714285714285715"/>
    <n v="0"/>
    <n v="9"/>
    <n v="5"/>
    <x v="0"/>
    <m/>
  </r>
  <r>
    <x v="9"/>
    <n v="50"/>
    <n v="45"/>
    <n v="32"/>
    <n v="0"/>
    <n v="0"/>
    <n v="0"/>
    <n v="20"/>
    <n v="20"/>
    <n v="20"/>
    <n v="30"/>
    <n v="25"/>
    <n v="12"/>
    <n v="7000"/>
    <n v="4000"/>
    <n v="7000"/>
    <n v="2000"/>
    <n v="2000"/>
    <n v="2000"/>
    <n v="60"/>
    <n v="0.2857142857142857"/>
    <n v="0.5"/>
    <n v="0.2857142857142857"/>
    <n v="0.35714285714285715"/>
    <n v="0"/>
    <n v="10"/>
    <n v="5"/>
    <x v="0"/>
    <m/>
  </r>
  <r>
    <x v="10"/>
    <n v="50"/>
    <n v="45"/>
    <n v="32"/>
    <n v="0"/>
    <n v="0"/>
    <n v="0"/>
    <n v="20"/>
    <n v="20"/>
    <n v="20"/>
    <n v="30"/>
    <n v="25"/>
    <n v="12"/>
    <n v="7000"/>
    <n v="4000"/>
    <n v="7000"/>
    <n v="2000"/>
    <n v="2000"/>
    <n v="2000"/>
    <n v="60"/>
    <n v="0.2857142857142857"/>
    <n v="0.5"/>
    <n v="0.2857142857142857"/>
    <n v="0.35714285714285715"/>
    <n v="0"/>
    <n v="11"/>
    <n v="5"/>
    <x v="0"/>
    <m/>
  </r>
  <r>
    <x v="11"/>
    <n v="50"/>
    <n v="45"/>
    <n v="32"/>
    <n v="0"/>
    <n v="0"/>
    <n v="0"/>
    <n v="20"/>
    <n v="20"/>
    <n v="20"/>
    <n v="30"/>
    <n v="25"/>
    <n v="12"/>
    <n v="7000"/>
    <n v="4000"/>
    <n v="7000"/>
    <n v="2000"/>
    <n v="2000"/>
    <n v="2000"/>
    <n v="60"/>
    <n v="0.2857142857142857"/>
    <n v="0.5"/>
    <n v="0.2857142857142857"/>
    <n v="0.35714285714285715"/>
    <n v="0"/>
    <n v="12"/>
    <n v="5"/>
    <x v="0"/>
    <m/>
  </r>
  <r>
    <x v="12"/>
    <n v="50"/>
    <n v="45"/>
    <n v="32"/>
    <n v="0"/>
    <n v="0"/>
    <n v="0"/>
    <n v="20"/>
    <n v="20"/>
    <n v="20"/>
    <n v="30"/>
    <n v="25"/>
    <n v="12"/>
    <n v="7000"/>
    <n v="4000"/>
    <n v="7000"/>
    <n v="2000"/>
    <n v="2000"/>
    <n v="2000"/>
    <n v="60"/>
    <n v="0.2857142857142857"/>
    <n v="0.5"/>
    <n v="0.2857142857142857"/>
    <n v="0.35714285714285715"/>
    <n v="0"/>
    <n v="13"/>
    <n v="5"/>
    <x v="0"/>
    <m/>
  </r>
  <r>
    <x v="13"/>
    <n v="50"/>
    <n v="45"/>
    <n v="32"/>
    <n v="0"/>
    <n v="0"/>
    <n v="0"/>
    <n v="20"/>
    <n v="20"/>
    <n v="20"/>
    <n v="30"/>
    <n v="25"/>
    <n v="12"/>
    <n v="7000"/>
    <n v="4000"/>
    <n v="7000"/>
    <n v="2000"/>
    <n v="2000"/>
    <n v="2000"/>
    <n v="60"/>
    <n v="0.2857142857142857"/>
    <n v="0.5"/>
    <n v="0.2857142857142857"/>
    <n v="0.35714285714285715"/>
    <n v="0"/>
    <n v="14"/>
    <n v="5"/>
    <x v="0"/>
    <m/>
  </r>
  <r>
    <x v="14"/>
    <n v="50"/>
    <n v="45"/>
    <n v="32"/>
    <n v="0"/>
    <n v="0"/>
    <n v="0"/>
    <n v="20"/>
    <n v="20"/>
    <n v="20"/>
    <n v="30"/>
    <n v="25"/>
    <n v="12"/>
    <n v="7000"/>
    <n v="4000"/>
    <n v="7000"/>
    <n v="2000"/>
    <n v="2000"/>
    <n v="2000"/>
    <n v="60"/>
    <n v="0.2857142857142857"/>
    <n v="0.5"/>
    <n v="0.2857142857142857"/>
    <n v="0.35714285714285715"/>
    <n v="0"/>
    <n v="15"/>
    <n v="5"/>
    <x v="0"/>
    <m/>
  </r>
  <r>
    <x v="15"/>
    <n v="50"/>
    <n v="45"/>
    <n v="32"/>
    <n v="0"/>
    <n v="0"/>
    <n v="0"/>
    <n v="20"/>
    <n v="20"/>
    <n v="20"/>
    <n v="30"/>
    <n v="25"/>
    <n v="12"/>
    <n v="7000"/>
    <n v="4000"/>
    <n v="7000"/>
    <n v="2000"/>
    <n v="2000"/>
    <n v="2000"/>
    <n v="60"/>
    <n v="0.2857142857142857"/>
    <n v="0.5"/>
    <n v="0.2857142857142857"/>
    <n v="0.35714285714285715"/>
    <n v="0"/>
    <n v="16"/>
    <n v="5"/>
    <x v="0"/>
    <m/>
  </r>
  <r>
    <x v="16"/>
    <n v="50"/>
    <n v="45"/>
    <n v="32"/>
    <n v="0"/>
    <n v="0"/>
    <n v="0"/>
    <n v="20"/>
    <n v="20"/>
    <n v="20"/>
    <n v="30"/>
    <n v="25"/>
    <n v="12"/>
    <n v="7000"/>
    <n v="4000"/>
    <n v="7000"/>
    <n v="2000"/>
    <n v="2000"/>
    <n v="2000"/>
    <n v="60"/>
    <n v="0.2857142857142857"/>
    <n v="0.5"/>
    <n v="0.2857142857142857"/>
    <n v="0.35714285714285715"/>
    <n v="0"/>
    <n v="17"/>
    <n v="5"/>
    <x v="0"/>
    <m/>
  </r>
  <r>
    <x v="17"/>
    <n v="50"/>
    <n v="45"/>
    <n v="32"/>
    <n v="0"/>
    <n v="0"/>
    <n v="0"/>
    <n v="20"/>
    <n v="20"/>
    <n v="20"/>
    <n v="30"/>
    <n v="25"/>
    <n v="12"/>
    <n v="7000"/>
    <n v="4000"/>
    <n v="7000"/>
    <n v="2000"/>
    <n v="2000"/>
    <n v="2000"/>
    <n v="60"/>
    <n v="0.2857142857142857"/>
    <n v="0.5"/>
    <n v="0.2857142857142857"/>
    <n v="0.35714285714285715"/>
    <n v="0"/>
    <n v="18"/>
    <n v="5"/>
    <x v="0"/>
    <m/>
  </r>
  <r>
    <x v="18"/>
    <n v="50"/>
    <n v="45"/>
    <n v="32"/>
    <n v="0"/>
    <n v="0"/>
    <n v="0"/>
    <n v="20"/>
    <n v="20"/>
    <n v="20"/>
    <n v="30"/>
    <n v="25"/>
    <n v="12"/>
    <n v="7000"/>
    <n v="4000"/>
    <n v="7000"/>
    <n v="2000"/>
    <n v="2000"/>
    <n v="2000"/>
    <n v="60"/>
    <n v="0.2857142857142857"/>
    <n v="0.5"/>
    <n v="0.2857142857142857"/>
    <n v="0.35714285714285715"/>
    <n v="0"/>
    <n v="19"/>
    <n v="5"/>
    <x v="0"/>
    <m/>
  </r>
  <r>
    <x v="19"/>
    <n v="50"/>
    <n v="45"/>
    <n v="32"/>
    <n v="0"/>
    <n v="0"/>
    <n v="0"/>
    <n v="20"/>
    <n v="20"/>
    <n v="20"/>
    <n v="30"/>
    <n v="25"/>
    <n v="12"/>
    <n v="7000"/>
    <n v="4000"/>
    <n v="7000"/>
    <n v="2000"/>
    <n v="2000"/>
    <n v="2000"/>
    <n v="60"/>
    <n v="0.2857142857142857"/>
    <n v="0.5"/>
    <n v="0.2857142857142857"/>
    <n v="0.35714285714285715"/>
    <n v="0"/>
    <n v="20"/>
    <n v="5"/>
    <x v="0"/>
    <m/>
  </r>
  <r>
    <x v="20"/>
    <n v="50"/>
    <n v="45"/>
    <n v="32"/>
    <n v="0"/>
    <n v="0"/>
    <n v="0"/>
    <n v="20"/>
    <n v="20"/>
    <n v="20"/>
    <n v="30"/>
    <n v="25"/>
    <n v="12"/>
    <n v="7000"/>
    <n v="4000"/>
    <n v="7000"/>
    <n v="2000"/>
    <n v="2000"/>
    <n v="2000"/>
    <n v="60"/>
    <n v="0.2857142857142857"/>
    <n v="0.5"/>
    <n v="0.2857142857142857"/>
    <n v="0.35714285714285715"/>
    <n v="0"/>
    <n v="21"/>
    <n v="5"/>
    <x v="0"/>
    <m/>
  </r>
  <r>
    <x v="21"/>
    <n v="50"/>
    <n v="45"/>
    <n v="32"/>
    <n v="0"/>
    <n v="0"/>
    <n v="0"/>
    <n v="20"/>
    <n v="20"/>
    <n v="20"/>
    <n v="30"/>
    <n v="25"/>
    <n v="12"/>
    <n v="7000"/>
    <n v="4000"/>
    <n v="7000"/>
    <n v="2000"/>
    <n v="2000"/>
    <n v="2000"/>
    <n v="60"/>
    <n v="0.2857142857142857"/>
    <n v="0.5"/>
    <n v="0.2857142857142857"/>
    <n v="0.35714285714285715"/>
    <n v="0"/>
    <n v="22"/>
    <n v="5"/>
    <x v="0"/>
    <m/>
  </r>
  <r>
    <x v="22"/>
    <n v="50"/>
    <n v="45"/>
    <n v="32"/>
    <n v="0"/>
    <n v="0"/>
    <n v="0"/>
    <n v="20"/>
    <n v="20"/>
    <n v="20"/>
    <n v="30"/>
    <n v="25"/>
    <n v="12"/>
    <n v="7000"/>
    <n v="4000"/>
    <n v="7000"/>
    <n v="2000"/>
    <n v="2000"/>
    <n v="2000"/>
    <n v="60"/>
    <n v="0.2857142857142857"/>
    <n v="0.5"/>
    <n v="0.2857142857142857"/>
    <n v="0.35714285714285715"/>
    <n v="0"/>
    <n v="23"/>
    <n v="5"/>
    <x v="0"/>
    <m/>
  </r>
  <r>
    <x v="23"/>
    <n v="50"/>
    <n v="45"/>
    <n v="32"/>
    <n v="0"/>
    <n v="0"/>
    <n v="0"/>
    <n v="20"/>
    <n v="20"/>
    <n v="20"/>
    <n v="30"/>
    <n v="25"/>
    <n v="12"/>
    <n v="7000"/>
    <n v="4000"/>
    <n v="7000"/>
    <n v="2000"/>
    <n v="2000"/>
    <n v="2000"/>
    <n v="60"/>
    <n v="0.2857142857142857"/>
    <n v="0.5"/>
    <n v="0.2857142857142857"/>
    <n v="0.35714285714285715"/>
    <n v="0"/>
    <n v="24"/>
    <n v="5"/>
    <x v="0"/>
    <m/>
  </r>
  <r>
    <x v="24"/>
    <n v="50"/>
    <n v="45"/>
    <n v="32"/>
    <n v="0"/>
    <n v="0"/>
    <n v="0"/>
    <n v="20"/>
    <n v="20"/>
    <n v="20"/>
    <n v="30"/>
    <n v="25"/>
    <n v="12"/>
    <n v="7000"/>
    <n v="4000"/>
    <n v="7000"/>
    <n v="2000"/>
    <n v="2000"/>
    <n v="2000"/>
    <n v="60"/>
    <n v="0.2857142857142857"/>
    <n v="0.5"/>
    <n v="0.2857142857142857"/>
    <n v="0.35714285714285715"/>
    <n v="0"/>
    <n v="25"/>
    <n v="5"/>
    <x v="0"/>
    <m/>
  </r>
  <r>
    <x v="25"/>
    <n v="50"/>
    <n v="45"/>
    <n v="32"/>
    <n v="0"/>
    <n v="0"/>
    <n v="0"/>
    <n v="20"/>
    <n v="20"/>
    <n v="20"/>
    <n v="30"/>
    <n v="25"/>
    <n v="12"/>
    <n v="7000"/>
    <n v="4000"/>
    <n v="7000"/>
    <n v="2000"/>
    <n v="2000"/>
    <n v="2000"/>
    <n v="60"/>
    <n v="0.2857142857142857"/>
    <n v="0.5"/>
    <n v="0.2857142857142857"/>
    <n v="0.35714285714285715"/>
    <n v="0"/>
    <n v="26"/>
    <n v="5"/>
    <x v="0"/>
    <m/>
  </r>
  <r>
    <x v="26"/>
    <n v="50"/>
    <n v="45"/>
    <n v="32"/>
    <n v="0"/>
    <n v="0"/>
    <n v="0"/>
    <n v="20"/>
    <n v="20"/>
    <n v="20"/>
    <n v="30"/>
    <n v="25"/>
    <n v="12"/>
    <n v="7000"/>
    <n v="4000"/>
    <n v="7000"/>
    <n v="2000"/>
    <n v="2000"/>
    <n v="2000"/>
    <n v="60"/>
    <n v="0.2857142857142857"/>
    <n v="0.5"/>
    <n v="0.2857142857142857"/>
    <n v="0.35714285714285715"/>
    <n v="0"/>
    <n v="27"/>
    <n v="5"/>
    <x v="0"/>
    <m/>
  </r>
  <r>
    <x v="27"/>
    <n v="50"/>
    <n v="45"/>
    <n v="32"/>
    <n v="0"/>
    <n v="0"/>
    <n v="0"/>
    <n v="20"/>
    <n v="20"/>
    <n v="20"/>
    <n v="30"/>
    <n v="25"/>
    <n v="12"/>
    <n v="7000"/>
    <n v="4000"/>
    <n v="7000"/>
    <n v="2000"/>
    <n v="2000"/>
    <n v="2000"/>
    <n v="60"/>
    <n v="0.2857142857142857"/>
    <n v="0.5"/>
    <n v="0.2857142857142857"/>
    <n v="0.35714285714285715"/>
    <n v="0"/>
    <n v="28"/>
    <n v="5"/>
    <x v="0"/>
    <m/>
  </r>
  <r>
    <x v="28"/>
    <n v="50"/>
    <n v="45"/>
    <n v="32"/>
    <n v="0"/>
    <n v="0"/>
    <n v="0"/>
    <n v="20"/>
    <n v="20"/>
    <n v="20"/>
    <n v="30"/>
    <n v="25"/>
    <n v="12"/>
    <n v="7000"/>
    <n v="4000"/>
    <n v="7000"/>
    <n v="2000"/>
    <n v="2000"/>
    <n v="2000"/>
    <n v="60"/>
    <n v="0.2857142857142857"/>
    <n v="0.5"/>
    <n v="0.2857142857142857"/>
    <n v="0.35714285714285715"/>
    <n v="0"/>
    <n v="29"/>
    <n v="5"/>
    <x v="0"/>
    <m/>
  </r>
  <r>
    <x v="29"/>
    <n v="50"/>
    <n v="45"/>
    <n v="32"/>
    <n v="0"/>
    <n v="0"/>
    <n v="0"/>
    <n v="20"/>
    <n v="20"/>
    <n v="20"/>
    <n v="30"/>
    <n v="25"/>
    <n v="12"/>
    <n v="7000"/>
    <n v="4000"/>
    <n v="7000"/>
    <n v="2000"/>
    <n v="2000"/>
    <n v="2000"/>
    <n v="60"/>
    <n v="0.2857142857142857"/>
    <n v="0.5"/>
    <n v="0.2857142857142857"/>
    <n v="0.35714285714285715"/>
    <n v="0"/>
    <n v="30"/>
    <n v="5"/>
    <x v="0"/>
    <m/>
  </r>
  <r>
    <x v="30"/>
    <n v="50"/>
    <n v="45"/>
    <n v="32"/>
    <n v="0"/>
    <n v="0"/>
    <n v="0"/>
    <n v="20"/>
    <n v="20"/>
    <n v="20"/>
    <n v="30"/>
    <n v="25"/>
    <n v="12"/>
    <n v="7000"/>
    <n v="4000"/>
    <n v="7000"/>
    <n v="2000"/>
    <n v="2000"/>
    <n v="2000"/>
    <n v="60"/>
    <n v="0.2857142857142857"/>
    <n v="0.5"/>
    <n v="0.2857142857142857"/>
    <n v="0.35714285714285715"/>
    <n v="0"/>
    <n v="31"/>
    <n v="5"/>
    <x v="0"/>
    <m/>
  </r>
  <r>
    <x v="31"/>
    <n v="50"/>
    <n v="45"/>
    <n v="32"/>
    <n v="0"/>
    <n v="0"/>
    <n v="0"/>
    <n v="20"/>
    <n v="20"/>
    <n v="20"/>
    <n v="30"/>
    <n v="25"/>
    <n v="12"/>
    <n v="7000"/>
    <n v="4000"/>
    <n v="7000"/>
    <n v="2000"/>
    <n v="2000"/>
    <n v="2000"/>
    <n v="60"/>
    <n v="0.2857142857142857"/>
    <n v="0.5"/>
    <n v="0.2857142857142857"/>
    <n v="0.35714285714285715"/>
    <n v="0"/>
    <n v="1"/>
    <n v="6"/>
    <x v="0"/>
    <m/>
  </r>
  <r>
    <x v="32"/>
    <n v="50"/>
    <n v="45"/>
    <n v="32"/>
    <n v="0"/>
    <n v="0"/>
    <n v="0"/>
    <n v="20"/>
    <n v="20"/>
    <n v="20"/>
    <n v="30"/>
    <n v="25"/>
    <n v="12"/>
    <n v="7000"/>
    <n v="4000"/>
    <n v="7000"/>
    <n v="2000"/>
    <n v="2000"/>
    <n v="2000"/>
    <n v="60"/>
    <n v="0.2857142857142857"/>
    <n v="0.5"/>
    <n v="0.2857142857142857"/>
    <n v="0.35714285714285715"/>
    <n v="0"/>
    <n v="2"/>
    <n v="6"/>
    <x v="0"/>
    <m/>
  </r>
  <r>
    <x v="33"/>
    <n v="50"/>
    <n v="45"/>
    <n v="32"/>
    <n v="0"/>
    <n v="0"/>
    <n v="0"/>
    <n v="20"/>
    <n v="20"/>
    <n v="20"/>
    <n v="30"/>
    <n v="25"/>
    <n v="12"/>
    <n v="7000"/>
    <n v="4000"/>
    <n v="7000"/>
    <n v="2000"/>
    <n v="2000"/>
    <n v="2000"/>
    <n v="60"/>
    <n v="0.2857142857142857"/>
    <n v="0.5"/>
    <n v="0.2857142857142857"/>
    <n v="0.35714285714285715"/>
    <n v="0"/>
    <n v="3"/>
    <n v="6"/>
    <x v="0"/>
    <m/>
  </r>
  <r>
    <x v="34"/>
    <n v="50"/>
    <n v="45"/>
    <n v="32"/>
    <n v="0"/>
    <n v="0"/>
    <n v="0"/>
    <n v="20"/>
    <n v="20"/>
    <n v="20"/>
    <n v="30"/>
    <n v="25"/>
    <n v="12"/>
    <n v="7000"/>
    <n v="4000"/>
    <n v="7000"/>
    <n v="2000"/>
    <n v="2000"/>
    <n v="2000"/>
    <n v="60"/>
    <n v="0.2857142857142857"/>
    <n v="0.5"/>
    <n v="0.2857142857142857"/>
    <n v="0.35714285714285715"/>
    <n v="0"/>
    <n v="4"/>
    <n v="6"/>
    <x v="0"/>
    <m/>
  </r>
  <r>
    <x v="35"/>
    <n v="50"/>
    <n v="45"/>
    <n v="32"/>
    <n v="0"/>
    <n v="0"/>
    <n v="0"/>
    <n v="20"/>
    <n v="20"/>
    <n v="20"/>
    <n v="30"/>
    <n v="25"/>
    <n v="12"/>
    <n v="7000"/>
    <n v="4000"/>
    <n v="7000"/>
    <n v="2000"/>
    <n v="2000"/>
    <n v="2000"/>
    <n v="60"/>
    <n v="0.2857142857142857"/>
    <n v="0.5"/>
    <n v="0.2857142857142857"/>
    <n v="0.35714285714285715"/>
    <n v="0"/>
    <n v="5"/>
    <n v="6"/>
    <x v="0"/>
    <m/>
  </r>
  <r>
    <x v="36"/>
    <n v="50"/>
    <n v="45"/>
    <n v="32"/>
    <n v="0"/>
    <n v="0"/>
    <n v="0"/>
    <n v="20"/>
    <n v="20"/>
    <n v="20"/>
    <n v="30"/>
    <n v="25"/>
    <n v="12"/>
    <n v="7000"/>
    <n v="4000"/>
    <n v="7000"/>
    <n v="2000"/>
    <n v="2000"/>
    <n v="2000"/>
    <n v="60"/>
    <n v="0.2857142857142857"/>
    <n v="0.5"/>
    <n v="0.2857142857142857"/>
    <n v="0.35714285714285715"/>
    <n v="0"/>
    <n v="6"/>
    <n v="6"/>
    <x v="0"/>
    <m/>
  </r>
  <r>
    <x v="37"/>
    <n v="50"/>
    <n v="45"/>
    <n v="32"/>
    <n v="0"/>
    <n v="0"/>
    <n v="0"/>
    <n v="20"/>
    <n v="20"/>
    <n v="20"/>
    <n v="30"/>
    <n v="25"/>
    <n v="12"/>
    <n v="7000"/>
    <n v="4000"/>
    <n v="7000"/>
    <n v="2000"/>
    <n v="2000"/>
    <n v="2000"/>
    <n v="60"/>
    <n v="0.2857142857142857"/>
    <n v="0.5"/>
    <n v="0.2857142857142857"/>
    <n v="0.35714285714285715"/>
    <n v="0"/>
    <n v="7"/>
    <n v="6"/>
    <x v="0"/>
    <m/>
  </r>
  <r>
    <x v="38"/>
    <n v="50"/>
    <n v="45"/>
    <n v="32"/>
    <n v="0"/>
    <n v="0"/>
    <n v="0"/>
    <n v="20"/>
    <n v="20"/>
    <n v="20"/>
    <n v="30"/>
    <n v="25"/>
    <n v="12"/>
    <n v="7000"/>
    <n v="4000"/>
    <n v="7000"/>
    <n v="2000"/>
    <n v="2000"/>
    <n v="2000"/>
    <n v="60"/>
    <n v="0.2857142857142857"/>
    <n v="0.5"/>
    <n v="0.2857142857142857"/>
    <n v="0.35714285714285715"/>
    <n v="0"/>
    <n v="8"/>
    <n v="6"/>
    <x v="0"/>
    <m/>
  </r>
  <r>
    <x v="39"/>
    <n v="51"/>
    <n v="46"/>
    <n v="36"/>
    <n v="1"/>
    <n v="4"/>
    <n v="2"/>
    <n v="23"/>
    <n v="23"/>
    <n v="12"/>
    <n v="29"/>
    <n v="27"/>
    <n v="26"/>
    <n v="8050"/>
    <n v="4600"/>
    <n v="4200"/>
    <n v="2300"/>
    <n v="2300"/>
    <n v="2300"/>
    <n v="58"/>
    <n v="0.2857142857142857"/>
    <n v="0.5"/>
    <n v="0.54761904761904767"/>
    <n v="0.44444444444444448"/>
    <n v="-3.3333333333333333E-2"/>
    <n v="9"/>
    <n v="6"/>
    <x v="0"/>
    <m/>
  </r>
  <r>
    <x v="40"/>
    <n v="53"/>
    <n v="49"/>
    <n v="45"/>
    <n v="2"/>
    <n v="3"/>
    <n v="1"/>
    <n v="21"/>
    <n v="19"/>
    <n v="26"/>
    <n v="34"/>
    <n v="33"/>
    <n v="20"/>
    <n v="7350"/>
    <n v="3800"/>
    <n v="9100"/>
    <n v="2100"/>
    <n v="1900"/>
    <n v="2100"/>
    <n v="66"/>
    <n v="0.2857142857142857"/>
    <n v="0.5"/>
    <n v="0.23076923076923078"/>
    <n v="0.33882783882783879"/>
    <n v="0.13793103448275862"/>
    <n v="10"/>
    <n v="6"/>
    <x v="0"/>
    <m/>
  </r>
  <r>
    <x v="41"/>
    <n v="54"/>
    <n v="50"/>
    <n v="45"/>
    <n v="0"/>
    <n v="0"/>
    <n v="0"/>
    <n v="20"/>
    <n v="20"/>
    <n v="20"/>
    <n v="34"/>
    <n v="30"/>
    <n v="25"/>
    <n v="7000"/>
    <n v="4000"/>
    <n v="7000"/>
    <n v="2000"/>
    <n v="2000"/>
    <n v="2000"/>
    <n v="60"/>
    <n v="0.2857142857142857"/>
    <n v="0.5"/>
    <n v="0.2857142857142857"/>
    <n v="0.35714285714285715"/>
    <n v="-9.0909090909090912E-2"/>
    <n v="11"/>
    <n v="6"/>
    <x v="0"/>
    <m/>
  </r>
  <r>
    <x v="42"/>
    <n v="55"/>
    <n v="45"/>
    <n v="45"/>
    <n v="0"/>
    <n v="1"/>
    <n v="1"/>
    <n v="23"/>
    <n v="20"/>
    <n v="20"/>
    <n v="32"/>
    <n v="30"/>
    <n v="26"/>
    <n v="8050"/>
    <n v="4000"/>
    <n v="7000"/>
    <n v="2300"/>
    <n v="2000"/>
    <n v="2300"/>
    <n v="63"/>
    <n v="0.2857142857142857"/>
    <n v="0.5"/>
    <n v="0.32857142857142857"/>
    <n v="0.37142857142857144"/>
    <n v="0.05"/>
    <n v="12"/>
    <n v="6"/>
    <x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d v="2023-05-01T00:00:00"/>
    <n v="50"/>
    <n v="45"/>
    <n v="32"/>
    <n v="0"/>
    <n v="0"/>
    <n v="0"/>
    <n v="20"/>
    <n v="20"/>
    <n v="20"/>
    <n v="30"/>
    <n v="25"/>
    <n v="12"/>
    <n v="7000"/>
    <n v="4000"/>
    <n v="7000"/>
    <n v="2000"/>
    <n v="2000"/>
    <n v="2000"/>
    <n v="60"/>
    <n v="0.2857142857142857"/>
    <n v="0.5"/>
    <n v="0.2857142857142857"/>
    <n v="0.35714285714285715"/>
    <n v="0"/>
  </r>
  <r>
    <d v="2023-05-02T00:00:00"/>
    <n v="50"/>
    <n v="45"/>
    <n v="32"/>
    <n v="0"/>
    <n v="0"/>
    <n v="0"/>
    <n v="20"/>
    <n v="20"/>
    <n v="20"/>
    <n v="30"/>
    <n v="25"/>
    <n v="12"/>
    <n v="7000"/>
    <n v="4000"/>
    <n v="7000"/>
    <n v="2000"/>
    <n v="2000"/>
    <n v="2000"/>
    <n v="60"/>
    <n v="0.2857142857142857"/>
    <n v="0.5"/>
    <n v="0.2857142857142857"/>
    <n v="0.35714285714285715"/>
    <n v="0"/>
  </r>
  <r>
    <d v="2023-05-03T00:00:00"/>
    <n v="50"/>
    <n v="45"/>
    <n v="32"/>
    <n v="0"/>
    <n v="0"/>
    <n v="0"/>
    <n v="20"/>
    <n v="20"/>
    <n v="20"/>
    <n v="30"/>
    <n v="25"/>
    <n v="12"/>
    <n v="7000"/>
    <n v="4000"/>
    <n v="7000"/>
    <n v="2000"/>
    <n v="2000"/>
    <n v="2000"/>
    <n v="60"/>
    <n v="0.2857142857142857"/>
    <n v="0.5"/>
    <n v="0.2857142857142857"/>
    <n v="0.35714285714285715"/>
    <n v="0"/>
  </r>
  <r>
    <d v="2023-05-04T00:00:00"/>
    <n v="50"/>
    <n v="45"/>
    <n v="32"/>
    <n v="0"/>
    <n v="0"/>
    <n v="0"/>
    <n v="20"/>
    <n v="20"/>
    <n v="20"/>
    <n v="30"/>
    <n v="25"/>
    <n v="12"/>
    <n v="7000"/>
    <n v="4000"/>
    <n v="7000"/>
    <n v="2000"/>
    <n v="2000"/>
    <n v="2000"/>
    <n v="60"/>
    <n v="0.2857142857142857"/>
    <n v="0.5"/>
    <n v="0.2857142857142857"/>
    <n v="0.35714285714285715"/>
    <n v="0"/>
  </r>
  <r>
    <d v="2023-05-05T00:00:00"/>
    <n v="50"/>
    <n v="45"/>
    <n v="32"/>
    <n v="0"/>
    <n v="0"/>
    <n v="0"/>
    <n v="20"/>
    <n v="20"/>
    <n v="20"/>
    <n v="30"/>
    <n v="25"/>
    <n v="12"/>
    <n v="7000"/>
    <n v="4000"/>
    <n v="7000"/>
    <n v="2000"/>
    <n v="2000"/>
    <n v="2000"/>
    <n v="60"/>
    <n v="0.2857142857142857"/>
    <n v="0.5"/>
    <n v="0.2857142857142857"/>
    <n v="0.35714285714285715"/>
    <n v="0"/>
  </r>
  <r>
    <d v="2023-05-06T00:00:00"/>
    <n v="50"/>
    <n v="45"/>
    <n v="32"/>
    <n v="0"/>
    <n v="0"/>
    <n v="0"/>
    <n v="20"/>
    <n v="20"/>
    <n v="20"/>
    <n v="30"/>
    <n v="25"/>
    <n v="12"/>
    <n v="7000"/>
    <n v="4000"/>
    <n v="7000"/>
    <n v="2000"/>
    <n v="2000"/>
    <n v="2000"/>
    <n v="60"/>
    <n v="0.2857142857142857"/>
    <n v="0.5"/>
    <n v="0.2857142857142857"/>
    <n v="0.35714285714285715"/>
    <n v="0"/>
  </r>
  <r>
    <d v="2023-05-07T00:00:00"/>
    <n v="50"/>
    <n v="45"/>
    <n v="32"/>
    <n v="0"/>
    <n v="0"/>
    <n v="0"/>
    <n v="20"/>
    <n v="20"/>
    <n v="20"/>
    <n v="30"/>
    <n v="25"/>
    <n v="12"/>
    <n v="7000"/>
    <n v="4000"/>
    <n v="7000"/>
    <n v="2000"/>
    <n v="2000"/>
    <n v="2000"/>
    <n v="60"/>
    <n v="0.2857142857142857"/>
    <n v="0.5"/>
    <n v="0.2857142857142857"/>
    <n v="0.35714285714285715"/>
    <n v="0"/>
  </r>
  <r>
    <d v="2023-05-08T00:00:00"/>
    <n v="50"/>
    <n v="45"/>
    <n v="32"/>
    <n v="0"/>
    <n v="0"/>
    <n v="0"/>
    <n v="20"/>
    <n v="20"/>
    <n v="20"/>
    <n v="30"/>
    <n v="25"/>
    <n v="12"/>
    <n v="7000"/>
    <n v="4000"/>
    <n v="7000"/>
    <n v="2000"/>
    <n v="2000"/>
    <n v="2000"/>
    <n v="60"/>
    <n v="0.2857142857142857"/>
    <n v="0.5"/>
    <n v="0.2857142857142857"/>
    <n v="0.35714285714285715"/>
    <n v="0"/>
  </r>
  <r>
    <d v="2023-05-09T00:00:00"/>
    <n v="50"/>
    <n v="45"/>
    <n v="32"/>
    <n v="0"/>
    <n v="0"/>
    <n v="0"/>
    <n v="20"/>
    <n v="20"/>
    <n v="20"/>
    <n v="30"/>
    <n v="25"/>
    <n v="12"/>
    <n v="7000"/>
    <n v="4000"/>
    <n v="7000"/>
    <n v="2000"/>
    <n v="2000"/>
    <n v="2000"/>
    <n v="60"/>
    <n v="0.2857142857142857"/>
    <n v="0.5"/>
    <n v="0.2857142857142857"/>
    <n v="0.35714285714285715"/>
    <n v="0"/>
  </r>
  <r>
    <d v="2023-05-10T00:00:00"/>
    <n v="50"/>
    <n v="45"/>
    <n v="32"/>
    <n v="0"/>
    <n v="0"/>
    <n v="0"/>
    <n v="20"/>
    <n v="20"/>
    <n v="20"/>
    <n v="30"/>
    <n v="25"/>
    <n v="12"/>
    <n v="7000"/>
    <n v="4000"/>
    <n v="7000"/>
    <n v="2000"/>
    <n v="2000"/>
    <n v="2000"/>
    <n v="60"/>
    <n v="0.2857142857142857"/>
    <n v="0.5"/>
    <n v="0.2857142857142857"/>
    <n v="0.35714285714285715"/>
    <n v="0"/>
  </r>
  <r>
    <d v="2023-05-11T00:00:00"/>
    <n v="50"/>
    <n v="45"/>
    <n v="32"/>
    <n v="0"/>
    <n v="0"/>
    <n v="0"/>
    <n v="20"/>
    <n v="20"/>
    <n v="20"/>
    <n v="30"/>
    <n v="25"/>
    <n v="12"/>
    <n v="7000"/>
    <n v="4000"/>
    <n v="7000"/>
    <n v="2000"/>
    <n v="2000"/>
    <n v="2000"/>
    <n v="60"/>
    <n v="0.2857142857142857"/>
    <n v="0.5"/>
    <n v="0.2857142857142857"/>
    <n v="0.35714285714285715"/>
    <n v="0"/>
  </r>
  <r>
    <d v="2023-05-12T00:00:00"/>
    <n v="50"/>
    <n v="45"/>
    <n v="32"/>
    <n v="0"/>
    <n v="0"/>
    <n v="0"/>
    <n v="20"/>
    <n v="20"/>
    <n v="20"/>
    <n v="30"/>
    <n v="25"/>
    <n v="12"/>
    <n v="7000"/>
    <n v="4000"/>
    <n v="7000"/>
    <n v="2000"/>
    <n v="2000"/>
    <n v="2000"/>
    <n v="60"/>
    <n v="0.2857142857142857"/>
    <n v="0.5"/>
    <n v="0.2857142857142857"/>
    <n v="0.35714285714285715"/>
    <n v="0"/>
  </r>
  <r>
    <d v="2023-05-13T00:00:00"/>
    <n v="50"/>
    <n v="45"/>
    <n v="32"/>
    <n v="0"/>
    <n v="0"/>
    <n v="0"/>
    <n v="20"/>
    <n v="20"/>
    <n v="20"/>
    <n v="30"/>
    <n v="25"/>
    <n v="12"/>
    <n v="7000"/>
    <n v="4000"/>
    <n v="7000"/>
    <n v="2000"/>
    <n v="2000"/>
    <n v="2000"/>
    <n v="60"/>
    <n v="0.2857142857142857"/>
    <n v="0.5"/>
    <n v="0.2857142857142857"/>
    <n v="0.35714285714285715"/>
    <n v="0"/>
  </r>
  <r>
    <d v="2023-05-14T00:00:00"/>
    <n v="50"/>
    <n v="45"/>
    <n v="32"/>
    <n v="0"/>
    <n v="0"/>
    <n v="0"/>
    <n v="20"/>
    <n v="20"/>
    <n v="20"/>
    <n v="30"/>
    <n v="25"/>
    <n v="12"/>
    <n v="7000"/>
    <n v="4000"/>
    <n v="7000"/>
    <n v="2000"/>
    <n v="2000"/>
    <n v="2000"/>
    <n v="60"/>
    <n v="0.2857142857142857"/>
    <n v="0.5"/>
    <n v="0.2857142857142857"/>
    <n v="0.35714285714285715"/>
    <n v="0"/>
  </r>
  <r>
    <d v="2023-05-15T00:00:00"/>
    <n v="50"/>
    <n v="45"/>
    <n v="32"/>
    <n v="0"/>
    <n v="0"/>
    <n v="0"/>
    <n v="20"/>
    <n v="20"/>
    <n v="20"/>
    <n v="30"/>
    <n v="25"/>
    <n v="12"/>
    <n v="7000"/>
    <n v="4000"/>
    <n v="7000"/>
    <n v="2000"/>
    <n v="2000"/>
    <n v="2000"/>
    <n v="60"/>
    <n v="0.2857142857142857"/>
    <n v="0.5"/>
    <n v="0.2857142857142857"/>
    <n v="0.35714285714285715"/>
    <n v="0"/>
  </r>
  <r>
    <d v="2023-05-16T00:00:00"/>
    <n v="50"/>
    <n v="45"/>
    <n v="32"/>
    <n v="0"/>
    <n v="0"/>
    <n v="0"/>
    <n v="20"/>
    <n v="20"/>
    <n v="20"/>
    <n v="30"/>
    <n v="25"/>
    <n v="12"/>
    <n v="7000"/>
    <n v="4000"/>
    <n v="7000"/>
    <n v="2000"/>
    <n v="2000"/>
    <n v="2000"/>
    <n v="60"/>
    <n v="0.2857142857142857"/>
    <n v="0.5"/>
    <n v="0.2857142857142857"/>
    <n v="0.35714285714285715"/>
    <n v="0"/>
  </r>
  <r>
    <d v="2023-05-17T00:00:00"/>
    <n v="50"/>
    <n v="45"/>
    <n v="32"/>
    <n v="0"/>
    <n v="0"/>
    <n v="0"/>
    <n v="20"/>
    <n v="20"/>
    <n v="20"/>
    <n v="30"/>
    <n v="25"/>
    <n v="12"/>
    <n v="7000"/>
    <n v="4000"/>
    <n v="7000"/>
    <n v="2000"/>
    <n v="2000"/>
    <n v="2000"/>
    <n v="60"/>
    <n v="0.2857142857142857"/>
    <n v="0.5"/>
    <n v="0.2857142857142857"/>
    <n v="0.35714285714285715"/>
    <n v="0"/>
  </r>
  <r>
    <d v="2023-05-18T00:00:00"/>
    <n v="50"/>
    <n v="45"/>
    <n v="32"/>
    <n v="0"/>
    <n v="0"/>
    <n v="0"/>
    <n v="20"/>
    <n v="20"/>
    <n v="20"/>
    <n v="30"/>
    <n v="25"/>
    <n v="12"/>
    <n v="7000"/>
    <n v="4000"/>
    <n v="7000"/>
    <n v="2000"/>
    <n v="2000"/>
    <n v="2000"/>
    <n v="60"/>
    <n v="0.2857142857142857"/>
    <n v="0.5"/>
    <n v="0.2857142857142857"/>
    <n v="0.35714285714285715"/>
    <n v="0"/>
  </r>
  <r>
    <d v="2023-05-19T00:00:00"/>
    <n v="50"/>
    <n v="45"/>
    <n v="32"/>
    <n v="0"/>
    <n v="0"/>
    <n v="0"/>
    <n v="20"/>
    <n v="20"/>
    <n v="20"/>
    <n v="30"/>
    <n v="25"/>
    <n v="12"/>
    <n v="7000"/>
    <n v="4000"/>
    <n v="7000"/>
    <n v="2000"/>
    <n v="2000"/>
    <n v="2000"/>
    <n v="60"/>
    <n v="0.2857142857142857"/>
    <n v="0.5"/>
    <n v="0.2857142857142857"/>
    <n v="0.35714285714285715"/>
    <n v="0"/>
  </r>
  <r>
    <d v="2023-05-20T00:00:00"/>
    <n v="50"/>
    <n v="45"/>
    <n v="32"/>
    <n v="0"/>
    <n v="0"/>
    <n v="0"/>
    <n v="20"/>
    <n v="20"/>
    <n v="20"/>
    <n v="30"/>
    <n v="25"/>
    <n v="12"/>
    <n v="7000"/>
    <n v="4000"/>
    <n v="7000"/>
    <n v="2000"/>
    <n v="2000"/>
    <n v="2000"/>
    <n v="60"/>
    <n v="0.2857142857142857"/>
    <n v="0.5"/>
    <n v="0.2857142857142857"/>
    <n v="0.35714285714285715"/>
    <n v="0"/>
  </r>
  <r>
    <d v="2023-05-21T00:00:00"/>
    <n v="50"/>
    <n v="45"/>
    <n v="32"/>
    <n v="0"/>
    <n v="0"/>
    <n v="0"/>
    <n v="20"/>
    <n v="20"/>
    <n v="20"/>
    <n v="30"/>
    <n v="25"/>
    <n v="12"/>
    <n v="7000"/>
    <n v="4000"/>
    <n v="7000"/>
    <n v="2000"/>
    <n v="2000"/>
    <n v="2000"/>
    <n v="60"/>
    <n v="0.2857142857142857"/>
    <n v="0.5"/>
    <n v="0.2857142857142857"/>
    <n v="0.35714285714285715"/>
    <n v="0"/>
  </r>
  <r>
    <d v="2023-05-22T00:00:00"/>
    <n v="50"/>
    <n v="45"/>
    <n v="32"/>
    <n v="0"/>
    <n v="0"/>
    <n v="0"/>
    <n v="20"/>
    <n v="20"/>
    <n v="20"/>
    <n v="30"/>
    <n v="25"/>
    <n v="12"/>
    <n v="7000"/>
    <n v="4000"/>
    <n v="7000"/>
    <n v="2000"/>
    <n v="2000"/>
    <n v="2000"/>
    <n v="60"/>
    <n v="0.2857142857142857"/>
    <n v="0.5"/>
    <n v="0.2857142857142857"/>
    <n v="0.35714285714285715"/>
    <n v="0"/>
  </r>
  <r>
    <d v="2023-05-23T00:00:00"/>
    <n v="50"/>
    <n v="45"/>
    <n v="32"/>
    <n v="0"/>
    <n v="0"/>
    <n v="0"/>
    <n v="20"/>
    <n v="20"/>
    <n v="20"/>
    <n v="30"/>
    <n v="25"/>
    <n v="12"/>
    <n v="7000"/>
    <n v="4000"/>
    <n v="7000"/>
    <n v="2000"/>
    <n v="2000"/>
    <n v="2000"/>
    <n v="60"/>
    <n v="0.2857142857142857"/>
    <n v="0.5"/>
    <n v="0.2857142857142857"/>
    <n v="0.35714285714285715"/>
    <n v="0"/>
  </r>
  <r>
    <d v="2023-05-24T00:00:00"/>
    <n v="50"/>
    <n v="45"/>
    <n v="32"/>
    <n v="0"/>
    <n v="0"/>
    <n v="0"/>
    <n v="20"/>
    <n v="20"/>
    <n v="20"/>
    <n v="30"/>
    <n v="25"/>
    <n v="12"/>
    <n v="7000"/>
    <n v="4000"/>
    <n v="7000"/>
    <n v="2000"/>
    <n v="2000"/>
    <n v="2000"/>
    <n v="60"/>
    <n v="0.2857142857142857"/>
    <n v="0.5"/>
    <n v="0.2857142857142857"/>
    <n v="0.35714285714285715"/>
    <n v="0"/>
  </r>
  <r>
    <d v="2023-05-25T00:00:00"/>
    <n v="50"/>
    <n v="45"/>
    <n v="32"/>
    <n v="0"/>
    <n v="0"/>
    <n v="0"/>
    <n v="20"/>
    <n v="20"/>
    <n v="20"/>
    <n v="30"/>
    <n v="25"/>
    <n v="12"/>
    <n v="7000"/>
    <n v="4000"/>
    <n v="7000"/>
    <n v="2000"/>
    <n v="2000"/>
    <n v="2000"/>
    <n v="60"/>
    <n v="0.2857142857142857"/>
    <n v="0.5"/>
    <n v="0.2857142857142857"/>
    <n v="0.35714285714285715"/>
    <n v="0"/>
  </r>
  <r>
    <d v="2023-05-26T00:00:00"/>
    <n v="50"/>
    <n v="45"/>
    <n v="32"/>
    <n v="0"/>
    <n v="0"/>
    <n v="0"/>
    <n v="20"/>
    <n v="20"/>
    <n v="20"/>
    <n v="30"/>
    <n v="25"/>
    <n v="12"/>
    <n v="7000"/>
    <n v="4000"/>
    <n v="7000"/>
    <n v="2000"/>
    <n v="2000"/>
    <n v="2000"/>
    <n v="60"/>
    <n v="0.2857142857142857"/>
    <n v="0.5"/>
    <n v="0.2857142857142857"/>
    <n v="0.35714285714285715"/>
    <n v="0"/>
  </r>
  <r>
    <d v="2023-05-27T00:00:00"/>
    <n v="50"/>
    <n v="45"/>
    <n v="32"/>
    <n v="0"/>
    <n v="0"/>
    <n v="0"/>
    <n v="20"/>
    <n v="20"/>
    <n v="20"/>
    <n v="30"/>
    <n v="25"/>
    <n v="12"/>
    <n v="7000"/>
    <n v="4000"/>
    <n v="7000"/>
    <n v="2000"/>
    <n v="2000"/>
    <n v="2000"/>
    <n v="60"/>
    <n v="0.2857142857142857"/>
    <n v="0.5"/>
    <n v="0.2857142857142857"/>
    <n v="0.35714285714285715"/>
    <n v="0"/>
  </r>
  <r>
    <d v="2023-05-28T00:00:00"/>
    <n v="50"/>
    <n v="45"/>
    <n v="32"/>
    <n v="0"/>
    <n v="0"/>
    <n v="0"/>
    <n v="20"/>
    <n v="20"/>
    <n v="20"/>
    <n v="30"/>
    <n v="25"/>
    <n v="12"/>
    <n v="7000"/>
    <n v="4000"/>
    <n v="7000"/>
    <n v="2000"/>
    <n v="2000"/>
    <n v="2000"/>
    <n v="60"/>
    <n v="0.2857142857142857"/>
    <n v="0.5"/>
    <n v="0.2857142857142857"/>
    <n v="0.35714285714285715"/>
    <n v="0"/>
  </r>
  <r>
    <d v="2023-05-29T00:00:00"/>
    <n v="50"/>
    <n v="45"/>
    <n v="32"/>
    <n v="0"/>
    <n v="0"/>
    <n v="0"/>
    <n v="20"/>
    <n v="20"/>
    <n v="20"/>
    <n v="30"/>
    <n v="25"/>
    <n v="12"/>
    <n v="7000"/>
    <n v="4000"/>
    <n v="7000"/>
    <n v="2000"/>
    <n v="2000"/>
    <n v="2000"/>
    <n v="60"/>
    <n v="0.2857142857142857"/>
    <n v="0.5"/>
    <n v="0.2857142857142857"/>
    <n v="0.35714285714285715"/>
    <n v="0"/>
  </r>
  <r>
    <d v="2023-05-30T00:00:00"/>
    <n v="50"/>
    <n v="45"/>
    <n v="32"/>
    <n v="0"/>
    <n v="0"/>
    <n v="0"/>
    <n v="20"/>
    <n v="20"/>
    <n v="20"/>
    <n v="30"/>
    <n v="25"/>
    <n v="12"/>
    <n v="7000"/>
    <n v="4000"/>
    <n v="7000"/>
    <n v="2000"/>
    <n v="2000"/>
    <n v="2000"/>
    <n v="60"/>
    <n v="0.2857142857142857"/>
    <n v="0.5"/>
    <n v="0.2857142857142857"/>
    <n v="0.35714285714285715"/>
    <n v="0"/>
  </r>
  <r>
    <d v="2023-05-31T00:00:00"/>
    <n v="50"/>
    <n v="45"/>
    <n v="32"/>
    <n v="0"/>
    <n v="0"/>
    <n v="0"/>
    <n v="20"/>
    <n v="20"/>
    <n v="20"/>
    <n v="30"/>
    <n v="25"/>
    <n v="12"/>
    <n v="7000"/>
    <n v="4000"/>
    <n v="7000"/>
    <n v="2000"/>
    <n v="2000"/>
    <n v="2000"/>
    <n v="60"/>
    <n v="0.2857142857142857"/>
    <n v="0.5"/>
    <n v="0.2857142857142857"/>
    <n v="0.35714285714285715"/>
    <n v="0"/>
  </r>
  <r>
    <d v="2023-06-01T00:00:00"/>
    <n v="50"/>
    <n v="45"/>
    <n v="32"/>
    <n v="0"/>
    <n v="0"/>
    <n v="0"/>
    <n v="20"/>
    <n v="20"/>
    <n v="20"/>
    <n v="30"/>
    <n v="25"/>
    <n v="12"/>
    <n v="7000"/>
    <n v="4000"/>
    <n v="7000"/>
    <n v="2000"/>
    <n v="2000"/>
    <n v="2000"/>
    <n v="60"/>
    <n v="0.2857142857142857"/>
    <n v="0.5"/>
    <n v="0.2857142857142857"/>
    <n v="0.35714285714285715"/>
    <n v="0"/>
  </r>
  <r>
    <d v="2023-06-02T00:00:00"/>
    <n v="50"/>
    <n v="45"/>
    <n v="32"/>
    <n v="0"/>
    <n v="0"/>
    <n v="0"/>
    <n v="20"/>
    <n v="20"/>
    <n v="20"/>
    <n v="30"/>
    <n v="25"/>
    <n v="12"/>
    <n v="7000"/>
    <n v="4000"/>
    <n v="7000"/>
    <n v="2000"/>
    <n v="2000"/>
    <n v="2000"/>
    <n v="60"/>
    <n v="0.2857142857142857"/>
    <n v="0.5"/>
    <n v="0.2857142857142857"/>
    <n v="0.35714285714285715"/>
    <n v="0"/>
  </r>
  <r>
    <d v="2023-06-03T00:00:00"/>
    <n v="50"/>
    <n v="45"/>
    <n v="32"/>
    <n v="0"/>
    <n v="0"/>
    <n v="0"/>
    <n v="20"/>
    <n v="20"/>
    <n v="20"/>
    <n v="30"/>
    <n v="25"/>
    <n v="12"/>
    <n v="7000"/>
    <n v="4000"/>
    <n v="7000"/>
    <n v="2000"/>
    <n v="2000"/>
    <n v="2000"/>
    <n v="60"/>
    <n v="0.2857142857142857"/>
    <n v="0.5"/>
    <n v="0.2857142857142857"/>
    <n v="0.35714285714285715"/>
    <n v="0"/>
  </r>
  <r>
    <d v="2023-06-04T00:00:00"/>
    <n v="50"/>
    <n v="45"/>
    <n v="32"/>
    <n v="0"/>
    <n v="0"/>
    <n v="0"/>
    <n v="20"/>
    <n v="20"/>
    <n v="20"/>
    <n v="30"/>
    <n v="25"/>
    <n v="12"/>
    <n v="7000"/>
    <n v="4000"/>
    <n v="7000"/>
    <n v="2000"/>
    <n v="2000"/>
    <n v="2000"/>
    <n v="60"/>
    <n v="0.2857142857142857"/>
    <n v="0.5"/>
    <n v="0.2857142857142857"/>
    <n v="0.35714285714285715"/>
    <n v="0"/>
  </r>
  <r>
    <d v="2023-06-05T00:00:00"/>
    <n v="50"/>
    <n v="45"/>
    <n v="32"/>
    <n v="0"/>
    <n v="0"/>
    <n v="0"/>
    <n v="20"/>
    <n v="20"/>
    <n v="20"/>
    <n v="30"/>
    <n v="25"/>
    <n v="12"/>
    <n v="7000"/>
    <n v="4000"/>
    <n v="7000"/>
    <n v="2000"/>
    <n v="2000"/>
    <n v="2000"/>
    <n v="60"/>
    <n v="0.2857142857142857"/>
    <n v="0.5"/>
    <n v="0.2857142857142857"/>
    <n v="0.35714285714285715"/>
    <n v="0"/>
  </r>
  <r>
    <d v="2023-06-06T00:00:00"/>
    <n v="50"/>
    <n v="45"/>
    <n v="32"/>
    <n v="0"/>
    <n v="0"/>
    <n v="0"/>
    <n v="20"/>
    <n v="20"/>
    <n v="20"/>
    <n v="30"/>
    <n v="25"/>
    <n v="12"/>
    <n v="7000"/>
    <n v="4000"/>
    <n v="7000"/>
    <n v="2000"/>
    <n v="2000"/>
    <n v="2000"/>
    <n v="60"/>
    <n v="0.2857142857142857"/>
    <n v="0.5"/>
    <n v="0.2857142857142857"/>
    <n v="0.35714285714285715"/>
    <n v="0"/>
  </r>
  <r>
    <d v="2023-06-07T00:00:00"/>
    <n v="50"/>
    <n v="45"/>
    <n v="32"/>
    <n v="0"/>
    <n v="0"/>
    <n v="0"/>
    <n v="20"/>
    <n v="20"/>
    <n v="20"/>
    <n v="30"/>
    <n v="25"/>
    <n v="12"/>
    <n v="7000"/>
    <n v="4000"/>
    <n v="7000"/>
    <n v="2000"/>
    <n v="2000"/>
    <n v="2000"/>
    <n v="60"/>
    <n v="0.2857142857142857"/>
    <n v="0.5"/>
    <n v="0.2857142857142857"/>
    <n v="0.35714285714285715"/>
    <n v="0"/>
  </r>
  <r>
    <d v="2023-06-08T00:00:00"/>
    <n v="50"/>
    <n v="45"/>
    <n v="32"/>
    <n v="0"/>
    <n v="0"/>
    <n v="0"/>
    <n v="20"/>
    <n v="20"/>
    <n v="20"/>
    <n v="30"/>
    <n v="25"/>
    <n v="12"/>
    <n v="7000"/>
    <n v="4000"/>
    <n v="7000"/>
    <n v="2000"/>
    <n v="2000"/>
    <n v="2000"/>
    <n v="60"/>
    <n v="0.2857142857142857"/>
    <n v="0.5"/>
    <n v="0.2857142857142857"/>
    <n v="0.35714285714285715"/>
    <n v="0"/>
  </r>
  <r>
    <d v="2023-06-09T00:00:00"/>
    <n v="51"/>
    <n v="46"/>
    <n v="36"/>
    <n v="1"/>
    <n v="4"/>
    <n v="2"/>
    <n v="23"/>
    <n v="23"/>
    <n v="12"/>
    <n v="29"/>
    <n v="27"/>
    <n v="26"/>
    <n v="8050"/>
    <n v="4600"/>
    <n v="4200"/>
    <n v="2300"/>
    <n v="2300"/>
    <n v="2300"/>
    <n v="58"/>
    <n v="0.2857142857142857"/>
    <n v="0.5"/>
    <n v="0.54761904761904767"/>
    <n v="0.44444444444444448"/>
    <n v="-3.3333333333333333E-2"/>
  </r>
  <r>
    <d v="2023-06-10T00:00:00"/>
    <n v="53"/>
    <n v="49"/>
    <n v="45"/>
    <n v="2"/>
    <n v="3"/>
    <n v="1"/>
    <n v="21"/>
    <n v="19"/>
    <n v="26"/>
    <n v="34"/>
    <n v="33"/>
    <n v="20"/>
    <n v="7350"/>
    <n v="3800"/>
    <n v="9100"/>
    <n v="2100"/>
    <n v="1900"/>
    <n v="2100"/>
    <n v="66"/>
    <n v="0.2857142857142857"/>
    <n v="0.5"/>
    <n v="0.23076923076923078"/>
    <n v="0.33882783882783879"/>
    <n v="0.13793103448275862"/>
  </r>
  <r>
    <d v="2023-06-11T00:00:00"/>
    <n v="54"/>
    <n v="50"/>
    <n v="45"/>
    <n v="0"/>
    <n v="0"/>
    <n v="0"/>
    <n v="20"/>
    <n v="20"/>
    <n v="20"/>
    <n v="34"/>
    <n v="30"/>
    <n v="25"/>
    <n v="7000"/>
    <n v="4000"/>
    <n v="7000"/>
    <n v="2000"/>
    <n v="2000"/>
    <n v="2000"/>
    <n v="60"/>
    <n v="0.2857142857142857"/>
    <n v="0.5"/>
    <n v="0.2857142857142857"/>
    <n v="0.35714285714285715"/>
    <n v="-9.0909090909090912E-2"/>
  </r>
  <r>
    <d v="2023-06-12T00:00:00"/>
    <n v="55"/>
    <n v="45"/>
    <n v="45"/>
    <n v="0"/>
    <n v="1"/>
    <n v="1"/>
    <n v="23"/>
    <n v="20"/>
    <n v="20"/>
    <n v="32"/>
    <n v="30"/>
    <n v="26"/>
    <n v="8050"/>
    <n v="4000"/>
    <n v="7000"/>
    <n v="2300"/>
    <n v="2000"/>
    <n v="2300"/>
    <n v="63"/>
    <n v="0.2857142857142857"/>
    <n v="0.5"/>
    <n v="0.32857142857142857"/>
    <n v="0.37142857142857144"/>
    <n v="0.05"/>
  </r>
  <r>
    <d v="2023-06-13T00:00:00"/>
    <n v="60"/>
    <n v="49"/>
    <n v="43"/>
    <n v="10"/>
    <n v="10"/>
    <n v="10"/>
    <n v="29"/>
    <n v="25"/>
    <n v="22"/>
    <n v="41"/>
    <m/>
    <n v="31"/>
    <n v="10150"/>
    <n v="5000"/>
    <n v="7700"/>
    <n v="2900"/>
    <n v="2500"/>
    <n v="2900"/>
    <n v="76"/>
    <n v="0.2857142857142857"/>
    <n v="0.5"/>
    <n v="0.37662337662337664"/>
    <n v="0.38744588744588748"/>
    <n v="0.20634920634920634"/>
  </r>
  <r>
    <d v="2023-06-14T00:00:00"/>
    <n v="55"/>
    <n v="46"/>
    <n v="42"/>
    <n v="10"/>
    <n v="10"/>
    <n v="10"/>
    <n v="27"/>
    <n v="19"/>
    <n v="21"/>
    <n v="38"/>
    <m/>
    <n v="31"/>
    <n v="9450"/>
    <n v="3800"/>
    <n v="7350"/>
    <n v="2700"/>
    <n v="1900"/>
    <n v="2700"/>
    <n v="67"/>
    <n v="0.2857142857142857"/>
    <n v="0.5"/>
    <n v="0.36734693877551022"/>
    <n v="0.38435374149659868"/>
    <n v="-0.11842105263157894"/>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r>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B0E5A4-372C-40F2-9675-47CA94E3247B}" name="monthly revenue"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L1:O3" firstHeaderRow="0" firstDataRow="1" firstDataCol="1"/>
  <pivotFields count="31">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umFmtId="2" showAll="0"/>
    <pivotField numFmtId="2"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dataField="1" numFmtId="164" showAll="0"/>
    <pivotField dataField="1" numFmtId="164" showAll="0"/>
    <pivotField dataField="1" numFmtId="164" showAll="0"/>
    <pivotField numFmtId="164" showAll="0"/>
    <pivotField numFmtId="164" showAll="0"/>
    <pivotField numFmtId="164" showAll="0"/>
    <pivotField numFmtId="2" showAll="0"/>
    <pivotField numFmtId="9" showAll="0"/>
    <pivotField numFmtId="9" showAll="0"/>
    <pivotField numFmtId="9" showAll="0"/>
    <pivotField numFmtId="9" showAll="0"/>
    <pivotField numFmtId="9" showAll="0"/>
    <pivotField showAll="0"/>
    <pivotField showAll="0"/>
    <pivotField showAll="0">
      <items count="2">
        <item x="0"/>
        <item t="default"/>
      </items>
    </pivotField>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h="1" sd="0" x="0"/>
        <item h="1" sd="0" x="1"/>
        <item h="1" sd="0" x="2"/>
        <item h="1" sd="0" x="3"/>
        <item h="1" sd="0" x="4"/>
        <item h="1" sd="0" x="5"/>
        <item sd="0" x="6"/>
        <item h="1" sd="0" x="7"/>
        <item h="1" sd="0" x="8"/>
        <item h="1" sd="0" x="9"/>
        <item h="1" sd="0" x="10"/>
        <item h="1" sd="0" x="11"/>
        <item h="1" sd="0" x="12"/>
        <item h="1" sd="0" x="13"/>
      </items>
    </pivotField>
  </pivotFields>
  <rowFields count="1">
    <field x="30"/>
  </rowFields>
  <rowItems count="2">
    <i>
      <x v="6"/>
    </i>
    <i t="grand">
      <x/>
    </i>
  </rowItems>
  <colFields count="1">
    <field x="-2"/>
  </colFields>
  <colItems count="3">
    <i>
      <x/>
    </i>
    <i i="1">
      <x v="1"/>
    </i>
    <i i="2">
      <x v="2"/>
    </i>
  </colItems>
  <dataFields count="3">
    <dataField name="Sum of Pants Revenue" fld="13" baseField="0" baseItem="0"/>
    <dataField name="Sum of T-shirt Revenue " fld="14" baseField="0" baseItem="0"/>
    <dataField name="Sum of Shorts Revenue" fld="15" baseField="0" baseItem="0"/>
  </dataFields>
  <formats count="18">
    <format dxfId="45">
      <pivotArea type="all" dataOnly="0" outline="0" fieldPosition="0"/>
    </format>
    <format dxfId="44">
      <pivotArea outline="0" collapsedLevelsAreSubtotals="1" fieldPosition="0"/>
    </format>
    <format dxfId="43">
      <pivotArea field="30" type="button" dataOnly="0" labelOnly="1" outline="0" axis="axisRow" fieldPosition="0"/>
    </format>
    <format dxfId="42">
      <pivotArea dataOnly="0" labelOnly="1" fieldPosition="0">
        <references count="1">
          <reference field="30" count="0"/>
        </references>
      </pivotArea>
    </format>
    <format dxfId="41">
      <pivotArea dataOnly="0" labelOnly="1" grandRow="1" outline="0" fieldPosition="0"/>
    </format>
    <format dxfId="40">
      <pivotArea dataOnly="0" labelOnly="1" outline="0" fieldPosition="0">
        <references count="1">
          <reference field="4294967294" count="3">
            <x v="0"/>
            <x v="1"/>
            <x v="2"/>
          </reference>
        </references>
      </pivotArea>
    </format>
    <format dxfId="39">
      <pivotArea type="all" dataOnly="0" outline="0" fieldPosition="0"/>
    </format>
    <format dxfId="38">
      <pivotArea outline="0" collapsedLevelsAreSubtotals="1" fieldPosition="0"/>
    </format>
    <format dxfId="37">
      <pivotArea field="30" type="button" dataOnly="0" labelOnly="1" outline="0" axis="axisRow" fieldPosition="0"/>
    </format>
    <format dxfId="36">
      <pivotArea dataOnly="0" labelOnly="1" fieldPosition="0">
        <references count="1">
          <reference field="30" count="0"/>
        </references>
      </pivotArea>
    </format>
    <format dxfId="35">
      <pivotArea dataOnly="0" labelOnly="1" grandRow="1" outline="0" fieldPosition="0"/>
    </format>
    <format dxfId="34">
      <pivotArea dataOnly="0" labelOnly="1" outline="0" fieldPosition="0">
        <references count="1">
          <reference field="4294967294" count="3">
            <x v="0"/>
            <x v="1"/>
            <x v="2"/>
          </reference>
        </references>
      </pivotArea>
    </format>
    <format dxfId="33">
      <pivotArea type="all" dataOnly="0" outline="0" fieldPosition="0"/>
    </format>
    <format dxfId="32">
      <pivotArea outline="0" collapsedLevelsAreSubtotals="1" fieldPosition="0"/>
    </format>
    <format dxfId="31">
      <pivotArea field="30" type="button" dataOnly="0" labelOnly="1" outline="0" axis="axisRow" fieldPosition="0"/>
    </format>
    <format dxfId="30">
      <pivotArea dataOnly="0" labelOnly="1" fieldPosition="0">
        <references count="1">
          <reference field="30" count="0"/>
        </references>
      </pivotArea>
    </format>
    <format dxfId="29">
      <pivotArea dataOnly="0" labelOnly="1" grandRow="1" outline="0" fieldPosition="0"/>
    </format>
    <format dxfId="28">
      <pivotArea dataOnly="0" labelOnly="1" outline="0" fieldPosition="0">
        <references count="1">
          <reference field="4294967294" count="3">
            <x v="0"/>
            <x v="1"/>
            <x v="2"/>
          </reference>
        </references>
      </pivotArea>
    </format>
  </formats>
  <pivotTableStyleInfo name="PivotStyleLight2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0D8A7F-4934-4595-B91D-2CEBE6E2CAA6}" name="monthly sales"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0">
  <location ref="R1:U3" firstHeaderRow="0" firstDataRow="1" firstDataCol="1"/>
  <pivotFields count="31">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umFmtId="2" showAll="0"/>
    <pivotField numFmtId="2" showAll="0"/>
    <pivotField numFmtId="1" showAll="0"/>
    <pivotField numFmtId="1" showAll="0"/>
    <pivotField numFmtId="1" showAll="0"/>
    <pivotField numFmtId="1" showAll="0"/>
    <pivotField dataField="1" numFmtId="1" showAll="0"/>
    <pivotField dataField="1" numFmtId="1" showAll="0"/>
    <pivotField dataField="1" numFmtId="1" showAll="0"/>
    <pivotField numFmtId="1" showAll="0"/>
    <pivotField numFmtId="1" showAll="0"/>
    <pivotField numFmtId="1" showAll="0"/>
    <pivotField numFmtId="164" showAll="0"/>
    <pivotField numFmtId="164" showAll="0"/>
    <pivotField numFmtId="164" showAll="0"/>
    <pivotField numFmtId="164" showAll="0"/>
    <pivotField numFmtId="164" showAll="0"/>
    <pivotField numFmtId="164" showAll="0"/>
    <pivotField numFmtId="2" showAll="0"/>
    <pivotField numFmtId="9" showAll="0"/>
    <pivotField numFmtId="9" showAll="0"/>
    <pivotField numFmtId="9" showAll="0"/>
    <pivotField numFmtId="9" showAll="0"/>
    <pivotField numFmtId="9" showAll="0"/>
    <pivotField showAll="0"/>
    <pivotField showAll="0"/>
    <pivotField showAll="0">
      <items count="2">
        <item x="0"/>
        <item t="default"/>
      </items>
    </pivotField>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h="1" sd="0" x="0"/>
        <item h="1" sd="0" x="1"/>
        <item h="1" sd="0" x="2"/>
        <item h="1" sd="0" x="3"/>
        <item h="1" sd="0" x="4"/>
        <item h="1" sd="0" x="5"/>
        <item sd="0" x="6"/>
        <item h="1" sd="0" x="7"/>
        <item h="1" sd="0" x="8"/>
        <item h="1" sd="0" x="9"/>
        <item h="1" sd="0" x="10"/>
        <item h="1" sd="0" x="11"/>
        <item h="1" sd="0" x="12"/>
        <item h="1" sd="0" x="13"/>
      </items>
    </pivotField>
  </pivotFields>
  <rowFields count="1">
    <field x="30"/>
  </rowFields>
  <rowItems count="2">
    <i>
      <x v="6"/>
    </i>
    <i t="grand">
      <x/>
    </i>
  </rowItems>
  <colFields count="1">
    <field x="-2"/>
  </colFields>
  <colItems count="3">
    <i>
      <x/>
    </i>
    <i i="1">
      <x v="1"/>
    </i>
    <i i="2">
      <x v="2"/>
    </i>
  </colItems>
  <dataFields count="3">
    <dataField name="Sum of Pants Sales" fld="7" baseField="0" baseItem="0"/>
    <dataField name="Sum of T-shrts Sales" fld="8" baseField="0" baseItem="0"/>
    <dataField name="Sum of Shorts Sales" fld="9" baseField="0" baseItem="0"/>
  </dataFields>
  <formats count="18">
    <format dxfId="63">
      <pivotArea type="all" dataOnly="0" outline="0" fieldPosition="0"/>
    </format>
    <format dxfId="62">
      <pivotArea outline="0" collapsedLevelsAreSubtotals="1" fieldPosition="0"/>
    </format>
    <format dxfId="61">
      <pivotArea field="30" type="button" dataOnly="0" labelOnly="1" outline="0" axis="axisRow" fieldPosition="0"/>
    </format>
    <format dxfId="60">
      <pivotArea dataOnly="0" labelOnly="1" fieldPosition="0">
        <references count="1">
          <reference field="30" count="0"/>
        </references>
      </pivotArea>
    </format>
    <format dxfId="59">
      <pivotArea dataOnly="0" labelOnly="1" grandRow="1" outline="0" fieldPosition="0"/>
    </format>
    <format dxfId="58">
      <pivotArea dataOnly="0" labelOnly="1" outline="0" fieldPosition="0">
        <references count="1">
          <reference field="4294967294" count="3">
            <x v="0"/>
            <x v="1"/>
            <x v="2"/>
          </reference>
        </references>
      </pivotArea>
    </format>
    <format dxfId="57">
      <pivotArea type="all" dataOnly="0" outline="0" fieldPosition="0"/>
    </format>
    <format dxfId="56">
      <pivotArea outline="0" collapsedLevelsAreSubtotals="1" fieldPosition="0"/>
    </format>
    <format dxfId="55">
      <pivotArea field="30" type="button" dataOnly="0" labelOnly="1" outline="0" axis="axisRow" fieldPosition="0"/>
    </format>
    <format dxfId="54">
      <pivotArea dataOnly="0" labelOnly="1" fieldPosition="0">
        <references count="1">
          <reference field="30" count="0"/>
        </references>
      </pivotArea>
    </format>
    <format dxfId="53">
      <pivotArea dataOnly="0" labelOnly="1" grandRow="1" outline="0" fieldPosition="0"/>
    </format>
    <format dxfId="52">
      <pivotArea dataOnly="0" labelOnly="1" outline="0" fieldPosition="0">
        <references count="1">
          <reference field="4294967294" count="3">
            <x v="0"/>
            <x v="1"/>
            <x v="2"/>
          </reference>
        </references>
      </pivotArea>
    </format>
    <format dxfId="51">
      <pivotArea type="all" dataOnly="0" outline="0" fieldPosition="0"/>
    </format>
    <format dxfId="50">
      <pivotArea outline="0" collapsedLevelsAreSubtotals="1" fieldPosition="0"/>
    </format>
    <format dxfId="49">
      <pivotArea field="30" type="button" dataOnly="0" labelOnly="1" outline="0" axis="axisRow" fieldPosition="0"/>
    </format>
    <format dxfId="48">
      <pivotArea dataOnly="0" labelOnly="1" fieldPosition="0">
        <references count="1">
          <reference field="30" count="0"/>
        </references>
      </pivotArea>
    </format>
    <format dxfId="47">
      <pivotArea dataOnly="0" labelOnly="1" grandRow="1" outline="0" fieldPosition="0"/>
    </format>
    <format dxfId="46">
      <pivotArea dataOnly="0" labelOnly="1" outline="0" fieldPosition="0">
        <references count="1">
          <reference field="4294967294" count="3">
            <x v="0"/>
            <x v="1"/>
            <x v="2"/>
          </reference>
        </references>
      </pivotArea>
    </format>
  </formats>
  <chartFormats count="6">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14" format="9"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1"/>
          </reference>
        </references>
      </pivotArea>
    </chartFormat>
    <chartFormat chart="14" format="11" series="1">
      <pivotArea type="data" outline="0" fieldPosition="0">
        <references count="1">
          <reference field="4294967294" count="1" selected="0">
            <x v="2"/>
          </reference>
        </references>
      </pivotArea>
    </chartFormat>
  </chartFormats>
  <pivotTableStyleInfo name="PivotStyleLight2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3D92DA-BD03-4B50-AC07-09985547431C}" name="%profit by product."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D1:AH3" firstHeaderRow="0" firstDataRow="1" firstDataCol="1"/>
  <pivotFields count="31">
    <pivotField axis="axisRow"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umFmtId="2" showAll="0"/>
    <pivotField numFmtId="2"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64" showAll="0"/>
    <pivotField numFmtId="164" showAll="0"/>
    <pivotField numFmtId="164" showAll="0"/>
    <pivotField numFmtId="164" showAll="0"/>
    <pivotField numFmtId="164" showAll="0"/>
    <pivotField numFmtId="164" showAll="0"/>
    <pivotField numFmtId="2" showAll="0"/>
    <pivotField dataField="1" numFmtId="9" showAll="0"/>
    <pivotField dataField="1" numFmtId="9" showAll="0"/>
    <pivotField dataField="1" numFmtId="9" showAll="0"/>
    <pivotField dataField="1" numFmtId="9" showAll="0"/>
    <pivotField numFmtId="9" showAll="0"/>
    <pivotField showAll="0"/>
    <pivotField showAll="0"/>
    <pivotField showAll="0">
      <items count="2">
        <item x="0"/>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h="1" sd="0" x="1"/>
        <item h="1" sd="0" x="2"/>
        <item h="1" sd="0" x="3"/>
        <item h="1" sd="0" x="4"/>
        <item h="1" sd="0" x="5"/>
        <item sd="0" x="6"/>
        <item h="1" sd="0" x="7"/>
        <item h="1" sd="0" x="8"/>
        <item h="1" sd="0" x="9"/>
        <item h="1" sd="0" x="10"/>
        <item h="1" sd="0" x="11"/>
        <item h="1" sd="0" x="12"/>
        <item h="1" sd="0" x="13"/>
        <item t="default"/>
      </items>
    </pivotField>
  </pivotFields>
  <rowFields count="3">
    <field x="30"/>
    <field x="29"/>
    <field x="0"/>
  </rowFields>
  <rowItems count="2">
    <i>
      <x v="6"/>
    </i>
    <i t="grand">
      <x/>
    </i>
  </rowItems>
  <colFields count="1">
    <field x="-2"/>
  </colFields>
  <colItems count="4">
    <i>
      <x/>
    </i>
    <i i="1">
      <x v="1"/>
    </i>
    <i i="2">
      <x v="2"/>
    </i>
    <i i="3">
      <x v="3"/>
    </i>
  </colItems>
  <dataFields count="4">
    <dataField name="Average of Pants % profit" fld="20" subtotal="average" baseField="30" baseItem="0"/>
    <dataField name="Average of T-shirt % profit" fld="21" subtotal="average" baseField="29" baseItem="5"/>
    <dataField name="Average of Short % profit" fld="22" subtotal="average" baseField="29" baseItem="5"/>
    <dataField name="Average of %profit" fld="23" subtotal="average" baseField="29" baseItem="5"/>
  </dataFields>
  <formats count="19">
    <format dxfId="82">
      <pivotArea outline="0" collapsedLevelsAreSubtotals="1" fieldPosition="0"/>
    </format>
    <format dxfId="81">
      <pivotArea type="all" dataOnly="0" outline="0" fieldPosition="0"/>
    </format>
    <format dxfId="80">
      <pivotArea outline="0" collapsedLevelsAreSubtotals="1" fieldPosition="0"/>
    </format>
    <format dxfId="79">
      <pivotArea field="30" type="button" dataOnly="0" labelOnly="1" outline="0" axis="axisRow" fieldPosition="0"/>
    </format>
    <format dxfId="78">
      <pivotArea dataOnly="0" labelOnly="1" fieldPosition="0">
        <references count="1">
          <reference field="30" count="0"/>
        </references>
      </pivotArea>
    </format>
    <format dxfId="77">
      <pivotArea dataOnly="0" labelOnly="1" grandRow="1" outline="0" fieldPosition="0"/>
    </format>
    <format dxfId="76">
      <pivotArea dataOnly="0" labelOnly="1" outline="0" fieldPosition="0">
        <references count="1">
          <reference field="4294967294" count="4">
            <x v="0"/>
            <x v="1"/>
            <x v="2"/>
            <x v="3"/>
          </reference>
        </references>
      </pivotArea>
    </format>
    <format dxfId="75">
      <pivotArea type="all" dataOnly="0" outline="0" fieldPosition="0"/>
    </format>
    <format dxfId="74">
      <pivotArea outline="0" collapsedLevelsAreSubtotals="1" fieldPosition="0"/>
    </format>
    <format dxfId="73">
      <pivotArea field="30" type="button" dataOnly="0" labelOnly="1" outline="0" axis="axisRow" fieldPosition="0"/>
    </format>
    <format dxfId="72">
      <pivotArea dataOnly="0" labelOnly="1" fieldPosition="0">
        <references count="1">
          <reference field="30" count="0"/>
        </references>
      </pivotArea>
    </format>
    <format dxfId="71">
      <pivotArea dataOnly="0" labelOnly="1" grandRow="1" outline="0" fieldPosition="0"/>
    </format>
    <format dxfId="70">
      <pivotArea dataOnly="0" labelOnly="1" outline="0" fieldPosition="0">
        <references count="1">
          <reference field="4294967294" count="4">
            <x v="0"/>
            <x v="1"/>
            <x v="2"/>
            <x v="3"/>
          </reference>
        </references>
      </pivotArea>
    </format>
    <format dxfId="69">
      <pivotArea type="all" dataOnly="0" outline="0" fieldPosition="0"/>
    </format>
    <format dxfId="68">
      <pivotArea outline="0" collapsedLevelsAreSubtotals="1" fieldPosition="0"/>
    </format>
    <format dxfId="67">
      <pivotArea field="30" type="button" dataOnly="0" labelOnly="1" outline="0" axis="axisRow" fieldPosition="0"/>
    </format>
    <format dxfId="66">
      <pivotArea dataOnly="0" labelOnly="1" fieldPosition="0">
        <references count="1">
          <reference field="30" count="0"/>
        </references>
      </pivotArea>
    </format>
    <format dxfId="65">
      <pivotArea dataOnly="0" labelOnly="1" grandRow="1" outline="0" fieldPosition="0"/>
    </format>
    <format dxfId="64">
      <pivotArea dataOnly="0" labelOnly="1" outline="0" fieldPosition="0">
        <references count="1">
          <reference field="4294967294" count="4">
            <x v="0"/>
            <x v="1"/>
            <x v="2"/>
            <x v="3"/>
          </reference>
        </references>
      </pivotArea>
    </format>
  </formats>
  <pivotTableStyleInfo name="PivotStyleLight2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07333E-E549-4279-9728-43BBBEFD0EFF}" name="sum of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C14" firstHeaderRow="0" firstDataRow="1" firstDataCol="0"/>
  <pivotFields count="31">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umFmtId="2" showAll="0"/>
    <pivotField numFmtId="2" showAll="0"/>
    <pivotField numFmtId="1" showAll="0"/>
    <pivotField numFmtId="1" showAll="0"/>
    <pivotField numFmtId="1" showAll="0"/>
    <pivotField numFmtId="1" showAll="0"/>
    <pivotField dataField="1" numFmtId="1" showAll="0"/>
    <pivotField dataField="1" numFmtId="1" showAll="0"/>
    <pivotField dataField="1" numFmtId="1" showAll="0"/>
    <pivotField numFmtId="1" showAll="0"/>
    <pivotField numFmtId="1" showAll="0"/>
    <pivotField numFmtId="1" showAll="0"/>
    <pivotField numFmtId="164" showAll="0"/>
    <pivotField numFmtId="164" showAll="0"/>
    <pivotField numFmtId="164" showAll="0"/>
    <pivotField numFmtId="164" showAll="0"/>
    <pivotField numFmtId="164" showAll="0"/>
    <pivotField numFmtId="164" showAll="0"/>
    <pivotField numFmtId="2" showAll="0"/>
    <pivotField numFmtId="9" showAll="0"/>
    <pivotField numFmtId="9" showAll="0"/>
    <pivotField numFmtId="9" showAll="0"/>
    <pivotField numFmtId="9" showAll="0"/>
    <pivotField numFmtId="9"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dataFields count="3">
    <dataField name="Sum of Pants Sales" fld="7" baseField="0" baseItem="0"/>
    <dataField name="Sum of T-shrts Sales" fld="8" baseField="0" baseItem="0"/>
    <dataField name="Sum of Shorts Sales" fld="9" baseField="0" baseItem="0"/>
  </dataFields>
  <formats count="9">
    <format dxfId="91">
      <pivotArea type="all" dataOnly="0" outline="0" fieldPosition="0"/>
    </format>
    <format dxfId="90">
      <pivotArea outline="0" collapsedLevelsAreSubtotals="1" fieldPosition="0"/>
    </format>
    <format dxfId="89">
      <pivotArea dataOnly="0" labelOnly="1" outline="0" fieldPosition="0">
        <references count="1">
          <reference field="4294967294" count="3">
            <x v="0"/>
            <x v="1"/>
            <x v="2"/>
          </reference>
        </references>
      </pivotArea>
    </format>
    <format dxfId="88">
      <pivotArea type="all" dataOnly="0" outline="0" fieldPosition="0"/>
    </format>
    <format dxfId="87">
      <pivotArea outline="0" collapsedLevelsAreSubtotals="1" fieldPosition="0"/>
    </format>
    <format dxfId="86">
      <pivotArea dataOnly="0" labelOnly="1" outline="0" fieldPosition="0">
        <references count="1">
          <reference field="4294967294" count="3">
            <x v="0"/>
            <x v="1"/>
            <x v="2"/>
          </reference>
        </references>
      </pivotArea>
    </format>
    <format dxfId="85">
      <pivotArea type="all" dataOnly="0" outline="0" fieldPosition="0"/>
    </format>
    <format dxfId="84">
      <pivotArea outline="0" collapsedLevelsAreSubtotals="1" fieldPosition="0"/>
    </format>
    <format dxfId="83">
      <pivotArea dataOnly="0" labelOnly="1" outline="0" fieldPosition="0">
        <references count="1">
          <reference field="4294967294" count="3">
            <x v="0"/>
            <x v="1"/>
            <x v="2"/>
          </reference>
        </references>
      </pivotArea>
    </format>
  </formats>
  <pivotTableStyleInfo name="PivotStyleLight2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BD48E9-A389-4556-B675-49615B5C2B1A}" name="sum of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2" firstHeaderRow="0" firstDataRow="1" firstDataCol="0"/>
  <pivotFields count="31">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umFmtId="2" showAll="0"/>
    <pivotField numFmtId="2"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64" showAll="0"/>
    <pivotField numFmtId="164" showAll="0"/>
    <pivotField numFmtId="164" showAll="0"/>
    <pivotField dataField="1" numFmtId="164" showAll="0"/>
    <pivotField dataField="1" numFmtId="164" showAll="0"/>
    <pivotField dataField="1" numFmtId="164" showAll="0"/>
    <pivotField numFmtId="2" showAll="0"/>
    <pivotField numFmtId="9" showAll="0"/>
    <pivotField numFmtId="9" showAll="0"/>
    <pivotField numFmtId="9" showAll="0"/>
    <pivotField numFmtId="9" showAll="0"/>
    <pivotField numFmtId="9"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Pants Profit" fld="16" baseField="0" baseItem="0"/>
    <dataField name="Sum of T-shirt Profit" fld="17" baseField="0" baseItem="0"/>
    <dataField name="Sum of Shorts Profit" fld="18" baseField="0" baseItem="0"/>
  </dataFields>
  <formats count="9">
    <format dxfId="100">
      <pivotArea type="all" dataOnly="0" outline="0" fieldPosition="0"/>
    </format>
    <format dxfId="99">
      <pivotArea outline="0" collapsedLevelsAreSubtotals="1" fieldPosition="0"/>
    </format>
    <format dxfId="98">
      <pivotArea dataOnly="0" labelOnly="1" outline="0" fieldPosition="0">
        <references count="1">
          <reference field="4294967294" count="3">
            <x v="0"/>
            <x v="1"/>
            <x v="2"/>
          </reference>
        </references>
      </pivotArea>
    </format>
    <format dxfId="97">
      <pivotArea type="all" dataOnly="0" outline="0" fieldPosition="0"/>
    </format>
    <format dxfId="96">
      <pivotArea outline="0" collapsedLevelsAreSubtotals="1" fieldPosition="0"/>
    </format>
    <format dxfId="95">
      <pivotArea dataOnly="0" labelOnly="1" outline="0" fieldPosition="0">
        <references count="1">
          <reference field="4294967294" count="3">
            <x v="0"/>
            <x v="1"/>
            <x v="2"/>
          </reference>
        </references>
      </pivotArea>
    </format>
    <format dxfId="94">
      <pivotArea type="all" dataOnly="0" outline="0" fieldPosition="0"/>
    </format>
    <format dxfId="93">
      <pivotArea outline="0" collapsedLevelsAreSubtotals="1" fieldPosition="0"/>
    </format>
    <format dxfId="92">
      <pivotArea dataOnly="0" labelOnly="1" outline="0" fieldPosition="0">
        <references count="1">
          <reference field="4294967294" count="3">
            <x v="0"/>
            <x v="1"/>
            <x v="2"/>
          </reference>
        </references>
      </pivotArea>
    </format>
  </formats>
  <pivotTableStyleInfo name="PivotStyleLight2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ABD5A3-2167-4686-954F-F35868E8F450}" name="sum of revenu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C7" firstHeaderRow="0" firstDataRow="1" firstDataCol="0"/>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Pants Revenue" fld="13" baseField="0" baseItem="0"/>
    <dataField name="Sum of T-shirt Revenue " fld="14" baseField="0" baseItem="0"/>
    <dataField name="Sum of Shorts Revenue" fld="15" baseField="0" baseItem="0"/>
  </dataFields>
  <formats count="9">
    <format dxfId="109">
      <pivotArea type="all" dataOnly="0" outline="0" fieldPosition="0"/>
    </format>
    <format dxfId="108">
      <pivotArea outline="0" collapsedLevelsAreSubtotals="1" fieldPosition="0"/>
    </format>
    <format dxfId="107">
      <pivotArea dataOnly="0" labelOnly="1" outline="0" fieldPosition="0">
        <references count="1">
          <reference field="4294967294" count="3">
            <x v="0"/>
            <x v="1"/>
            <x v="2"/>
          </reference>
        </references>
      </pivotArea>
    </format>
    <format dxfId="106">
      <pivotArea type="all" dataOnly="0" outline="0" fieldPosition="0"/>
    </format>
    <format dxfId="105">
      <pivotArea outline="0" collapsedLevelsAreSubtotals="1" fieldPosition="0"/>
    </format>
    <format dxfId="104">
      <pivotArea dataOnly="0" labelOnly="1" outline="0" fieldPosition="0">
        <references count="1">
          <reference field="4294967294" count="3">
            <x v="0"/>
            <x v="1"/>
            <x v="2"/>
          </reference>
        </references>
      </pivotArea>
    </format>
    <format dxfId="103">
      <pivotArea type="all" dataOnly="0" outline="0" fieldPosition="0"/>
    </format>
    <format dxfId="102">
      <pivotArea outline="0" collapsedLevelsAreSubtotals="1" fieldPosition="0"/>
    </format>
    <format dxfId="101">
      <pivotArea dataOnly="0" labelOnly="1" outline="0" fieldPosition="0">
        <references count="1">
          <reference field="4294967294" count="3">
            <x v="0"/>
            <x v="1"/>
            <x v="2"/>
          </reference>
        </references>
      </pivotArea>
    </format>
  </formats>
  <pivotTableStyleInfo name="PivotStyleLight2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3244E4-3969-48A1-A34B-86A728BAA133}" name="monthly profit"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F1:I3" firstHeaderRow="0" firstDataRow="1" firstDataCol="1"/>
  <pivotFields count="31">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umFmtId="2" showAll="0"/>
    <pivotField numFmtId="2"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64" showAll="0"/>
    <pivotField numFmtId="164" showAll="0"/>
    <pivotField numFmtId="164" showAll="0"/>
    <pivotField dataField="1" numFmtId="164" showAll="0"/>
    <pivotField dataField="1" numFmtId="164" showAll="0"/>
    <pivotField dataField="1" numFmtId="164" showAll="0"/>
    <pivotField numFmtId="2" showAll="0"/>
    <pivotField numFmtId="9" showAll="0"/>
    <pivotField numFmtId="9" showAll="0"/>
    <pivotField numFmtId="9" showAll="0"/>
    <pivotField numFmtId="9" showAll="0"/>
    <pivotField numFmtId="9" showAll="0"/>
    <pivotField showAll="0"/>
    <pivotField showAll="0"/>
    <pivotField showAll="0">
      <items count="2">
        <item x="0"/>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h="1" sd="0" x="1"/>
        <item h="1" sd="0" x="2"/>
        <item h="1" sd="0" x="3"/>
        <item h="1" sd="0" x="4"/>
        <item h="1" sd="0" x="5"/>
        <item sd="0" x="6"/>
        <item h="1" sd="0" x="7"/>
        <item h="1" sd="0" x="8"/>
        <item h="1" sd="0" x="9"/>
        <item h="1" sd="0" x="10"/>
        <item h="1" sd="0" x="11"/>
        <item h="1" sd="0" x="12"/>
        <item h="1" sd="0" x="13"/>
        <item t="default"/>
      </items>
    </pivotField>
  </pivotFields>
  <rowFields count="1">
    <field x="30"/>
  </rowFields>
  <rowItems count="2">
    <i>
      <x v="6"/>
    </i>
    <i t="grand">
      <x/>
    </i>
  </rowItems>
  <colFields count="1">
    <field x="-2"/>
  </colFields>
  <colItems count="3">
    <i>
      <x/>
    </i>
    <i i="1">
      <x v="1"/>
    </i>
    <i i="2">
      <x v="2"/>
    </i>
  </colItems>
  <dataFields count="3">
    <dataField name="Sum of Pants Profit" fld="16" baseField="0" baseItem="0"/>
    <dataField name="Sum of T-shirt Profit" fld="17" baseField="0" baseItem="0"/>
    <dataField name="Sum of Shorts Profit" fld="18" baseField="0" baseItem="0"/>
  </dataFields>
  <formats count="18">
    <format dxfId="127">
      <pivotArea type="all" dataOnly="0" outline="0" fieldPosition="0"/>
    </format>
    <format dxfId="126">
      <pivotArea outline="0" collapsedLevelsAreSubtotals="1" fieldPosition="0"/>
    </format>
    <format dxfId="125">
      <pivotArea field="30" type="button" dataOnly="0" labelOnly="1" outline="0" axis="axisRow" fieldPosition="0"/>
    </format>
    <format dxfId="124">
      <pivotArea dataOnly="0" labelOnly="1" fieldPosition="0">
        <references count="1">
          <reference field="30" count="0"/>
        </references>
      </pivotArea>
    </format>
    <format dxfId="123">
      <pivotArea dataOnly="0" labelOnly="1" grandRow="1" outline="0" fieldPosition="0"/>
    </format>
    <format dxfId="122">
      <pivotArea dataOnly="0" labelOnly="1" outline="0" fieldPosition="0">
        <references count="1">
          <reference field="4294967294" count="3">
            <x v="0"/>
            <x v="1"/>
            <x v="2"/>
          </reference>
        </references>
      </pivotArea>
    </format>
    <format dxfId="121">
      <pivotArea type="all" dataOnly="0" outline="0" fieldPosition="0"/>
    </format>
    <format dxfId="120">
      <pivotArea outline="0" collapsedLevelsAreSubtotals="1" fieldPosition="0"/>
    </format>
    <format dxfId="119">
      <pivotArea field="30" type="button" dataOnly="0" labelOnly="1" outline="0" axis="axisRow" fieldPosition="0"/>
    </format>
    <format dxfId="118">
      <pivotArea dataOnly="0" labelOnly="1" fieldPosition="0">
        <references count="1">
          <reference field="30" count="0"/>
        </references>
      </pivotArea>
    </format>
    <format dxfId="117">
      <pivotArea dataOnly="0" labelOnly="1" grandRow="1" outline="0" fieldPosition="0"/>
    </format>
    <format dxfId="116">
      <pivotArea dataOnly="0" labelOnly="1" outline="0" fieldPosition="0">
        <references count="1">
          <reference field="4294967294" count="3">
            <x v="0"/>
            <x v="1"/>
            <x v="2"/>
          </reference>
        </references>
      </pivotArea>
    </format>
    <format dxfId="115">
      <pivotArea type="all" dataOnly="0" outline="0" fieldPosition="0"/>
    </format>
    <format dxfId="114">
      <pivotArea outline="0" collapsedLevelsAreSubtotals="1" fieldPosition="0"/>
    </format>
    <format dxfId="113">
      <pivotArea field="30" type="button" dataOnly="0" labelOnly="1" outline="0" axis="axisRow" fieldPosition="0"/>
    </format>
    <format dxfId="112">
      <pivotArea dataOnly="0" labelOnly="1" fieldPosition="0">
        <references count="1">
          <reference field="30" count="0"/>
        </references>
      </pivotArea>
    </format>
    <format dxfId="111">
      <pivotArea dataOnly="0" labelOnly="1" grandRow="1" outline="0" fieldPosition="0"/>
    </format>
    <format dxfId="110">
      <pivotArea dataOnly="0" labelOnly="1" outline="0" fieldPosition="0">
        <references count="1">
          <reference field="4294967294" count="3">
            <x v="0"/>
            <x v="1"/>
            <x v="2"/>
          </reference>
        </references>
      </pivotArea>
    </format>
  </formats>
  <pivotTableStyleInfo name="PivotStyleLight2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B58DE1-1F64-4395-8811-DCAAAFED2A66}" name="day sales"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6">
  <location ref="X1:AA14" firstHeaderRow="0" firstDataRow="1" firstDataCol="1"/>
  <pivotFields count="31">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umFmtId="2" showAll="0"/>
    <pivotField numFmtId="2" showAll="0"/>
    <pivotField numFmtId="1" showAll="0"/>
    <pivotField numFmtId="1" showAll="0"/>
    <pivotField numFmtId="1" showAll="0"/>
    <pivotField numFmtId="1" showAll="0"/>
    <pivotField dataField="1" numFmtId="1" showAll="0"/>
    <pivotField dataField="1" numFmtId="1" showAll="0"/>
    <pivotField dataField="1" numFmtId="1" showAll="0"/>
    <pivotField numFmtId="1" showAll="0"/>
    <pivotField numFmtId="1" showAll="0"/>
    <pivotField numFmtId="1" showAll="0"/>
    <pivotField numFmtId="164" showAll="0"/>
    <pivotField numFmtId="164" showAll="0"/>
    <pivotField numFmtId="164" showAll="0"/>
    <pivotField numFmtId="164" showAll="0"/>
    <pivotField numFmtId="164" showAll="0"/>
    <pivotField numFmtId="164" showAll="0"/>
    <pivotField numFmtId="2" showAll="0"/>
    <pivotField numFmtId="9" showAll="0"/>
    <pivotField numFmtId="9" showAll="0"/>
    <pivotField numFmtId="9" showAll="0"/>
    <pivotField numFmtId="9" showAll="0"/>
    <pivotField numFmtId="9" showAll="0"/>
    <pivotField showAll="0"/>
    <pivotField showAll="0"/>
    <pivotField showAll="0">
      <items count="2">
        <item x="0"/>
        <item t="default"/>
      </items>
    </pivotField>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h="1" sd="0" x="0"/>
        <item h="1" sd="0" x="1"/>
        <item h="1" sd="0" x="2"/>
        <item h="1" sd="0" x="3"/>
        <item h="1" sd="0" x="4"/>
        <item h="1" sd="0" x="5"/>
        <item sd="0" x="6"/>
        <item h="1" sd="0" x="7"/>
        <item h="1" sd="0" x="8"/>
        <item h="1" sd="0" x="9"/>
        <item h="1" sd="0" x="10"/>
        <item h="1" sd="0" x="11"/>
        <item h="1" sd="0" x="12"/>
        <item h="1" sd="0" x="13"/>
      </items>
    </pivotField>
  </pivotFields>
  <rowFields count="2">
    <field x="29"/>
    <field x="30"/>
  </rowFields>
  <rowItems count="13">
    <i>
      <x v="153"/>
    </i>
    <i>
      <x v="154"/>
    </i>
    <i>
      <x v="155"/>
    </i>
    <i>
      <x v="156"/>
    </i>
    <i>
      <x v="157"/>
    </i>
    <i>
      <x v="158"/>
    </i>
    <i>
      <x v="159"/>
    </i>
    <i>
      <x v="160"/>
    </i>
    <i>
      <x v="161"/>
    </i>
    <i>
      <x v="162"/>
    </i>
    <i>
      <x v="163"/>
    </i>
    <i>
      <x v="164"/>
    </i>
    <i t="grand">
      <x/>
    </i>
  </rowItems>
  <colFields count="1">
    <field x="-2"/>
  </colFields>
  <colItems count="3">
    <i>
      <x/>
    </i>
    <i i="1">
      <x v="1"/>
    </i>
    <i i="2">
      <x v="2"/>
    </i>
  </colItems>
  <dataFields count="3">
    <dataField name="Sum of Pants Sales" fld="7" baseField="0" baseItem="0"/>
    <dataField name="Sum of T-shrts Sales" fld="8" baseField="0" baseItem="0"/>
    <dataField name="Sum of Shorts Sales" fld="9" baseField="0" baseItem="0"/>
  </dataFields>
  <formats count="18">
    <format dxfId="145">
      <pivotArea type="all" dataOnly="0" outline="0" fieldPosition="0"/>
    </format>
    <format dxfId="144">
      <pivotArea outline="0" collapsedLevelsAreSubtotals="1" fieldPosition="0"/>
    </format>
    <format dxfId="143">
      <pivotArea field="29" type="button" dataOnly="0" labelOnly="1" outline="0" axis="axisRow" fieldPosition="0"/>
    </format>
    <format dxfId="142">
      <pivotArea dataOnly="0" labelOnly="1" fieldPosition="0">
        <references count="1">
          <reference field="29" count="31">
            <x v="122"/>
            <x v="123"/>
            <x v="124"/>
            <x v="125"/>
            <x v="126"/>
            <x v="127"/>
            <x v="128"/>
            <x v="129"/>
            <x v="130"/>
            <x v="131"/>
            <x v="132"/>
            <x v="133"/>
            <x v="134"/>
            <x v="135"/>
            <x v="136"/>
            <x v="137"/>
            <x v="138"/>
            <x v="139"/>
            <x v="140"/>
            <x v="141"/>
            <x v="142"/>
            <x v="143"/>
            <x v="144"/>
            <x v="145"/>
            <x v="146"/>
            <x v="147"/>
            <x v="148"/>
            <x v="149"/>
            <x v="150"/>
            <x v="151"/>
            <x v="152"/>
          </reference>
        </references>
      </pivotArea>
    </format>
    <format dxfId="141">
      <pivotArea dataOnly="0" labelOnly="1" grandRow="1" outline="0" fieldPosition="0"/>
    </format>
    <format dxfId="140">
      <pivotArea dataOnly="0" labelOnly="1" outline="0" fieldPosition="0">
        <references count="1">
          <reference field="4294967294" count="3">
            <x v="0"/>
            <x v="1"/>
            <x v="2"/>
          </reference>
        </references>
      </pivotArea>
    </format>
    <format dxfId="139">
      <pivotArea type="all" dataOnly="0" outline="0" fieldPosition="0"/>
    </format>
    <format dxfId="138">
      <pivotArea outline="0" collapsedLevelsAreSubtotals="1" fieldPosition="0"/>
    </format>
    <format dxfId="137">
      <pivotArea field="29" type="button" dataOnly="0" labelOnly="1" outline="0" axis="axisRow" fieldPosition="0"/>
    </format>
    <format dxfId="136">
      <pivotArea dataOnly="0" labelOnly="1" fieldPosition="0">
        <references count="1">
          <reference field="29" count="31">
            <x v="122"/>
            <x v="123"/>
            <x v="124"/>
            <x v="125"/>
            <x v="126"/>
            <x v="127"/>
            <x v="128"/>
            <x v="129"/>
            <x v="130"/>
            <x v="131"/>
            <x v="132"/>
            <x v="133"/>
            <x v="134"/>
            <x v="135"/>
            <x v="136"/>
            <x v="137"/>
            <x v="138"/>
            <x v="139"/>
            <x v="140"/>
            <x v="141"/>
            <x v="142"/>
            <x v="143"/>
            <x v="144"/>
            <x v="145"/>
            <x v="146"/>
            <x v="147"/>
            <x v="148"/>
            <x v="149"/>
            <x v="150"/>
            <x v="151"/>
            <x v="152"/>
          </reference>
        </references>
      </pivotArea>
    </format>
    <format dxfId="135">
      <pivotArea dataOnly="0" labelOnly="1" grandRow="1" outline="0" fieldPosition="0"/>
    </format>
    <format dxfId="134">
      <pivotArea dataOnly="0" labelOnly="1" outline="0" fieldPosition="0">
        <references count="1">
          <reference field="4294967294" count="3">
            <x v="0"/>
            <x v="1"/>
            <x v="2"/>
          </reference>
        </references>
      </pivotArea>
    </format>
    <format dxfId="133">
      <pivotArea type="all" dataOnly="0" outline="0" fieldPosition="0"/>
    </format>
    <format dxfId="132">
      <pivotArea outline="0" collapsedLevelsAreSubtotals="1" fieldPosition="0"/>
    </format>
    <format dxfId="131">
      <pivotArea field="29" type="button" dataOnly="0" labelOnly="1" outline="0" axis="axisRow" fieldPosition="0"/>
    </format>
    <format dxfId="130">
      <pivotArea dataOnly="0" labelOnly="1" fieldPosition="0">
        <references count="1">
          <reference field="29" count="31">
            <x v="122"/>
            <x v="123"/>
            <x v="124"/>
            <x v="125"/>
            <x v="126"/>
            <x v="127"/>
            <x v="128"/>
            <x v="129"/>
            <x v="130"/>
            <x v="131"/>
            <x v="132"/>
            <x v="133"/>
            <x v="134"/>
            <x v="135"/>
            <x v="136"/>
            <x v="137"/>
            <x v="138"/>
            <x v="139"/>
            <x v="140"/>
            <x v="141"/>
            <x v="142"/>
            <x v="143"/>
            <x v="144"/>
            <x v="145"/>
            <x v="146"/>
            <x v="147"/>
            <x v="148"/>
            <x v="149"/>
            <x v="150"/>
            <x v="151"/>
            <x v="152"/>
          </reference>
        </references>
      </pivotArea>
    </format>
    <format dxfId="129">
      <pivotArea dataOnly="0" labelOnly="1" grandRow="1" outline="0" fieldPosition="0"/>
    </format>
    <format dxfId="128">
      <pivotArea dataOnly="0" labelOnly="1" outline="0" fieldPosition="0">
        <references count="1">
          <reference field="4294967294" count="3">
            <x v="0"/>
            <x v="1"/>
            <x v="2"/>
          </reference>
        </references>
      </pivotArea>
    </format>
  </formats>
  <chartFormats count="6">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20" format="12"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1"/>
          </reference>
        </references>
      </pivotArea>
    </chartFormat>
    <chartFormat chart="20" format="14" series="1">
      <pivotArea type="data" outline="0" fieldPosition="0">
        <references count="1">
          <reference field="4294967294" count="1" selected="0">
            <x v="2"/>
          </reference>
        </references>
      </pivotArea>
    </chartFormat>
  </chartFormats>
  <pivotTableStyleInfo name="PivotStyleLight2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EBFC510-07CF-4C5B-83F3-27F14D23ABA6}" name="sales Growth"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K1:AL3" firstHeaderRow="1" firstDataRow="1" firstDataCol="1"/>
  <pivotFields count="31">
    <pivotField axis="axisRow"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umFmtId="2" showAll="0"/>
    <pivotField numFmtId="2"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64" showAll="0"/>
    <pivotField numFmtId="164" showAll="0"/>
    <pivotField numFmtId="164" showAll="0"/>
    <pivotField numFmtId="164" showAll="0"/>
    <pivotField numFmtId="164" showAll="0"/>
    <pivotField numFmtId="164" showAll="0"/>
    <pivotField numFmtId="2" showAll="0"/>
    <pivotField numFmtId="9" showAll="0"/>
    <pivotField numFmtId="9" showAll="0"/>
    <pivotField numFmtId="9" showAll="0"/>
    <pivotField numFmtId="9" showAll="0"/>
    <pivotField dataField="1" numFmtId="9" showAll="0"/>
    <pivotField showAll="0"/>
    <pivotField showAll="0"/>
    <pivotField showAll="0">
      <items count="2">
        <item x="0"/>
        <item t="default"/>
      </items>
    </pivotField>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h="1" sd="0" x="0"/>
        <item h="1" sd="0" x="1"/>
        <item h="1" sd="0" x="2"/>
        <item h="1" sd="0" x="3"/>
        <item h="1" sd="0" x="4"/>
        <item h="1" sd="0" x="5"/>
        <item sd="0" x="6"/>
        <item h="1" sd="0" x="7"/>
        <item h="1" sd="0" x="8"/>
        <item h="1" sd="0" x="9"/>
        <item h="1" sd="0" x="10"/>
        <item h="1" sd="0" x="11"/>
        <item h="1" sd="0" x="12"/>
        <item h="1" sd="0" x="13"/>
      </items>
    </pivotField>
  </pivotFields>
  <rowFields count="3">
    <field x="30"/>
    <field x="29"/>
    <field x="0"/>
  </rowFields>
  <rowItems count="2">
    <i>
      <x v="6"/>
    </i>
    <i t="grand">
      <x/>
    </i>
  </rowItems>
  <colItems count="1">
    <i/>
  </colItems>
  <dataFields count="1">
    <dataField name="Sum of sales Growth" fld="24" baseField="30" baseItem="5" numFmtId="168"/>
  </dataFields>
  <formats count="18">
    <format dxfId="163">
      <pivotArea type="all" dataOnly="0" outline="0" fieldPosition="0"/>
    </format>
    <format dxfId="162">
      <pivotArea outline="0" collapsedLevelsAreSubtotals="1" fieldPosition="0"/>
    </format>
    <format dxfId="161">
      <pivotArea field="30" type="button" dataOnly="0" labelOnly="1" outline="0" axis="axisRow" fieldPosition="0"/>
    </format>
    <format dxfId="160">
      <pivotArea dataOnly="0" labelOnly="1" fieldPosition="0">
        <references count="1">
          <reference field="30" count="0"/>
        </references>
      </pivotArea>
    </format>
    <format dxfId="159">
      <pivotArea dataOnly="0" labelOnly="1" grandRow="1" outline="0" fieldPosition="0"/>
    </format>
    <format dxfId="158">
      <pivotArea dataOnly="0" labelOnly="1" outline="0" axis="axisValues" fieldPosition="0"/>
    </format>
    <format dxfId="157">
      <pivotArea type="all" dataOnly="0" outline="0" fieldPosition="0"/>
    </format>
    <format dxfId="156">
      <pivotArea outline="0" collapsedLevelsAreSubtotals="1" fieldPosition="0"/>
    </format>
    <format dxfId="155">
      <pivotArea field="30" type="button" dataOnly="0" labelOnly="1" outline="0" axis="axisRow" fieldPosition="0"/>
    </format>
    <format dxfId="154">
      <pivotArea dataOnly="0" labelOnly="1" fieldPosition="0">
        <references count="1">
          <reference field="30" count="0"/>
        </references>
      </pivotArea>
    </format>
    <format dxfId="153">
      <pivotArea dataOnly="0" labelOnly="1" grandRow="1" outline="0" fieldPosition="0"/>
    </format>
    <format dxfId="152">
      <pivotArea dataOnly="0" labelOnly="1" outline="0" axis="axisValues" fieldPosition="0"/>
    </format>
    <format dxfId="151">
      <pivotArea type="all" dataOnly="0" outline="0" fieldPosition="0"/>
    </format>
    <format dxfId="150">
      <pivotArea outline="0" collapsedLevelsAreSubtotals="1" fieldPosition="0"/>
    </format>
    <format dxfId="149">
      <pivotArea field="30" type="button" dataOnly="0" labelOnly="1" outline="0" axis="axisRow" fieldPosition="0"/>
    </format>
    <format dxfId="148">
      <pivotArea dataOnly="0" labelOnly="1" fieldPosition="0">
        <references count="1">
          <reference field="30" count="0"/>
        </references>
      </pivotArea>
    </format>
    <format dxfId="147">
      <pivotArea dataOnly="0" labelOnly="1" grandRow="1" outline="0" fieldPosition="0"/>
    </format>
    <format dxfId="146">
      <pivotArea dataOnly="0" labelOnly="1" outline="0" axis="axisValues" fieldPosition="0"/>
    </format>
  </formats>
  <pivotTableStyleInfo name="PivotStyleLight2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5953B6F-EAB2-4ECD-A356-1BBC97E2EA63}" sourceName="year">
  <pivotTables>
    <pivotTable tabId="28" name="monthly profit"/>
    <pivotTable tabId="28" name="monthly revenue"/>
    <pivotTable tabId="28" name="monthly sales"/>
    <pivotTable tabId="28" name="%profit by product."/>
    <pivotTable tabId="28" name="day sales"/>
    <pivotTable tabId="28" name="sales Growth"/>
  </pivotTables>
  <data>
    <tabular pivotCacheId="1712612019">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E46F1624-0590-425A-8CA3-D6720C98A5FA}" sourceName="Months (Date)">
  <pivotTables>
    <pivotTable tabId="28" name="monthly profit"/>
    <pivotTable tabId="28" name="monthly revenue"/>
    <pivotTable tabId="28" name="monthly sales"/>
    <pivotTable tabId="28" name="day sales"/>
    <pivotTable tabId="28" name="%profit by product."/>
    <pivotTable tabId="28" name="sales Growth"/>
  </pivotTables>
  <data>
    <tabular pivotCacheId="1712612019">
      <items count="14">
        <i x="5"/>
        <i x="6" s="1"/>
        <i x="1" nd="1"/>
        <i x="2" nd="1"/>
        <i x="3" nd="1"/>
        <i x="4" nd="1"/>
        <i x="7" nd="1"/>
        <i x="8" nd="1"/>
        <i x="9" nd="1"/>
        <i x="10" nd="1"/>
        <i x="11" nd="1"/>
        <i x="12"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D6DAC5FA-FC9A-4EF7-9DB3-97A842C448BE}" cache="Slicer_year" caption="year" style="SlicerStyleDark4" rowHeight="241300"/>
  <slicer name="year 2" xr10:uid="{1874C8E3-633D-4169-A088-0C79E57D092B}" cache="Slicer_year" caption="year" style="SlicerStyleDark4" rowHeight="241300"/>
  <slicer name="year 3" xr10:uid="{532E7F24-E164-4413-A8EF-091F4FAA9454}" cache="Slicer_year" caption="year" style="SlicerStyleDark4" rowHeight="241300"/>
  <slicer name="Months (Date) 1" xr10:uid="{E27ED83A-EBBE-4FC7-B658-925B18457505}" cache="Slicer_Months__Date" caption="Months (Date)" style="SlicerStyleDark4" rowHeight="241300"/>
  <slicer name="Months (Date) 2" xr10:uid="{E9751115-202A-469E-96AF-EF58B178F588}" cache="Slicer_Months__Date" caption="Months (Date)" style="SlicerStyleDark4" rowHeight="241300"/>
  <slicer name="Months (Date) 3" xr10:uid="{DD5BC889-AF01-4192-AA89-6991B5993BBD}" cache="Slicer_Months__Date" caption="Months (Date)"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7E843DA-F0FC-4EBB-B25A-20D4A46349B5}" cache="Slicer_year" caption="year" style="Slicer Style 1" rowHeight="241300"/>
  <slicer name="Months (Date)" xr10:uid="{108AD62D-4921-421A-82A1-34DEBDF06181}" cache="Slicer_Months__Date" caption="Months (Dat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A11231-2CE0-4F1B-8DCC-5F21B9696FF5}" name="Table2" displayName="Table2" ref="A1:Y46" totalsRowShown="0" headerRowDxfId="190" dataDxfId="189">
  <autoFilter ref="A1:Y46" xr:uid="{67A11231-2CE0-4F1B-8DCC-5F21B9696FF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DF4AAE8B-4BBC-4F0D-96AF-237632EAED0C}" name="Date" dataDxfId="188"/>
    <tableColumn id="2" xr3:uid="{059D9388-45D9-4806-8108-82BC252FE37A}" name="Pants Start Stock" dataDxfId="187"/>
    <tableColumn id="3" xr3:uid="{D385C4E6-FFE6-4DB3-93F6-CD1285855BF3}" name="T-shirt Start Stock" dataDxfId="186"/>
    <tableColumn id="4" xr3:uid="{302BE326-0636-4D83-A56F-CAEF4E0EABD2}" name="Short Start Stock" dataDxfId="185"/>
    <tableColumn id="5" xr3:uid="{AB8ADA8B-00E7-4EF0-86C1-C1704B8E92D0}" name="Pants Stock Received" dataDxfId="184"/>
    <tableColumn id="6" xr3:uid="{78E65BAC-5680-4E5A-8925-78A8B8E9836E}" name="T-shirts Stock Received" dataDxfId="183"/>
    <tableColumn id="7" xr3:uid="{18266CB6-B710-4A1F-A61A-88B0E89BF2F7}" name="Shorts Stock Received" dataDxfId="182"/>
    <tableColumn id="8" xr3:uid="{54436FA9-CEBD-4F12-B9EB-C0B95E9A0FE1}" name="Pants Sales" dataDxfId="181"/>
    <tableColumn id="9" xr3:uid="{F8C30797-B586-45C0-A460-461A405E4A0E}" name="T-shrts Sales" dataDxfId="180"/>
    <tableColumn id="10" xr3:uid="{A4B0464A-66E2-4B9B-9420-22AF11E2F866}" name="Shorts Sales" dataDxfId="179"/>
    <tableColumn id="11" xr3:uid="{76424D26-1663-428D-B8A8-66BB6D613E89}" name="Pants End Stock " dataDxfId="178">
      <calculatedColumnFormula>DATA!$B2+DATA!$E2-DATA!$H2</calculatedColumnFormula>
    </tableColumn>
    <tableColumn id="12" xr3:uid="{7EB26E35-BB7B-4644-A2A0-63B78890E72E}" name="T-shirt End Stock" dataDxfId="177"/>
    <tableColumn id="13" xr3:uid="{2162A304-2844-4E3E-9B44-D7F3872D5AC4}" name="Shorts End Stock" dataDxfId="176">
      <calculatedColumnFormula>DATA!$D2+DATA!$G2-DATA!$J2</calculatedColumnFormula>
    </tableColumn>
    <tableColumn id="14" xr3:uid="{A5973A16-65CA-4317-8AD8-6B6F31910C4B}" name="Pants Revenue" dataDxfId="175" dataCellStyle="Currency">
      <calculatedColumnFormula>H2*350</calculatedColumnFormula>
    </tableColumn>
    <tableColumn id="15" xr3:uid="{67462497-7A3E-46F1-9865-7D59A76DBB41}" name="T-shirt Revenue " dataDxfId="174" dataCellStyle="Currency">
      <calculatedColumnFormula>I2*200</calculatedColumnFormula>
    </tableColumn>
    <tableColumn id="16" xr3:uid="{0E50F03F-3A02-44F3-8887-1FBA7D01A7D9}" name="Shorts Revenue" dataDxfId="173" dataCellStyle="Currency">
      <calculatedColumnFormula>J2*350</calculatedColumnFormula>
    </tableColumn>
    <tableColumn id="17" xr3:uid="{C30BB137-50E5-493A-B36D-C676C6D72B2E}" name="Pants Profit" dataDxfId="172" dataCellStyle="Currency">
      <calculatedColumnFormula>H2*100</calculatedColumnFormula>
    </tableColumn>
    <tableColumn id="18" xr3:uid="{34182BAE-D296-4C58-A615-4CAEC42D1198}" name="T-shirt Profit" dataDxfId="171" dataCellStyle="Currency">
      <calculatedColumnFormula>I2*100</calculatedColumnFormula>
    </tableColumn>
    <tableColumn id="19" xr3:uid="{43E50B73-FB25-4994-974E-68A8C57E8489}" name="Shorts Profit" dataDxfId="170" dataCellStyle="Currency">
      <calculatedColumnFormula>H2*100</calculatedColumnFormula>
    </tableColumn>
    <tableColumn id="20" xr3:uid="{45469AF9-4609-495A-87E0-5BA5855FA163}" name=" Total sales" dataDxfId="169" dataCellStyle="Currency">
      <calculatedColumnFormula>SUM(DATA!$H2:$J2)</calculatedColumnFormula>
    </tableColumn>
    <tableColumn id="21" xr3:uid="{47FEEC10-223E-4C67-9DF8-E6A160B0F809}" name="Pants % profit" dataDxfId="168" dataCellStyle="Percent">
      <calculatedColumnFormula>DATA!$Q2/DATA!$N2</calculatedColumnFormula>
    </tableColumn>
    <tableColumn id="22" xr3:uid="{49214A0D-2058-4472-A997-4B07C5F7A802}" name="T-shirt % profit" dataDxfId="167" dataCellStyle="Percent">
      <calculatedColumnFormula>DATA!$R2/DATA!$O2</calculatedColumnFormula>
    </tableColumn>
    <tableColumn id="23" xr3:uid="{BA7DB68A-4905-4636-8767-41689B509DB0}" name="Short % profit" dataDxfId="166" dataCellStyle="Percent">
      <calculatedColumnFormula>DATA!$S2/DATA!$P2</calculatedColumnFormula>
    </tableColumn>
    <tableColumn id="24" xr3:uid="{72DCBAF0-19AF-4C9A-A760-026849F4E87F}" name="%profit" dataDxfId="165" dataCellStyle="Percent">
      <calculatedColumnFormula>AVERAGE(DATA!$U2:$W2)</calculatedColumnFormula>
    </tableColumn>
    <tableColumn id="25" xr3:uid="{935E7DEB-C323-43A0-BEB7-EA83D9D24E5C}" name="sales Growth" dataDxfId="164" dataCellStyle="Percent">
      <calculatedColumnFormula>(DATA!$T2-T1)/T1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A1CFCA0-6625-414F-BBC8-6673913AA3BF}" name="Table5" displayName="Table5" ref="A4:B7" totalsRowShown="0" headerRowDxfId="27" dataDxfId="26">
  <autoFilter ref="A4:B7" xr:uid="{CA1CFCA0-6625-414F-BBC8-6673913AA3BF}"/>
  <sortState xmlns:xlrd2="http://schemas.microsoft.com/office/spreadsheetml/2017/richdata2" ref="A5:B7">
    <sortCondition descending="1" ref="B4:B7"/>
  </sortState>
  <tableColumns count="2">
    <tableColumn id="1" xr3:uid="{6D5C0988-99D1-4447-A405-FE7890E4DE01}" name="Column1" dataDxfId="25"/>
    <tableColumn id="2" xr3:uid="{517CD6BA-8581-43FB-A4F9-81B2A0B4FA49}" name="Column2" dataDxfId="24" dataCellStyle="Comma"/>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2C667FB-95CC-4892-93A5-4B0F5300C6E5}" name="Table57" displayName="Table57" ref="A10:B13" totalsRowShown="0" headerRowDxfId="23" dataDxfId="22">
  <autoFilter ref="A10:B13" xr:uid="{A2C667FB-95CC-4892-93A5-4B0F5300C6E5}"/>
  <sortState xmlns:xlrd2="http://schemas.microsoft.com/office/spreadsheetml/2017/richdata2" ref="A11:B13">
    <sortCondition descending="1" ref="B10:B13"/>
  </sortState>
  <tableColumns count="2">
    <tableColumn id="1" xr3:uid="{F69ED35D-E6FF-4F38-8B68-D228DCE0D058}" name="Column1" dataDxfId="21">
      <calculatedColumnFormula>PIVOT!A6</calculatedColumnFormula>
    </tableColumn>
    <tableColumn id="2" xr3:uid="{BEC4742F-1727-4F54-A34B-C46D1651EA10}" name="Column2" dataDxfId="20" dataCellStyle="Comma"/>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32FDB43-5BE3-4039-871C-C6346BD67190}" name="Table9" displayName="Table9" ref="A18:B21" totalsRowShown="0" headerRowDxfId="19" dataDxfId="18">
  <autoFilter ref="A18:B21" xr:uid="{A32FDB43-5BE3-4039-871C-C6346BD67190}"/>
  <tableColumns count="2">
    <tableColumn id="1" xr3:uid="{1D3888AB-0587-420F-9179-6FA6E64019A8}" name="Product" dataDxfId="17"/>
    <tableColumn id="2" xr3:uid="{6073B347-C775-44AC-89AC-9C13F1D8A119}" name="End Stock" dataDxfId="1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29A0DDC-88DF-4F47-88A9-BF9B733306EF}" name="Table511" displayName="Table511" ref="I4:J7" totalsRowShown="0" headerRowDxfId="15" dataDxfId="14">
  <autoFilter ref="I4:J7" xr:uid="{E29A0DDC-88DF-4F47-88A9-BF9B733306EF}"/>
  <sortState xmlns:xlrd2="http://schemas.microsoft.com/office/spreadsheetml/2017/richdata2" ref="I5:J7">
    <sortCondition descending="1" ref="J5:J7"/>
  </sortState>
  <tableColumns count="2">
    <tableColumn id="1" xr3:uid="{9DA3BFDF-03FC-4A4F-85C0-B712F8826F08}" name="Column1" dataDxfId="13"/>
    <tableColumn id="2" xr3:uid="{08583732-1619-4EB2-8380-206096A1D748}" name="Column2" dataDxfId="12" dataCellStyle="Currency"/>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CA94D4-C1A9-4AA1-9D5D-D1C4E3FA1BB4}" name="Table5712" displayName="Table5712" ref="I10:J13" totalsRowShown="0" headerRowDxfId="11" dataDxfId="10">
  <autoFilter ref="I10:J13" xr:uid="{63CA94D4-C1A9-4AA1-9D5D-D1C4E3FA1BB4}"/>
  <sortState xmlns:xlrd2="http://schemas.microsoft.com/office/spreadsheetml/2017/richdata2" ref="I11:J13">
    <sortCondition descending="1" ref="J10:J13"/>
  </sortState>
  <tableColumns count="2">
    <tableColumn id="1" xr3:uid="{138FBD2F-87BD-4C3F-BADE-2C79C2A44C94}" name="Column1" dataDxfId="9">
      <calculatedColumnFormula>PIVOT!G6</calculatedColumnFormula>
    </tableColumn>
    <tableColumn id="2" xr3:uid="{A2266350-54DD-4729-A7F2-25DCDC905CEE}" name="Column2" dataDxfId="8" dataCellStyle="Currency"/>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11F1DBB-89ED-4217-BF31-DA7B0BFE0B7D}" name="Table13" displayName="Table13" ref="I16:J19" totalsRowShown="0" headerRowDxfId="7" dataDxfId="6">
  <autoFilter ref="I16:J19" xr:uid="{911F1DBB-89ED-4217-BF31-DA7B0BFE0B7D}"/>
  <sortState xmlns:xlrd2="http://schemas.microsoft.com/office/spreadsheetml/2017/richdata2" ref="I17:J19">
    <sortCondition descending="1" ref="J16:J19"/>
  </sortState>
  <tableColumns count="2">
    <tableColumn id="1" xr3:uid="{4F70C651-6D50-45C0-B8B6-C05BEF2630CD}" name="Column1" dataDxfId="5"/>
    <tableColumn id="2" xr3:uid="{983122B2-E055-41B2-87A8-677285B305D4}" name="Column2" dataDxfId="4"/>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7BAD6F8-90F7-469D-947A-2A143825F767}" name="Table15" displayName="Table15" ref="E10:F13" totalsRowShown="0" headerRowDxfId="3" dataDxfId="2">
  <autoFilter ref="E10:F13" xr:uid="{F7BAD6F8-90F7-469D-947A-2A143825F767}"/>
  <sortState xmlns:xlrd2="http://schemas.microsoft.com/office/spreadsheetml/2017/richdata2" ref="E11:F13">
    <sortCondition descending="1" ref="F10:F13"/>
  </sortState>
  <tableColumns count="2">
    <tableColumn id="1" xr3:uid="{731E388B-0AD9-4AED-9022-09E52FF2F2FA}" name="Column1" dataDxfId="1"/>
    <tableColumn id="2" xr3:uid="{537A8FAD-B3AC-4E6D-848A-C185EA00E396}" name="Column2" dataDxfId="0"/>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2D2E5-7004-4202-BEAC-0B4EF348BD7C}">
  <sheetPr codeName="Sheet1">
    <tabColor theme="7" tint="-0.499984740745262"/>
  </sheetPr>
  <dimension ref="A1:Z6536"/>
  <sheetViews>
    <sheetView workbookViewId="0">
      <selection activeCell="C16" sqref="C16"/>
    </sheetView>
  </sheetViews>
  <sheetFormatPr defaultColWidth="9.109375" defaultRowHeight="15.6" x14ac:dyDescent="0.3"/>
  <cols>
    <col min="1" max="1" width="24.88671875" style="32" bestFit="1" customWidth="1"/>
    <col min="2" max="2" width="23.6640625" style="27" bestFit="1" customWidth="1"/>
    <col min="3" max="3" width="24.88671875" style="27" bestFit="1" customWidth="1"/>
    <col min="4" max="4" width="23.5546875" style="27" bestFit="1" customWidth="1"/>
    <col min="5" max="5" width="27.44140625" style="27" bestFit="1" customWidth="1"/>
    <col min="6" max="6" width="30" style="27" bestFit="1" customWidth="1"/>
    <col min="7" max="7" width="28.5546875" style="27" bestFit="1" customWidth="1"/>
    <col min="8" max="8" width="16" style="27" bestFit="1" customWidth="1"/>
    <col min="9" max="9" width="17.88671875" style="27" bestFit="1" customWidth="1"/>
    <col min="10" max="10" width="17.109375" style="27" bestFit="1" customWidth="1"/>
    <col min="11" max="11" width="21.44140625" style="27" bestFit="1" customWidth="1"/>
    <col min="12" max="13" width="22.109375" style="27" bestFit="1" customWidth="1"/>
    <col min="14" max="14" width="19.109375" style="34" bestFit="1" customWidth="1"/>
    <col min="15" max="15" width="20.88671875" style="34" bestFit="1" customWidth="1"/>
    <col min="16" max="16" width="20.33203125" style="34" bestFit="1" customWidth="1"/>
    <col min="17" max="17" width="16.44140625" style="34" bestFit="1" customWidth="1"/>
    <col min="18" max="18" width="17.6640625" style="34" bestFit="1" customWidth="1"/>
    <col min="19" max="19" width="17.6640625" style="35" bestFit="1" customWidth="1"/>
    <col min="20" max="20" width="12.5546875" style="37" customWidth="1"/>
    <col min="21" max="21" width="18.5546875" style="31" bestFit="1" customWidth="1"/>
    <col min="22" max="22" width="19.6640625" style="31" bestFit="1" customWidth="1"/>
    <col min="23" max="23" width="18.44140625" style="31" bestFit="1" customWidth="1"/>
    <col min="24" max="25" width="18.44140625" style="31" customWidth="1"/>
    <col min="26" max="26" width="12.109375" style="30" bestFit="1" customWidth="1"/>
    <col min="27" max="16384" width="9.109375" style="30"/>
  </cols>
  <sheetData>
    <row r="1" spans="1:26" s="24" customFormat="1" ht="34.5" customHeight="1" x14ac:dyDescent="0.3">
      <c r="A1" s="22" t="s">
        <v>0</v>
      </c>
      <c r="B1" s="23" t="s">
        <v>21</v>
      </c>
      <c r="C1" s="23" t="s">
        <v>22</v>
      </c>
      <c r="D1" s="23" t="s">
        <v>23</v>
      </c>
      <c r="E1" s="23" t="s">
        <v>24</v>
      </c>
      <c r="F1" s="23" t="s">
        <v>25</v>
      </c>
      <c r="G1" s="23" t="s">
        <v>26</v>
      </c>
      <c r="H1" s="23" t="s">
        <v>1</v>
      </c>
      <c r="I1" s="23" t="s">
        <v>2</v>
      </c>
      <c r="J1" s="23" t="s">
        <v>3</v>
      </c>
      <c r="K1" s="23" t="s">
        <v>27</v>
      </c>
      <c r="L1" s="23" t="s">
        <v>28</v>
      </c>
      <c r="M1" s="23" t="s">
        <v>29</v>
      </c>
      <c r="N1" s="33" t="s">
        <v>4</v>
      </c>
      <c r="O1" s="33" t="s">
        <v>5</v>
      </c>
      <c r="P1" s="33" t="s">
        <v>6</v>
      </c>
      <c r="Q1" s="33" t="s">
        <v>7</v>
      </c>
      <c r="R1" s="33" t="s">
        <v>8</v>
      </c>
      <c r="S1" s="33" t="s">
        <v>9</v>
      </c>
      <c r="T1" s="36" t="s">
        <v>55</v>
      </c>
      <c r="U1" s="25" t="s">
        <v>32</v>
      </c>
      <c r="V1" s="25" t="s">
        <v>33</v>
      </c>
      <c r="W1" s="25" t="s">
        <v>34</v>
      </c>
      <c r="X1" s="25" t="s">
        <v>45</v>
      </c>
      <c r="Y1" s="25" t="s">
        <v>56</v>
      </c>
    </row>
    <row r="2" spans="1:26" ht="21" customHeight="1" x14ac:dyDescent="0.3">
      <c r="A2" s="49">
        <v>45047</v>
      </c>
      <c r="B2" s="27">
        <v>50</v>
      </c>
      <c r="C2" s="27">
        <v>45</v>
      </c>
      <c r="D2" s="27">
        <v>32</v>
      </c>
      <c r="E2" s="27">
        <v>0</v>
      </c>
      <c r="F2" s="27">
        <v>0</v>
      </c>
      <c r="G2" s="27">
        <v>0</v>
      </c>
      <c r="H2" s="27">
        <v>20</v>
      </c>
      <c r="I2" s="27">
        <v>20</v>
      </c>
      <c r="J2" s="27">
        <v>20</v>
      </c>
      <c r="K2" s="27">
        <f>DATA!$B2+DATA!$E2-DATA!$H2</f>
        <v>30</v>
      </c>
      <c r="L2" s="27">
        <f>DATA!$C2+DATA!$F2-DATA!$I2</f>
        <v>25</v>
      </c>
      <c r="M2" s="27">
        <f>DATA!$D2+DATA!$G2-DATA!$J2</f>
        <v>12</v>
      </c>
      <c r="N2" s="34">
        <f t="shared" ref="N2:N44" si="0">H2*350</f>
        <v>7000</v>
      </c>
      <c r="O2" s="34">
        <f t="shared" ref="O2:O44" si="1">I2*200</f>
        <v>4000</v>
      </c>
      <c r="P2" s="34">
        <f t="shared" ref="P2:P44" si="2">J2*350</f>
        <v>7000</v>
      </c>
      <c r="Q2" s="34">
        <f t="shared" ref="Q2:Q44" si="3">H2*100</f>
        <v>2000</v>
      </c>
      <c r="R2" s="34">
        <f t="shared" ref="R2:R44" si="4">I2*100</f>
        <v>2000</v>
      </c>
      <c r="S2" s="34">
        <f t="shared" ref="S2:S44" si="5">H2*100</f>
        <v>2000</v>
      </c>
      <c r="T2" s="37">
        <f>SUM(DATA!$H2:$J2)</f>
        <v>60</v>
      </c>
      <c r="U2" s="29">
        <f>DATA!$Q2/DATA!$N2</f>
        <v>0.2857142857142857</v>
      </c>
      <c r="V2" s="29">
        <f>DATA!$R2/DATA!$O2</f>
        <v>0.5</v>
      </c>
      <c r="W2" s="29">
        <f>DATA!$S2/DATA!$P2</f>
        <v>0.2857142857142857</v>
      </c>
      <c r="X2" s="29">
        <f>AVERAGE(DATA!$U2:$W2)</f>
        <v>0.35714285714285715</v>
      </c>
      <c r="Y2" s="29">
        <f>0</f>
        <v>0</v>
      </c>
      <c r="Z2" s="28"/>
    </row>
    <row r="3" spans="1:26" ht="21" customHeight="1" x14ac:dyDescent="0.3">
      <c r="A3" s="49">
        <v>45048</v>
      </c>
      <c r="B3" s="27">
        <v>50</v>
      </c>
      <c r="C3" s="27">
        <v>45</v>
      </c>
      <c r="D3" s="27">
        <v>32</v>
      </c>
      <c r="E3" s="27">
        <v>0</v>
      </c>
      <c r="F3" s="27">
        <v>0</v>
      </c>
      <c r="G3" s="27">
        <v>0</v>
      </c>
      <c r="H3" s="27">
        <v>20</v>
      </c>
      <c r="I3" s="27">
        <v>20</v>
      </c>
      <c r="J3" s="27">
        <v>20</v>
      </c>
      <c r="K3" s="27">
        <f>DATA!$B3+DATA!$E3-DATA!$H3</f>
        <v>30</v>
      </c>
      <c r="L3" s="27">
        <f>DATA!$C3+DATA!$F3-DATA!$I3</f>
        <v>25</v>
      </c>
      <c r="M3" s="27">
        <f>DATA!$D3+DATA!$G3-DATA!$J3</f>
        <v>12</v>
      </c>
      <c r="N3" s="34">
        <f t="shared" si="0"/>
        <v>7000</v>
      </c>
      <c r="O3" s="34">
        <f t="shared" si="1"/>
        <v>4000</v>
      </c>
      <c r="P3" s="34">
        <f t="shared" si="2"/>
        <v>7000</v>
      </c>
      <c r="Q3" s="34">
        <f t="shared" si="3"/>
        <v>2000</v>
      </c>
      <c r="R3" s="34">
        <f t="shared" si="4"/>
        <v>2000</v>
      </c>
      <c r="S3" s="34">
        <f t="shared" si="5"/>
        <v>2000</v>
      </c>
      <c r="T3" s="37">
        <f>SUM(DATA!$H3:$J3)</f>
        <v>60</v>
      </c>
      <c r="U3" s="29">
        <f>DATA!$Q3/DATA!$N3</f>
        <v>0.2857142857142857</v>
      </c>
      <c r="V3" s="29">
        <f>DATA!$R3/DATA!$O3</f>
        <v>0.5</v>
      </c>
      <c r="W3" s="29">
        <f>DATA!$S3/DATA!$P3</f>
        <v>0.2857142857142857</v>
      </c>
      <c r="X3" s="29">
        <f>AVERAGE(DATA!$U3:$W3)</f>
        <v>0.35714285714285715</v>
      </c>
      <c r="Y3" s="29">
        <f>(DATA!$T3-T2)/T2</f>
        <v>0</v>
      </c>
      <c r="Z3" s="28"/>
    </row>
    <row r="4" spans="1:26" ht="21" customHeight="1" x14ac:dyDescent="0.3">
      <c r="A4" s="49">
        <v>45049</v>
      </c>
      <c r="B4" s="27">
        <v>50</v>
      </c>
      <c r="C4" s="27">
        <v>45</v>
      </c>
      <c r="D4" s="27">
        <v>32</v>
      </c>
      <c r="E4" s="27">
        <v>0</v>
      </c>
      <c r="F4" s="27">
        <v>0</v>
      </c>
      <c r="G4" s="27">
        <v>0</v>
      </c>
      <c r="H4" s="27">
        <v>20</v>
      </c>
      <c r="I4" s="27">
        <v>20</v>
      </c>
      <c r="J4" s="27">
        <v>20</v>
      </c>
      <c r="K4" s="27">
        <f>DATA!$B4+DATA!$E4-DATA!$H4</f>
        <v>30</v>
      </c>
      <c r="L4" s="27">
        <f>DATA!$C4+DATA!$F4-DATA!$I4</f>
        <v>25</v>
      </c>
      <c r="M4" s="27">
        <f>DATA!$D4+DATA!$G4-DATA!$J4</f>
        <v>12</v>
      </c>
      <c r="N4" s="34">
        <f t="shared" si="0"/>
        <v>7000</v>
      </c>
      <c r="O4" s="34">
        <f t="shared" si="1"/>
        <v>4000</v>
      </c>
      <c r="P4" s="34">
        <f t="shared" si="2"/>
        <v>7000</v>
      </c>
      <c r="Q4" s="34">
        <f t="shared" si="3"/>
        <v>2000</v>
      </c>
      <c r="R4" s="34">
        <f t="shared" si="4"/>
        <v>2000</v>
      </c>
      <c r="S4" s="34">
        <f t="shared" si="5"/>
        <v>2000</v>
      </c>
      <c r="T4" s="37">
        <f>SUM(DATA!$H4:$J4)</f>
        <v>60</v>
      </c>
      <c r="U4" s="29">
        <f>DATA!$Q4/DATA!$N4</f>
        <v>0.2857142857142857</v>
      </c>
      <c r="V4" s="29">
        <f>DATA!$R4/DATA!$O4</f>
        <v>0.5</v>
      </c>
      <c r="W4" s="29">
        <f>DATA!$S4/DATA!$P4</f>
        <v>0.2857142857142857</v>
      </c>
      <c r="X4" s="29">
        <f>AVERAGE(DATA!$U4:$W4)</f>
        <v>0.35714285714285715</v>
      </c>
      <c r="Y4" s="29">
        <f>(DATA!$T4-T3)/T3</f>
        <v>0</v>
      </c>
      <c r="Z4" s="28"/>
    </row>
    <row r="5" spans="1:26" ht="21" customHeight="1" x14ac:dyDescent="0.3">
      <c r="A5" s="49">
        <v>45050</v>
      </c>
      <c r="B5" s="27">
        <v>50</v>
      </c>
      <c r="C5" s="27">
        <v>45</v>
      </c>
      <c r="D5" s="27">
        <v>32</v>
      </c>
      <c r="E5" s="27">
        <v>0</v>
      </c>
      <c r="F5" s="27">
        <v>0</v>
      </c>
      <c r="G5" s="27">
        <v>0</v>
      </c>
      <c r="H5" s="27">
        <v>20</v>
      </c>
      <c r="I5" s="27">
        <v>20</v>
      </c>
      <c r="J5" s="27">
        <v>20</v>
      </c>
      <c r="K5" s="27">
        <f>DATA!$B5+DATA!$E5-DATA!$H5</f>
        <v>30</v>
      </c>
      <c r="L5" s="27">
        <f>DATA!$C5+DATA!$F5-DATA!$I5</f>
        <v>25</v>
      </c>
      <c r="M5" s="27">
        <f>DATA!$D5+DATA!$G5-DATA!$J5</f>
        <v>12</v>
      </c>
      <c r="N5" s="34">
        <f t="shared" si="0"/>
        <v>7000</v>
      </c>
      <c r="O5" s="34">
        <f t="shared" si="1"/>
        <v>4000</v>
      </c>
      <c r="P5" s="34">
        <f t="shared" si="2"/>
        <v>7000</v>
      </c>
      <c r="Q5" s="34">
        <f t="shared" si="3"/>
        <v>2000</v>
      </c>
      <c r="R5" s="34">
        <f t="shared" si="4"/>
        <v>2000</v>
      </c>
      <c r="S5" s="34">
        <f t="shared" si="5"/>
        <v>2000</v>
      </c>
      <c r="T5" s="37">
        <f>SUM(DATA!$H5:$J5)</f>
        <v>60</v>
      </c>
      <c r="U5" s="29">
        <f>DATA!$Q5/DATA!$N5</f>
        <v>0.2857142857142857</v>
      </c>
      <c r="V5" s="29">
        <f>DATA!$R5/DATA!$O5</f>
        <v>0.5</v>
      </c>
      <c r="W5" s="29">
        <f>DATA!$S5/DATA!$P5</f>
        <v>0.2857142857142857</v>
      </c>
      <c r="X5" s="29">
        <f>AVERAGE(DATA!$U5:$W5)</f>
        <v>0.35714285714285715</v>
      </c>
      <c r="Y5" s="29">
        <f>(DATA!$T5-T4)/T4</f>
        <v>0</v>
      </c>
      <c r="Z5" s="28"/>
    </row>
    <row r="6" spans="1:26" ht="21" customHeight="1" x14ac:dyDescent="0.3">
      <c r="A6" s="49">
        <v>45051</v>
      </c>
      <c r="B6" s="27">
        <v>50</v>
      </c>
      <c r="C6" s="27">
        <v>45</v>
      </c>
      <c r="D6" s="27">
        <v>32</v>
      </c>
      <c r="E6" s="27">
        <v>0</v>
      </c>
      <c r="F6" s="27">
        <v>0</v>
      </c>
      <c r="G6" s="27">
        <v>0</v>
      </c>
      <c r="H6" s="27">
        <v>20</v>
      </c>
      <c r="I6" s="27">
        <v>20</v>
      </c>
      <c r="J6" s="27">
        <v>20</v>
      </c>
      <c r="K6" s="27">
        <f>DATA!$B6+DATA!$E6-DATA!$H6</f>
        <v>30</v>
      </c>
      <c r="L6" s="27">
        <f>DATA!$C6+DATA!$F6-DATA!$I6</f>
        <v>25</v>
      </c>
      <c r="M6" s="27">
        <f>DATA!$D6+DATA!$G6-DATA!$J6</f>
        <v>12</v>
      </c>
      <c r="N6" s="34">
        <f t="shared" si="0"/>
        <v>7000</v>
      </c>
      <c r="O6" s="34">
        <f t="shared" si="1"/>
        <v>4000</v>
      </c>
      <c r="P6" s="34">
        <f t="shared" si="2"/>
        <v>7000</v>
      </c>
      <c r="Q6" s="34">
        <f t="shared" si="3"/>
        <v>2000</v>
      </c>
      <c r="R6" s="34">
        <f t="shared" si="4"/>
        <v>2000</v>
      </c>
      <c r="S6" s="34">
        <f t="shared" si="5"/>
        <v>2000</v>
      </c>
      <c r="T6" s="37">
        <f>SUM(DATA!$H6:$J6)</f>
        <v>60</v>
      </c>
      <c r="U6" s="29">
        <f>DATA!$Q6/DATA!$N6</f>
        <v>0.2857142857142857</v>
      </c>
      <c r="V6" s="29">
        <f>DATA!$R6/DATA!$O6</f>
        <v>0.5</v>
      </c>
      <c r="W6" s="29">
        <f>DATA!$S6/DATA!$P6</f>
        <v>0.2857142857142857</v>
      </c>
      <c r="X6" s="29">
        <f>AVERAGE(DATA!$U6:$W6)</f>
        <v>0.35714285714285715</v>
      </c>
      <c r="Y6" s="29">
        <f>(DATA!$T6-T5)/T5</f>
        <v>0</v>
      </c>
      <c r="Z6" s="28"/>
    </row>
    <row r="7" spans="1:26" ht="21" customHeight="1" x14ac:dyDescent="0.3">
      <c r="A7" s="49">
        <v>45052</v>
      </c>
      <c r="B7" s="27">
        <v>50</v>
      </c>
      <c r="C7" s="27">
        <v>45</v>
      </c>
      <c r="D7" s="27">
        <v>32</v>
      </c>
      <c r="E7" s="27">
        <v>0</v>
      </c>
      <c r="F7" s="27">
        <v>0</v>
      </c>
      <c r="G7" s="27">
        <v>0</v>
      </c>
      <c r="H7" s="27">
        <v>20</v>
      </c>
      <c r="I7" s="27">
        <v>20</v>
      </c>
      <c r="J7" s="27">
        <v>20</v>
      </c>
      <c r="K7" s="27">
        <f>DATA!$B7+DATA!$E7-DATA!$H7</f>
        <v>30</v>
      </c>
      <c r="L7" s="27">
        <f>DATA!$C7+DATA!$F7-DATA!$I7</f>
        <v>25</v>
      </c>
      <c r="M7" s="27">
        <f>DATA!$D7+DATA!$G7-DATA!$J7</f>
        <v>12</v>
      </c>
      <c r="N7" s="34">
        <f t="shared" si="0"/>
        <v>7000</v>
      </c>
      <c r="O7" s="34">
        <f t="shared" si="1"/>
        <v>4000</v>
      </c>
      <c r="P7" s="34">
        <f t="shared" si="2"/>
        <v>7000</v>
      </c>
      <c r="Q7" s="34">
        <f t="shared" si="3"/>
        <v>2000</v>
      </c>
      <c r="R7" s="34">
        <f t="shared" si="4"/>
        <v>2000</v>
      </c>
      <c r="S7" s="34">
        <f t="shared" si="5"/>
        <v>2000</v>
      </c>
      <c r="T7" s="37">
        <f>SUM(DATA!$H7:$J7)</f>
        <v>60</v>
      </c>
      <c r="U7" s="29">
        <f>DATA!$Q7/DATA!$N7</f>
        <v>0.2857142857142857</v>
      </c>
      <c r="V7" s="29">
        <f>DATA!$R7/DATA!$O7</f>
        <v>0.5</v>
      </c>
      <c r="W7" s="29">
        <f>DATA!$S7/DATA!$P7</f>
        <v>0.2857142857142857</v>
      </c>
      <c r="X7" s="29">
        <f>AVERAGE(DATA!$U7:$W7)</f>
        <v>0.35714285714285715</v>
      </c>
      <c r="Y7" s="29">
        <f>(DATA!$T7-T6)/T6</f>
        <v>0</v>
      </c>
      <c r="Z7" s="28"/>
    </row>
    <row r="8" spans="1:26" ht="21" customHeight="1" x14ac:dyDescent="0.3">
      <c r="A8" s="49">
        <v>45053</v>
      </c>
      <c r="B8" s="27">
        <v>50</v>
      </c>
      <c r="C8" s="27">
        <v>45</v>
      </c>
      <c r="D8" s="27">
        <v>32</v>
      </c>
      <c r="E8" s="27">
        <v>0</v>
      </c>
      <c r="F8" s="27">
        <v>0</v>
      </c>
      <c r="G8" s="27">
        <v>0</v>
      </c>
      <c r="H8" s="27">
        <v>20</v>
      </c>
      <c r="I8" s="27">
        <v>20</v>
      </c>
      <c r="J8" s="27">
        <v>20</v>
      </c>
      <c r="K8" s="27">
        <f>DATA!$B8+DATA!$E8-DATA!$H8</f>
        <v>30</v>
      </c>
      <c r="L8" s="27">
        <f>DATA!$C8+DATA!$F8-DATA!$I8</f>
        <v>25</v>
      </c>
      <c r="M8" s="27">
        <f>DATA!$D8+DATA!$G8-DATA!$J8</f>
        <v>12</v>
      </c>
      <c r="N8" s="34">
        <f t="shared" si="0"/>
        <v>7000</v>
      </c>
      <c r="O8" s="34">
        <f t="shared" si="1"/>
        <v>4000</v>
      </c>
      <c r="P8" s="34">
        <f t="shared" si="2"/>
        <v>7000</v>
      </c>
      <c r="Q8" s="34">
        <f t="shared" si="3"/>
        <v>2000</v>
      </c>
      <c r="R8" s="34">
        <f t="shared" si="4"/>
        <v>2000</v>
      </c>
      <c r="S8" s="34">
        <f t="shared" si="5"/>
        <v>2000</v>
      </c>
      <c r="T8" s="37">
        <f>SUM(DATA!$H8:$J8)</f>
        <v>60</v>
      </c>
      <c r="U8" s="29">
        <f>DATA!$Q8/DATA!$N8</f>
        <v>0.2857142857142857</v>
      </c>
      <c r="V8" s="29">
        <f>DATA!$R8/DATA!$O8</f>
        <v>0.5</v>
      </c>
      <c r="W8" s="29">
        <f>DATA!$S8/DATA!$P8</f>
        <v>0.2857142857142857</v>
      </c>
      <c r="X8" s="29">
        <f>AVERAGE(DATA!$U8:$W8)</f>
        <v>0.35714285714285715</v>
      </c>
      <c r="Y8" s="29">
        <f>(DATA!$T8-T7)/T7</f>
        <v>0</v>
      </c>
      <c r="Z8" s="28"/>
    </row>
    <row r="9" spans="1:26" ht="21" customHeight="1" x14ac:dyDescent="0.3">
      <c r="A9" s="49">
        <v>45054</v>
      </c>
      <c r="B9" s="27">
        <v>50</v>
      </c>
      <c r="C9" s="27">
        <v>45</v>
      </c>
      <c r="D9" s="27">
        <v>32</v>
      </c>
      <c r="E9" s="27">
        <v>0</v>
      </c>
      <c r="F9" s="27">
        <v>0</v>
      </c>
      <c r="G9" s="27">
        <v>0</v>
      </c>
      <c r="H9" s="27">
        <v>20</v>
      </c>
      <c r="I9" s="27">
        <v>20</v>
      </c>
      <c r="J9" s="27">
        <v>20</v>
      </c>
      <c r="K9" s="27">
        <f>DATA!$B9+DATA!$E9-DATA!$H9</f>
        <v>30</v>
      </c>
      <c r="L9" s="27">
        <f>DATA!$C9+DATA!$F9-DATA!$I9</f>
        <v>25</v>
      </c>
      <c r="M9" s="27">
        <f>DATA!$D9+DATA!$G9-DATA!$J9</f>
        <v>12</v>
      </c>
      <c r="N9" s="34">
        <f t="shared" si="0"/>
        <v>7000</v>
      </c>
      <c r="O9" s="34">
        <f t="shared" si="1"/>
        <v>4000</v>
      </c>
      <c r="P9" s="34">
        <f t="shared" si="2"/>
        <v>7000</v>
      </c>
      <c r="Q9" s="34">
        <f t="shared" si="3"/>
        <v>2000</v>
      </c>
      <c r="R9" s="34">
        <f t="shared" si="4"/>
        <v>2000</v>
      </c>
      <c r="S9" s="34">
        <f t="shared" si="5"/>
        <v>2000</v>
      </c>
      <c r="T9" s="37">
        <f>SUM(DATA!$H9:$J9)</f>
        <v>60</v>
      </c>
      <c r="U9" s="29">
        <f>DATA!$Q9/DATA!$N9</f>
        <v>0.2857142857142857</v>
      </c>
      <c r="V9" s="29">
        <f>DATA!$R9/DATA!$O9</f>
        <v>0.5</v>
      </c>
      <c r="W9" s="29">
        <f>DATA!$S9/DATA!$P9</f>
        <v>0.2857142857142857</v>
      </c>
      <c r="X9" s="29">
        <f>AVERAGE(DATA!$U9:$W9)</f>
        <v>0.35714285714285715</v>
      </c>
      <c r="Y9" s="29">
        <f>(DATA!$T9-T8)/T8</f>
        <v>0</v>
      </c>
      <c r="Z9" s="28"/>
    </row>
    <row r="10" spans="1:26" ht="21" customHeight="1" x14ac:dyDescent="0.3">
      <c r="A10" s="49">
        <v>45055</v>
      </c>
      <c r="B10" s="27">
        <v>50</v>
      </c>
      <c r="C10" s="27">
        <v>45</v>
      </c>
      <c r="D10" s="27">
        <v>32</v>
      </c>
      <c r="E10" s="27">
        <v>0</v>
      </c>
      <c r="F10" s="27">
        <v>0</v>
      </c>
      <c r="G10" s="27">
        <v>0</v>
      </c>
      <c r="H10" s="27">
        <v>20</v>
      </c>
      <c r="I10" s="27">
        <v>20</v>
      </c>
      <c r="J10" s="27">
        <v>20</v>
      </c>
      <c r="K10" s="27">
        <f>DATA!$B10+DATA!$E10-DATA!$H10</f>
        <v>30</v>
      </c>
      <c r="L10" s="27">
        <f>DATA!$C10+DATA!$F10-DATA!$I10</f>
        <v>25</v>
      </c>
      <c r="M10" s="27">
        <f>DATA!$D10+DATA!$G10-DATA!$J10</f>
        <v>12</v>
      </c>
      <c r="N10" s="34">
        <f t="shared" si="0"/>
        <v>7000</v>
      </c>
      <c r="O10" s="34">
        <f t="shared" si="1"/>
        <v>4000</v>
      </c>
      <c r="P10" s="34">
        <f t="shared" si="2"/>
        <v>7000</v>
      </c>
      <c r="Q10" s="34">
        <f t="shared" si="3"/>
        <v>2000</v>
      </c>
      <c r="R10" s="34">
        <f t="shared" si="4"/>
        <v>2000</v>
      </c>
      <c r="S10" s="34">
        <f t="shared" si="5"/>
        <v>2000</v>
      </c>
      <c r="T10" s="37">
        <f>SUM(DATA!$H10:$J10)</f>
        <v>60</v>
      </c>
      <c r="U10" s="29">
        <f>DATA!$Q10/DATA!$N10</f>
        <v>0.2857142857142857</v>
      </c>
      <c r="V10" s="29">
        <f>DATA!$R10/DATA!$O10</f>
        <v>0.5</v>
      </c>
      <c r="W10" s="29">
        <f>DATA!$S10/DATA!$P10</f>
        <v>0.2857142857142857</v>
      </c>
      <c r="X10" s="29">
        <f>AVERAGE(DATA!$U10:$W10)</f>
        <v>0.35714285714285715</v>
      </c>
      <c r="Y10" s="29">
        <f>(DATA!$T10-T9)/T9</f>
        <v>0</v>
      </c>
      <c r="Z10" s="28"/>
    </row>
    <row r="11" spans="1:26" ht="21" customHeight="1" x14ac:dyDescent="0.3">
      <c r="A11" s="49">
        <v>45056</v>
      </c>
      <c r="B11" s="27">
        <v>50</v>
      </c>
      <c r="C11" s="27">
        <v>45</v>
      </c>
      <c r="D11" s="27">
        <v>32</v>
      </c>
      <c r="E11" s="27">
        <v>0</v>
      </c>
      <c r="F11" s="27">
        <v>0</v>
      </c>
      <c r="G11" s="27">
        <v>0</v>
      </c>
      <c r="H11" s="27">
        <v>20</v>
      </c>
      <c r="I11" s="27">
        <v>20</v>
      </c>
      <c r="J11" s="27">
        <v>20</v>
      </c>
      <c r="K11" s="27">
        <f>DATA!$B11+DATA!$E11-DATA!$H11</f>
        <v>30</v>
      </c>
      <c r="L11" s="27">
        <f>DATA!$C11+DATA!$F11-DATA!$I11</f>
        <v>25</v>
      </c>
      <c r="M11" s="27">
        <f>DATA!$D11+DATA!$G11-DATA!$J11</f>
        <v>12</v>
      </c>
      <c r="N11" s="34">
        <f t="shared" si="0"/>
        <v>7000</v>
      </c>
      <c r="O11" s="34">
        <f t="shared" si="1"/>
        <v>4000</v>
      </c>
      <c r="P11" s="34">
        <f t="shared" si="2"/>
        <v>7000</v>
      </c>
      <c r="Q11" s="34">
        <f t="shared" si="3"/>
        <v>2000</v>
      </c>
      <c r="R11" s="34">
        <f t="shared" si="4"/>
        <v>2000</v>
      </c>
      <c r="S11" s="34">
        <f t="shared" si="5"/>
        <v>2000</v>
      </c>
      <c r="T11" s="37">
        <f>SUM(DATA!$H11:$J11)</f>
        <v>60</v>
      </c>
      <c r="U11" s="29">
        <f>DATA!$Q11/DATA!$N11</f>
        <v>0.2857142857142857</v>
      </c>
      <c r="V11" s="29">
        <f>DATA!$R11/DATA!$O11</f>
        <v>0.5</v>
      </c>
      <c r="W11" s="29">
        <f>DATA!$S11/DATA!$P11</f>
        <v>0.2857142857142857</v>
      </c>
      <c r="X11" s="29">
        <f>AVERAGE(DATA!$U11:$W11)</f>
        <v>0.35714285714285715</v>
      </c>
      <c r="Y11" s="29">
        <f>(DATA!$T11-T10)/T10</f>
        <v>0</v>
      </c>
      <c r="Z11" s="28"/>
    </row>
    <row r="12" spans="1:26" ht="21" customHeight="1" x14ac:dyDescent="0.3">
      <c r="A12" s="49">
        <v>45057</v>
      </c>
      <c r="B12" s="27">
        <v>50</v>
      </c>
      <c r="C12" s="27">
        <v>45</v>
      </c>
      <c r="D12" s="27">
        <v>32</v>
      </c>
      <c r="E12" s="27">
        <v>0</v>
      </c>
      <c r="F12" s="27">
        <v>0</v>
      </c>
      <c r="G12" s="27">
        <v>0</v>
      </c>
      <c r="H12" s="27">
        <v>20</v>
      </c>
      <c r="I12" s="27">
        <v>20</v>
      </c>
      <c r="J12" s="27">
        <v>20</v>
      </c>
      <c r="K12" s="27">
        <f>DATA!$B12+DATA!$E12-DATA!$H12</f>
        <v>30</v>
      </c>
      <c r="L12" s="27">
        <f>DATA!$C12+DATA!$F12-DATA!$I12</f>
        <v>25</v>
      </c>
      <c r="M12" s="27">
        <f>DATA!$D12+DATA!$G12-DATA!$J12</f>
        <v>12</v>
      </c>
      <c r="N12" s="34">
        <f t="shared" si="0"/>
        <v>7000</v>
      </c>
      <c r="O12" s="34">
        <f t="shared" si="1"/>
        <v>4000</v>
      </c>
      <c r="P12" s="34">
        <f t="shared" si="2"/>
        <v>7000</v>
      </c>
      <c r="Q12" s="34">
        <f t="shared" si="3"/>
        <v>2000</v>
      </c>
      <c r="R12" s="34">
        <f t="shared" si="4"/>
        <v>2000</v>
      </c>
      <c r="S12" s="34">
        <f t="shared" si="5"/>
        <v>2000</v>
      </c>
      <c r="T12" s="37">
        <f>SUM(DATA!$H12:$J12)</f>
        <v>60</v>
      </c>
      <c r="U12" s="29">
        <f>DATA!$Q12/DATA!$N12</f>
        <v>0.2857142857142857</v>
      </c>
      <c r="V12" s="29">
        <f>DATA!$R12/DATA!$O12</f>
        <v>0.5</v>
      </c>
      <c r="W12" s="29">
        <f>DATA!$S12/DATA!$P12</f>
        <v>0.2857142857142857</v>
      </c>
      <c r="X12" s="29">
        <f>AVERAGE(DATA!$U12:$W12)</f>
        <v>0.35714285714285715</v>
      </c>
      <c r="Y12" s="29">
        <f>(DATA!$T12-T11)/T11</f>
        <v>0</v>
      </c>
      <c r="Z12" s="28"/>
    </row>
    <row r="13" spans="1:26" ht="21" customHeight="1" x14ac:dyDescent="0.3">
      <c r="A13" s="49">
        <v>45058</v>
      </c>
      <c r="B13" s="27">
        <v>50</v>
      </c>
      <c r="C13" s="27">
        <v>45</v>
      </c>
      <c r="D13" s="27">
        <v>32</v>
      </c>
      <c r="E13" s="27">
        <v>0</v>
      </c>
      <c r="F13" s="27">
        <v>0</v>
      </c>
      <c r="G13" s="27">
        <v>0</v>
      </c>
      <c r="H13" s="27">
        <v>20</v>
      </c>
      <c r="I13" s="27">
        <v>20</v>
      </c>
      <c r="J13" s="27">
        <v>20</v>
      </c>
      <c r="K13" s="27">
        <f>DATA!$B13+DATA!$E13-DATA!$H13</f>
        <v>30</v>
      </c>
      <c r="L13" s="27">
        <f>DATA!$C13+DATA!$F13-DATA!$I13</f>
        <v>25</v>
      </c>
      <c r="M13" s="27">
        <f>DATA!$D13+DATA!$G13-DATA!$J13</f>
        <v>12</v>
      </c>
      <c r="N13" s="34">
        <f t="shared" si="0"/>
        <v>7000</v>
      </c>
      <c r="O13" s="34">
        <f t="shared" si="1"/>
        <v>4000</v>
      </c>
      <c r="P13" s="34">
        <f t="shared" si="2"/>
        <v>7000</v>
      </c>
      <c r="Q13" s="34">
        <f t="shared" si="3"/>
        <v>2000</v>
      </c>
      <c r="R13" s="34">
        <f t="shared" si="4"/>
        <v>2000</v>
      </c>
      <c r="S13" s="34">
        <f t="shared" si="5"/>
        <v>2000</v>
      </c>
      <c r="T13" s="37">
        <f>SUM(DATA!$H13:$J13)</f>
        <v>60</v>
      </c>
      <c r="U13" s="29">
        <f>DATA!$Q13/DATA!$N13</f>
        <v>0.2857142857142857</v>
      </c>
      <c r="V13" s="29">
        <f>DATA!$R13/DATA!$O13</f>
        <v>0.5</v>
      </c>
      <c r="W13" s="29">
        <f>DATA!$S13/DATA!$P13</f>
        <v>0.2857142857142857</v>
      </c>
      <c r="X13" s="29">
        <f>AVERAGE(DATA!$U13:$W13)</f>
        <v>0.35714285714285715</v>
      </c>
      <c r="Y13" s="29">
        <f>(DATA!$T13-T12)/T12</f>
        <v>0</v>
      </c>
      <c r="Z13" s="28"/>
    </row>
    <row r="14" spans="1:26" ht="21" customHeight="1" x14ac:dyDescent="0.3">
      <c r="A14" s="49">
        <v>45059</v>
      </c>
      <c r="B14" s="27">
        <v>50</v>
      </c>
      <c r="C14" s="27">
        <v>45</v>
      </c>
      <c r="D14" s="27">
        <v>32</v>
      </c>
      <c r="E14" s="27">
        <v>0</v>
      </c>
      <c r="F14" s="27">
        <v>0</v>
      </c>
      <c r="G14" s="27">
        <v>0</v>
      </c>
      <c r="H14" s="27">
        <v>20</v>
      </c>
      <c r="I14" s="27">
        <v>20</v>
      </c>
      <c r="J14" s="27">
        <v>20</v>
      </c>
      <c r="K14" s="27">
        <f>DATA!$B14+DATA!$E14-DATA!$H14</f>
        <v>30</v>
      </c>
      <c r="L14" s="27">
        <f>DATA!$C14+DATA!$F14-DATA!$I14</f>
        <v>25</v>
      </c>
      <c r="M14" s="27">
        <f>DATA!$D14+DATA!$G14-DATA!$J14</f>
        <v>12</v>
      </c>
      <c r="N14" s="34">
        <f t="shared" si="0"/>
        <v>7000</v>
      </c>
      <c r="O14" s="34">
        <f t="shared" si="1"/>
        <v>4000</v>
      </c>
      <c r="P14" s="34">
        <f t="shared" si="2"/>
        <v>7000</v>
      </c>
      <c r="Q14" s="34">
        <f t="shared" si="3"/>
        <v>2000</v>
      </c>
      <c r="R14" s="34">
        <f t="shared" si="4"/>
        <v>2000</v>
      </c>
      <c r="S14" s="34">
        <f t="shared" si="5"/>
        <v>2000</v>
      </c>
      <c r="T14" s="37">
        <f>SUM(DATA!$H14:$J14)</f>
        <v>60</v>
      </c>
      <c r="U14" s="29">
        <f>DATA!$Q14/DATA!$N14</f>
        <v>0.2857142857142857</v>
      </c>
      <c r="V14" s="29">
        <f>DATA!$R14/DATA!$O14</f>
        <v>0.5</v>
      </c>
      <c r="W14" s="29">
        <f>DATA!$S14/DATA!$P14</f>
        <v>0.2857142857142857</v>
      </c>
      <c r="X14" s="29">
        <f>AVERAGE(DATA!$U14:$W14)</f>
        <v>0.35714285714285715</v>
      </c>
      <c r="Y14" s="29">
        <f>(DATA!$T14-T13)/T13</f>
        <v>0</v>
      </c>
      <c r="Z14" s="28"/>
    </row>
    <row r="15" spans="1:26" ht="21" customHeight="1" x14ac:dyDescent="0.3">
      <c r="A15" s="49">
        <v>45060</v>
      </c>
      <c r="B15" s="27">
        <v>50</v>
      </c>
      <c r="C15" s="27">
        <v>45</v>
      </c>
      <c r="D15" s="27">
        <v>32</v>
      </c>
      <c r="E15" s="27">
        <v>0</v>
      </c>
      <c r="F15" s="27">
        <v>0</v>
      </c>
      <c r="G15" s="27">
        <v>0</v>
      </c>
      <c r="H15" s="27">
        <v>20</v>
      </c>
      <c r="I15" s="27">
        <v>20</v>
      </c>
      <c r="J15" s="27">
        <v>20</v>
      </c>
      <c r="K15" s="27">
        <f>DATA!$B15+DATA!$E15-DATA!$H15</f>
        <v>30</v>
      </c>
      <c r="L15" s="27">
        <f>DATA!$C15+DATA!$F15-DATA!$I15</f>
        <v>25</v>
      </c>
      <c r="M15" s="27">
        <f>DATA!$D15+DATA!$G15-DATA!$J15</f>
        <v>12</v>
      </c>
      <c r="N15" s="34">
        <f t="shared" si="0"/>
        <v>7000</v>
      </c>
      <c r="O15" s="34">
        <f t="shared" si="1"/>
        <v>4000</v>
      </c>
      <c r="P15" s="34">
        <f t="shared" si="2"/>
        <v>7000</v>
      </c>
      <c r="Q15" s="34">
        <f t="shared" si="3"/>
        <v>2000</v>
      </c>
      <c r="R15" s="34">
        <f t="shared" si="4"/>
        <v>2000</v>
      </c>
      <c r="S15" s="34">
        <f t="shared" si="5"/>
        <v>2000</v>
      </c>
      <c r="T15" s="37">
        <f>SUM(DATA!$H15:$J15)</f>
        <v>60</v>
      </c>
      <c r="U15" s="29">
        <f>DATA!$Q15/DATA!$N15</f>
        <v>0.2857142857142857</v>
      </c>
      <c r="V15" s="29">
        <f>DATA!$R15/DATA!$O15</f>
        <v>0.5</v>
      </c>
      <c r="W15" s="29">
        <f>DATA!$S15/DATA!$P15</f>
        <v>0.2857142857142857</v>
      </c>
      <c r="X15" s="29">
        <f>AVERAGE(DATA!$U15:$W15)</f>
        <v>0.35714285714285715</v>
      </c>
      <c r="Y15" s="29">
        <f>(DATA!$T15-T14)/T14</f>
        <v>0</v>
      </c>
      <c r="Z15" s="28"/>
    </row>
    <row r="16" spans="1:26" ht="21" customHeight="1" x14ac:dyDescent="0.3">
      <c r="A16" s="49">
        <v>45061</v>
      </c>
      <c r="B16" s="27">
        <v>50</v>
      </c>
      <c r="C16" s="27">
        <v>45</v>
      </c>
      <c r="D16" s="27">
        <v>32</v>
      </c>
      <c r="E16" s="27">
        <v>0</v>
      </c>
      <c r="F16" s="27">
        <v>0</v>
      </c>
      <c r="G16" s="27">
        <v>0</v>
      </c>
      <c r="H16" s="27">
        <v>20</v>
      </c>
      <c r="I16" s="27">
        <v>20</v>
      </c>
      <c r="J16" s="27">
        <v>20</v>
      </c>
      <c r="K16" s="27">
        <f>DATA!$B16+DATA!$E16-DATA!$H16</f>
        <v>30</v>
      </c>
      <c r="L16" s="27">
        <f>DATA!$C16+DATA!$F16-DATA!$I16</f>
        <v>25</v>
      </c>
      <c r="M16" s="27">
        <f>DATA!$D16+DATA!$G16-DATA!$J16</f>
        <v>12</v>
      </c>
      <c r="N16" s="34">
        <f t="shared" si="0"/>
        <v>7000</v>
      </c>
      <c r="O16" s="34">
        <f t="shared" si="1"/>
        <v>4000</v>
      </c>
      <c r="P16" s="34">
        <f t="shared" si="2"/>
        <v>7000</v>
      </c>
      <c r="Q16" s="34">
        <f t="shared" si="3"/>
        <v>2000</v>
      </c>
      <c r="R16" s="34">
        <f t="shared" si="4"/>
        <v>2000</v>
      </c>
      <c r="S16" s="34">
        <f t="shared" si="5"/>
        <v>2000</v>
      </c>
      <c r="T16" s="37">
        <f>SUM(DATA!$H16:$J16)</f>
        <v>60</v>
      </c>
      <c r="U16" s="29">
        <f>DATA!$Q16/DATA!$N16</f>
        <v>0.2857142857142857</v>
      </c>
      <c r="V16" s="29">
        <f>DATA!$R16/DATA!$O16</f>
        <v>0.5</v>
      </c>
      <c r="W16" s="29">
        <f>DATA!$S16/DATA!$P16</f>
        <v>0.2857142857142857</v>
      </c>
      <c r="X16" s="29">
        <f>AVERAGE(DATA!$U16:$W16)</f>
        <v>0.35714285714285715</v>
      </c>
      <c r="Y16" s="29">
        <f>(DATA!$T16-T15)/T15</f>
        <v>0</v>
      </c>
      <c r="Z16" s="28"/>
    </row>
    <row r="17" spans="1:26" ht="21" customHeight="1" x14ac:dyDescent="0.3">
      <c r="A17" s="49">
        <v>45062</v>
      </c>
      <c r="B17" s="27">
        <v>50</v>
      </c>
      <c r="C17" s="27">
        <v>45</v>
      </c>
      <c r="D17" s="27">
        <v>32</v>
      </c>
      <c r="E17" s="27">
        <v>0</v>
      </c>
      <c r="F17" s="27">
        <v>0</v>
      </c>
      <c r="G17" s="27">
        <v>0</v>
      </c>
      <c r="H17" s="27">
        <v>20</v>
      </c>
      <c r="I17" s="27">
        <v>20</v>
      </c>
      <c r="J17" s="27">
        <v>20</v>
      </c>
      <c r="K17" s="27">
        <f>DATA!$B17+DATA!$E17-DATA!$H17</f>
        <v>30</v>
      </c>
      <c r="L17" s="27">
        <f>DATA!$C17+DATA!$F17-DATA!$I17</f>
        <v>25</v>
      </c>
      <c r="M17" s="27">
        <f>DATA!$D17+DATA!$G17-DATA!$J17</f>
        <v>12</v>
      </c>
      <c r="N17" s="34">
        <f t="shared" si="0"/>
        <v>7000</v>
      </c>
      <c r="O17" s="34">
        <f t="shared" si="1"/>
        <v>4000</v>
      </c>
      <c r="P17" s="34">
        <f t="shared" si="2"/>
        <v>7000</v>
      </c>
      <c r="Q17" s="34">
        <f t="shared" si="3"/>
        <v>2000</v>
      </c>
      <c r="R17" s="34">
        <f t="shared" si="4"/>
        <v>2000</v>
      </c>
      <c r="S17" s="34">
        <f t="shared" si="5"/>
        <v>2000</v>
      </c>
      <c r="T17" s="37">
        <f>SUM(DATA!$H17:$J17)</f>
        <v>60</v>
      </c>
      <c r="U17" s="29">
        <f>DATA!$Q17/DATA!$N17</f>
        <v>0.2857142857142857</v>
      </c>
      <c r="V17" s="29">
        <f>DATA!$R17/DATA!$O17</f>
        <v>0.5</v>
      </c>
      <c r="W17" s="29">
        <f>DATA!$S17/DATA!$P17</f>
        <v>0.2857142857142857</v>
      </c>
      <c r="X17" s="29">
        <f>AVERAGE(DATA!$U17:$W17)</f>
        <v>0.35714285714285715</v>
      </c>
      <c r="Y17" s="29">
        <f>(DATA!$T17-T16)/T16</f>
        <v>0</v>
      </c>
      <c r="Z17" s="28"/>
    </row>
    <row r="18" spans="1:26" ht="21" customHeight="1" x14ac:dyDescent="0.3">
      <c r="A18" s="49">
        <v>45063</v>
      </c>
      <c r="B18" s="27">
        <v>50</v>
      </c>
      <c r="C18" s="27">
        <v>45</v>
      </c>
      <c r="D18" s="27">
        <v>32</v>
      </c>
      <c r="E18" s="27">
        <v>0</v>
      </c>
      <c r="F18" s="27">
        <v>0</v>
      </c>
      <c r="G18" s="27">
        <v>0</v>
      </c>
      <c r="H18" s="27">
        <v>20</v>
      </c>
      <c r="I18" s="27">
        <v>20</v>
      </c>
      <c r="J18" s="27">
        <v>20</v>
      </c>
      <c r="K18" s="27">
        <f>DATA!$B18+DATA!$E18-DATA!$H18</f>
        <v>30</v>
      </c>
      <c r="L18" s="27">
        <f>DATA!$C18+DATA!$F18-DATA!$I18</f>
        <v>25</v>
      </c>
      <c r="M18" s="27">
        <f>DATA!$D18+DATA!$G18-DATA!$J18</f>
        <v>12</v>
      </c>
      <c r="N18" s="34">
        <f t="shared" si="0"/>
        <v>7000</v>
      </c>
      <c r="O18" s="34">
        <f t="shared" si="1"/>
        <v>4000</v>
      </c>
      <c r="P18" s="34">
        <f t="shared" si="2"/>
        <v>7000</v>
      </c>
      <c r="Q18" s="34">
        <f t="shared" si="3"/>
        <v>2000</v>
      </c>
      <c r="R18" s="34">
        <f t="shared" si="4"/>
        <v>2000</v>
      </c>
      <c r="S18" s="34">
        <f t="shared" si="5"/>
        <v>2000</v>
      </c>
      <c r="T18" s="37">
        <f>SUM(DATA!$H18:$J18)</f>
        <v>60</v>
      </c>
      <c r="U18" s="29">
        <f>DATA!$Q18/DATA!$N18</f>
        <v>0.2857142857142857</v>
      </c>
      <c r="V18" s="29">
        <f>DATA!$R18/DATA!$O18</f>
        <v>0.5</v>
      </c>
      <c r="W18" s="29">
        <f>DATA!$S18/DATA!$P18</f>
        <v>0.2857142857142857</v>
      </c>
      <c r="X18" s="29">
        <f>AVERAGE(DATA!$U18:$W18)</f>
        <v>0.35714285714285715</v>
      </c>
      <c r="Y18" s="29">
        <f>(DATA!$T18-T17)/T17</f>
        <v>0</v>
      </c>
      <c r="Z18" s="28"/>
    </row>
    <row r="19" spans="1:26" ht="21" customHeight="1" x14ac:dyDescent="0.3">
      <c r="A19" s="49">
        <v>45064</v>
      </c>
      <c r="B19" s="27">
        <v>50</v>
      </c>
      <c r="C19" s="27">
        <v>45</v>
      </c>
      <c r="D19" s="27">
        <v>32</v>
      </c>
      <c r="E19" s="27">
        <v>0</v>
      </c>
      <c r="F19" s="27">
        <v>0</v>
      </c>
      <c r="G19" s="27">
        <v>0</v>
      </c>
      <c r="H19" s="27">
        <v>20</v>
      </c>
      <c r="I19" s="27">
        <v>20</v>
      </c>
      <c r="J19" s="27">
        <v>20</v>
      </c>
      <c r="K19" s="27">
        <f>DATA!$B19+DATA!$E19-DATA!$H19</f>
        <v>30</v>
      </c>
      <c r="L19" s="27">
        <f>DATA!$C19+DATA!$F19-DATA!$I19</f>
        <v>25</v>
      </c>
      <c r="M19" s="27">
        <f>DATA!$D19+DATA!$G19-DATA!$J19</f>
        <v>12</v>
      </c>
      <c r="N19" s="34">
        <f t="shared" si="0"/>
        <v>7000</v>
      </c>
      <c r="O19" s="34">
        <f t="shared" si="1"/>
        <v>4000</v>
      </c>
      <c r="P19" s="34">
        <f t="shared" si="2"/>
        <v>7000</v>
      </c>
      <c r="Q19" s="34">
        <f t="shared" si="3"/>
        <v>2000</v>
      </c>
      <c r="R19" s="34">
        <f t="shared" si="4"/>
        <v>2000</v>
      </c>
      <c r="S19" s="34">
        <f t="shared" si="5"/>
        <v>2000</v>
      </c>
      <c r="T19" s="37">
        <f>SUM(DATA!$H19:$J19)</f>
        <v>60</v>
      </c>
      <c r="U19" s="29">
        <f>DATA!$Q19/DATA!$N19</f>
        <v>0.2857142857142857</v>
      </c>
      <c r="V19" s="29">
        <f>DATA!$R19/DATA!$O19</f>
        <v>0.5</v>
      </c>
      <c r="W19" s="29">
        <f>DATA!$S19/DATA!$P19</f>
        <v>0.2857142857142857</v>
      </c>
      <c r="X19" s="29">
        <f>AVERAGE(DATA!$U19:$W19)</f>
        <v>0.35714285714285715</v>
      </c>
      <c r="Y19" s="29">
        <f>(DATA!$T19-T18)/T18</f>
        <v>0</v>
      </c>
      <c r="Z19" s="28"/>
    </row>
    <row r="20" spans="1:26" ht="21" customHeight="1" x14ac:dyDescent="0.3">
      <c r="A20" s="49">
        <v>45065</v>
      </c>
      <c r="B20" s="27">
        <v>50</v>
      </c>
      <c r="C20" s="27">
        <v>45</v>
      </c>
      <c r="D20" s="27">
        <v>32</v>
      </c>
      <c r="E20" s="27">
        <v>0</v>
      </c>
      <c r="F20" s="27">
        <v>0</v>
      </c>
      <c r="G20" s="27">
        <v>0</v>
      </c>
      <c r="H20" s="27">
        <v>20</v>
      </c>
      <c r="I20" s="27">
        <v>20</v>
      </c>
      <c r="J20" s="27">
        <v>20</v>
      </c>
      <c r="K20" s="27">
        <f>DATA!$B20+DATA!$E20-DATA!$H20</f>
        <v>30</v>
      </c>
      <c r="L20" s="27">
        <f>DATA!$C20+DATA!$F20-DATA!$I20</f>
        <v>25</v>
      </c>
      <c r="M20" s="27">
        <f>DATA!$D20+DATA!$G20-DATA!$J20</f>
        <v>12</v>
      </c>
      <c r="N20" s="34">
        <f t="shared" si="0"/>
        <v>7000</v>
      </c>
      <c r="O20" s="34">
        <f t="shared" si="1"/>
        <v>4000</v>
      </c>
      <c r="P20" s="34">
        <f t="shared" si="2"/>
        <v>7000</v>
      </c>
      <c r="Q20" s="34">
        <f t="shared" si="3"/>
        <v>2000</v>
      </c>
      <c r="R20" s="34">
        <f t="shared" si="4"/>
        <v>2000</v>
      </c>
      <c r="S20" s="34">
        <f t="shared" si="5"/>
        <v>2000</v>
      </c>
      <c r="T20" s="37">
        <f>SUM(DATA!$H20:$J20)</f>
        <v>60</v>
      </c>
      <c r="U20" s="29">
        <f>DATA!$Q20/DATA!$N20</f>
        <v>0.2857142857142857</v>
      </c>
      <c r="V20" s="29">
        <f>DATA!$R20/DATA!$O20</f>
        <v>0.5</v>
      </c>
      <c r="W20" s="29">
        <f>DATA!$S20/DATA!$P20</f>
        <v>0.2857142857142857</v>
      </c>
      <c r="X20" s="29">
        <f>AVERAGE(DATA!$U20:$W20)</f>
        <v>0.35714285714285715</v>
      </c>
      <c r="Y20" s="29">
        <f>(DATA!$T20-T19)/T19</f>
        <v>0</v>
      </c>
      <c r="Z20" s="28"/>
    </row>
    <row r="21" spans="1:26" ht="21" customHeight="1" x14ac:dyDescent="0.3">
      <c r="A21" s="49">
        <v>45066</v>
      </c>
      <c r="B21" s="27">
        <v>50</v>
      </c>
      <c r="C21" s="27">
        <v>45</v>
      </c>
      <c r="D21" s="27">
        <v>32</v>
      </c>
      <c r="E21" s="27">
        <v>0</v>
      </c>
      <c r="F21" s="27">
        <v>0</v>
      </c>
      <c r="G21" s="27">
        <v>0</v>
      </c>
      <c r="H21" s="27">
        <v>20</v>
      </c>
      <c r="I21" s="27">
        <v>20</v>
      </c>
      <c r="J21" s="27">
        <v>20</v>
      </c>
      <c r="K21" s="27">
        <f>DATA!$B21+DATA!$E21-DATA!$H21</f>
        <v>30</v>
      </c>
      <c r="L21" s="27">
        <f>DATA!$C21+DATA!$F21-DATA!$I21</f>
        <v>25</v>
      </c>
      <c r="M21" s="27">
        <f>DATA!$D21+DATA!$G21-DATA!$J21</f>
        <v>12</v>
      </c>
      <c r="N21" s="34">
        <f t="shared" si="0"/>
        <v>7000</v>
      </c>
      <c r="O21" s="34">
        <f t="shared" si="1"/>
        <v>4000</v>
      </c>
      <c r="P21" s="34">
        <f t="shared" si="2"/>
        <v>7000</v>
      </c>
      <c r="Q21" s="34">
        <f t="shared" si="3"/>
        <v>2000</v>
      </c>
      <c r="R21" s="34">
        <f t="shared" si="4"/>
        <v>2000</v>
      </c>
      <c r="S21" s="34">
        <f t="shared" si="5"/>
        <v>2000</v>
      </c>
      <c r="T21" s="37">
        <f>SUM(DATA!$H21:$J21)</f>
        <v>60</v>
      </c>
      <c r="U21" s="29">
        <f>DATA!$Q21/DATA!$N21</f>
        <v>0.2857142857142857</v>
      </c>
      <c r="V21" s="29">
        <f>DATA!$R21/DATA!$O21</f>
        <v>0.5</v>
      </c>
      <c r="W21" s="29">
        <f>DATA!$S21/DATA!$P21</f>
        <v>0.2857142857142857</v>
      </c>
      <c r="X21" s="29">
        <f>AVERAGE(DATA!$U21:$W21)</f>
        <v>0.35714285714285715</v>
      </c>
      <c r="Y21" s="29">
        <f>(DATA!$T21-T20)/T20</f>
        <v>0</v>
      </c>
      <c r="Z21" s="28"/>
    </row>
    <row r="22" spans="1:26" ht="21" customHeight="1" x14ac:dyDescent="0.3">
      <c r="A22" s="49">
        <v>45067</v>
      </c>
      <c r="B22" s="27">
        <v>50</v>
      </c>
      <c r="C22" s="27">
        <v>45</v>
      </c>
      <c r="D22" s="27">
        <v>32</v>
      </c>
      <c r="E22" s="27">
        <v>0</v>
      </c>
      <c r="F22" s="27">
        <v>0</v>
      </c>
      <c r="G22" s="27">
        <v>0</v>
      </c>
      <c r="H22" s="27">
        <v>20</v>
      </c>
      <c r="I22" s="27">
        <v>20</v>
      </c>
      <c r="J22" s="27">
        <v>20</v>
      </c>
      <c r="K22" s="27">
        <f>DATA!$B22+DATA!$E22-DATA!$H22</f>
        <v>30</v>
      </c>
      <c r="L22" s="27">
        <f>DATA!$C22+DATA!$F22-DATA!$I22</f>
        <v>25</v>
      </c>
      <c r="M22" s="27">
        <f>DATA!$D22+DATA!$G22-DATA!$J22</f>
        <v>12</v>
      </c>
      <c r="N22" s="34">
        <f t="shared" si="0"/>
        <v>7000</v>
      </c>
      <c r="O22" s="34">
        <f t="shared" si="1"/>
        <v>4000</v>
      </c>
      <c r="P22" s="34">
        <f t="shared" si="2"/>
        <v>7000</v>
      </c>
      <c r="Q22" s="34">
        <f t="shared" si="3"/>
        <v>2000</v>
      </c>
      <c r="R22" s="34">
        <f t="shared" si="4"/>
        <v>2000</v>
      </c>
      <c r="S22" s="34">
        <f t="shared" si="5"/>
        <v>2000</v>
      </c>
      <c r="T22" s="37">
        <f>SUM(DATA!$H22:$J22)</f>
        <v>60</v>
      </c>
      <c r="U22" s="29">
        <f>DATA!$Q22/DATA!$N22</f>
        <v>0.2857142857142857</v>
      </c>
      <c r="V22" s="29">
        <f>DATA!$R22/DATA!$O22</f>
        <v>0.5</v>
      </c>
      <c r="W22" s="29">
        <f>DATA!$S22/DATA!$P22</f>
        <v>0.2857142857142857</v>
      </c>
      <c r="X22" s="29">
        <f>AVERAGE(DATA!$U22:$W22)</f>
        <v>0.35714285714285715</v>
      </c>
      <c r="Y22" s="29">
        <f>(DATA!$T22-T21)/T21</f>
        <v>0</v>
      </c>
      <c r="Z22" s="28"/>
    </row>
    <row r="23" spans="1:26" ht="21" customHeight="1" x14ac:dyDescent="0.3">
      <c r="A23" s="49">
        <v>45068</v>
      </c>
      <c r="B23" s="27">
        <v>50</v>
      </c>
      <c r="C23" s="27">
        <v>45</v>
      </c>
      <c r="D23" s="27">
        <v>32</v>
      </c>
      <c r="E23" s="27">
        <v>0</v>
      </c>
      <c r="F23" s="27">
        <v>0</v>
      </c>
      <c r="G23" s="27">
        <v>0</v>
      </c>
      <c r="H23" s="27">
        <v>20</v>
      </c>
      <c r="I23" s="27">
        <v>20</v>
      </c>
      <c r="J23" s="27">
        <v>20</v>
      </c>
      <c r="K23" s="27">
        <f>DATA!$B23+DATA!$E23-DATA!$H23</f>
        <v>30</v>
      </c>
      <c r="L23" s="27">
        <f>DATA!$C23+DATA!$F23-DATA!$I23</f>
        <v>25</v>
      </c>
      <c r="M23" s="27">
        <f>DATA!$D23+DATA!$G23-DATA!$J23</f>
        <v>12</v>
      </c>
      <c r="N23" s="34">
        <f t="shared" si="0"/>
        <v>7000</v>
      </c>
      <c r="O23" s="34">
        <f t="shared" si="1"/>
        <v>4000</v>
      </c>
      <c r="P23" s="34">
        <f t="shared" si="2"/>
        <v>7000</v>
      </c>
      <c r="Q23" s="34">
        <f t="shared" si="3"/>
        <v>2000</v>
      </c>
      <c r="R23" s="34">
        <f t="shared" si="4"/>
        <v>2000</v>
      </c>
      <c r="S23" s="34">
        <f t="shared" si="5"/>
        <v>2000</v>
      </c>
      <c r="T23" s="37">
        <f>SUM(DATA!$H23:$J23)</f>
        <v>60</v>
      </c>
      <c r="U23" s="29">
        <f>DATA!$Q23/DATA!$N23</f>
        <v>0.2857142857142857</v>
      </c>
      <c r="V23" s="29">
        <f>DATA!$R23/DATA!$O23</f>
        <v>0.5</v>
      </c>
      <c r="W23" s="29">
        <f>DATA!$S23/DATA!$P23</f>
        <v>0.2857142857142857</v>
      </c>
      <c r="X23" s="29">
        <f>AVERAGE(DATA!$U23:$W23)</f>
        <v>0.35714285714285715</v>
      </c>
      <c r="Y23" s="29">
        <f>(DATA!$T23-T22)/T22</f>
        <v>0</v>
      </c>
      <c r="Z23" s="28"/>
    </row>
    <row r="24" spans="1:26" ht="21" customHeight="1" x14ac:dyDescent="0.3">
      <c r="A24" s="49">
        <v>45069</v>
      </c>
      <c r="B24" s="27">
        <v>50</v>
      </c>
      <c r="C24" s="27">
        <v>45</v>
      </c>
      <c r="D24" s="27">
        <v>32</v>
      </c>
      <c r="E24" s="27">
        <v>0</v>
      </c>
      <c r="F24" s="27">
        <v>0</v>
      </c>
      <c r="G24" s="27">
        <v>0</v>
      </c>
      <c r="H24" s="27">
        <v>20</v>
      </c>
      <c r="I24" s="27">
        <v>20</v>
      </c>
      <c r="J24" s="27">
        <v>20</v>
      </c>
      <c r="K24" s="27">
        <f>DATA!$B24+DATA!$E24-DATA!$H24</f>
        <v>30</v>
      </c>
      <c r="L24" s="27">
        <f>DATA!$C24+DATA!$F24-DATA!$I24</f>
        <v>25</v>
      </c>
      <c r="M24" s="27">
        <f>DATA!$D24+DATA!$G24-DATA!$J24</f>
        <v>12</v>
      </c>
      <c r="N24" s="34">
        <f t="shared" si="0"/>
        <v>7000</v>
      </c>
      <c r="O24" s="34">
        <f t="shared" si="1"/>
        <v>4000</v>
      </c>
      <c r="P24" s="34">
        <f t="shared" si="2"/>
        <v>7000</v>
      </c>
      <c r="Q24" s="34">
        <f t="shared" si="3"/>
        <v>2000</v>
      </c>
      <c r="R24" s="34">
        <f t="shared" si="4"/>
        <v>2000</v>
      </c>
      <c r="S24" s="34">
        <f t="shared" si="5"/>
        <v>2000</v>
      </c>
      <c r="T24" s="37">
        <f>SUM(DATA!$H24:$J24)</f>
        <v>60</v>
      </c>
      <c r="U24" s="29">
        <f>DATA!$Q24/DATA!$N24</f>
        <v>0.2857142857142857</v>
      </c>
      <c r="V24" s="29">
        <f>DATA!$R24/DATA!$O24</f>
        <v>0.5</v>
      </c>
      <c r="W24" s="29">
        <f>DATA!$S24/DATA!$P24</f>
        <v>0.2857142857142857</v>
      </c>
      <c r="X24" s="29">
        <f>AVERAGE(DATA!$U24:$W24)</f>
        <v>0.35714285714285715</v>
      </c>
      <c r="Y24" s="29">
        <f>(DATA!$T24-T23)/T23</f>
        <v>0</v>
      </c>
      <c r="Z24" s="28"/>
    </row>
    <row r="25" spans="1:26" ht="21" customHeight="1" x14ac:dyDescent="0.3">
      <c r="A25" s="49">
        <v>45070</v>
      </c>
      <c r="B25" s="27">
        <v>50</v>
      </c>
      <c r="C25" s="27">
        <v>45</v>
      </c>
      <c r="D25" s="27">
        <v>32</v>
      </c>
      <c r="E25" s="27">
        <v>0</v>
      </c>
      <c r="F25" s="27">
        <v>0</v>
      </c>
      <c r="G25" s="27">
        <v>0</v>
      </c>
      <c r="H25" s="27">
        <v>20</v>
      </c>
      <c r="I25" s="27">
        <v>20</v>
      </c>
      <c r="J25" s="27">
        <v>20</v>
      </c>
      <c r="K25" s="27">
        <f>DATA!$B25+DATA!$E25-DATA!$H25</f>
        <v>30</v>
      </c>
      <c r="L25" s="27">
        <f>DATA!$C25+DATA!$F25-DATA!$I25</f>
        <v>25</v>
      </c>
      <c r="M25" s="27">
        <f>DATA!$D25+DATA!$G25-DATA!$J25</f>
        <v>12</v>
      </c>
      <c r="N25" s="34">
        <f t="shared" si="0"/>
        <v>7000</v>
      </c>
      <c r="O25" s="34">
        <f t="shared" si="1"/>
        <v>4000</v>
      </c>
      <c r="P25" s="34">
        <f t="shared" si="2"/>
        <v>7000</v>
      </c>
      <c r="Q25" s="34">
        <f t="shared" si="3"/>
        <v>2000</v>
      </c>
      <c r="R25" s="34">
        <f t="shared" si="4"/>
        <v>2000</v>
      </c>
      <c r="S25" s="34">
        <f t="shared" si="5"/>
        <v>2000</v>
      </c>
      <c r="T25" s="37">
        <f>SUM(DATA!$H25:$J25)</f>
        <v>60</v>
      </c>
      <c r="U25" s="29">
        <f>DATA!$Q25/DATA!$N25</f>
        <v>0.2857142857142857</v>
      </c>
      <c r="V25" s="29">
        <f>DATA!$R25/DATA!$O25</f>
        <v>0.5</v>
      </c>
      <c r="W25" s="29">
        <f>DATA!$S25/DATA!$P25</f>
        <v>0.2857142857142857</v>
      </c>
      <c r="X25" s="29">
        <f>AVERAGE(DATA!$U25:$W25)</f>
        <v>0.35714285714285715</v>
      </c>
      <c r="Y25" s="29">
        <f>(DATA!$T25-T24)/T24</f>
        <v>0</v>
      </c>
      <c r="Z25" s="28"/>
    </row>
    <row r="26" spans="1:26" ht="21" customHeight="1" x14ac:dyDescent="0.3">
      <c r="A26" s="49">
        <v>45071</v>
      </c>
      <c r="B26" s="27">
        <v>50</v>
      </c>
      <c r="C26" s="27">
        <v>45</v>
      </c>
      <c r="D26" s="27">
        <v>32</v>
      </c>
      <c r="E26" s="27">
        <v>0</v>
      </c>
      <c r="F26" s="27">
        <v>0</v>
      </c>
      <c r="G26" s="27">
        <v>0</v>
      </c>
      <c r="H26" s="27">
        <v>20</v>
      </c>
      <c r="I26" s="27">
        <v>20</v>
      </c>
      <c r="J26" s="27">
        <v>20</v>
      </c>
      <c r="K26" s="27">
        <f>DATA!$B26+DATA!$E26-DATA!$H26</f>
        <v>30</v>
      </c>
      <c r="L26" s="27">
        <f>DATA!$C26+DATA!$F26-DATA!$I26</f>
        <v>25</v>
      </c>
      <c r="M26" s="27">
        <f>DATA!$D26+DATA!$G26-DATA!$J26</f>
        <v>12</v>
      </c>
      <c r="N26" s="34">
        <f t="shared" si="0"/>
        <v>7000</v>
      </c>
      <c r="O26" s="34">
        <f t="shared" si="1"/>
        <v>4000</v>
      </c>
      <c r="P26" s="34">
        <f t="shared" si="2"/>
        <v>7000</v>
      </c>
      <c r="Q26" s="34">
        <f t="shared" si="3"/>
        <v>2000</v>
      </c>
      <c r="R26" s="34">
        <f t="shared" si="4"/>
        <v>2000</v>
      </c>
      <c r="S26" s="34">
        <f t="shared" si="5"/>
        <v>2000</v>
      </c>
      <c r="T26" s="37">
        <f>SUM(DATA!$H26:$J26)</f>
        <v>60</v>
      </c>
      <c r="U26" s="29">
        <f>DATA!$Q26/DATA!$N26</f>
        <v>0.2857142857142857</v>
      </c>
      <c r="V26" s="29">
        <f>DATA!$R26/DATA!$O26</f>
        <v>0.5</v>
      </c>
      <c r="W26" s="29">
        <f>DATA!$S26/DATA!$P26</f>
        <v>0.2857142857142857</v>
      </c>
      <c r="X26" s="29">
        <f>AVERAGE(DATA!$U26:$W26)</f>
        <v>0.35714285714285715</v>
      </c>
      <c r="Y26" s="29">
        <f>(DATA!$T26-T25)/T25</f>
        <v>0</v>
      </c>
      <c r="Z26" s="28"/>
    </row>
    <row r="27" spans="1:26" ht="21" customHeight="1" x14ac:dyDescent="0.3">
      <c r="A27" s="49">
        <v>45072</v>
      </c>
      <c r="B27" s="27">
        <v>50</v>
      </c>
      <c r="C27" s="27">
        <v>45</v>
      </c>
      <c r="D27" s="27">
        <v>32</v>
      </c>
      <c r="E27" s="27">
        <v>0</v>
      </c>
      <c r="F27" s="27">
        <v>0</v>
      </c>
      <c r="G27" s="27">
        <v>0</v>
      </c>
      <c r="H27" s="27">
        <v>20</v>
      </c>
      <c r="I27" s="27">
        <v>20</v>
      </c>
      <c r="J27" s="27">
        <v>20</v>
      </c>
      <c r="K27" s="27">
        <f>DATA!$B27+DATA!$E27-DATA!$H27</f>
        <v>30</v>
      </c>
      <c r="L27" s="27">
        <f>DATA!$C27+DATA!$F27-DATA!$I27</f>
        <v>25</v>
      </c>
      <c r="M27" s="27">
        <f>DATA!$D27+DATA!$G27-DATA!$J27</f>
        <v>12</v>
      </c>
      <c r="N27" s="34">
        <f t="shared" si="0"/>
        <v>7000</v>
      </c>
      <c r="O27" s="34">
        <f t="shared" si="1"/>
        <v>4000</v>
      </c>
      <c r="P27" s="34">
        <f t="shared" si="2"/>
        <v>7000</v>
      </c>
      <c r="Q27" s="34">
        <f t="shared" si="3"/>
        <v>2000</v>
      </c>
      <c r="R27" s="34">
        <f t="shared" si="4"/>
        <v>2000</v>
      </c>
      <c r="S27" s="34">
        <f t="shared" si="5"/>
        <v>2000</v>
      </c>
      <c r="T27" s="37">
        <f>SUM(DATA!$H27:$J27)</f>
        <v>60</v>
      </c>
      <c r="U27" s="29">
        <f>DATA!$Q27/DATA!$N27</f>
        <v>0.2857142857142857</v>
      </c>
      <c r="V27" s="29">
        <f>DATA!$R27/DATA!$O27</f>
        <v>0.5</v>
      </c>
      <c r="W27" s="29">
        <f>DATA!$S27/DATA!$P27</f>
        <v>0.2857142857142857</v>
      </c>
      <c r="X27" s="29">
        <f>AVERAGE(DATA!$U27:$W27)</f>
        <v>0.35714285714285715</v>
      </c>
      <c r="Y27" s="29">
        <f>(DATA!$T27-T26)/T26</f>
        <v>0</v>
      </c>
      <c r="Z27" s="28"/>
    </row>
    <row r="28" spans="1:26" ht="21" customHeight="1" x14ac:dyDescent="0.3">
      <c r="A28" s="49">
        <v>45073</v>
      </c>
      <c r="B28" s="27">
        <v>50</v>
      </c>
      <c r="C28" s="27">
        <v>45</v>
      </c>
      <c r="D28" s="27">
        <v>32</v>
      </c>
      <c r="E28" s="27">
        <v>0</v>
      </c>
      <c r="F28" s="27">
        <v>0</v>
      </c>
      <c r="G28" s="27">
        <v>0</v>
      </c>
      <c r="H28" s="27">
        <v>20</v>
      </c>
      <c r="I28" s="27">
        <v>20</v>
      </c>
      <c r="J28" s="27">
        <v>20</v>
      </c>
      <c r="K28" s="27">
        <f>DATA!$B28+DATA!$E28-DATA!$H28</f>
        <v>30</v>
      </c>
      <c r="L28" s="27">
        <f>DATA!$C28+DATA!$F28-DATA!$I28</f>
        <v>25</v>
      </c>
      <c r="M28" s="27">
        <f>DATA!$D28+DATA!$G28-DATA!$J28</f>
        <v>12</v>
      </c>
      <c r="N28" s="34">
        <f t="shared" si="0"/>
        <v>7000</v>
      </c>
      <c r="O28" s="34">
        <f t="shared" si="1"/>
        <v>4000</v>
      </c>
      <c r="P28" s="34">
        <f t="shared" si="2"/>
        <v>7000</v>
      </c>
      <c r="Q28" s="34">
        <f t="shared" si="3"/>
        <v>2000</v>
      </c>
      <c r="R28" s="34">
        <f t="shared" si="4"/>
        <v>2000</v>
      </c>
      <c r="S28" s="34">
        <f t="shared" si="5"/>
        <v>2000</v>
      </c>
      <c r="T28" s="37">
        <f>SUM(DATA!$H28:$J28)</f>
        <v>60</v>
      </c>
      <c r="U28" s="29">
        <f>DATA!$Q28/DATA!$N28</f>
        <v>0.2857142857142857</v>
      </c>
      <c r="V28" s="29">
        <f>DATA!$R28/DATA!$O28</f>
        <v>0.5</v>
      </c>
      <c r="W28" s="29">
        <f>DATA!$S28/DATA!$P28</f>
        <v>0.2857142857142857</v>
      </c>
      <c r="X28" s="29">
        <f>AVERAGE(DATA!$U28:$W28)</f>
        <v>0.35714285714285715</v>
      </c>
      <c r="Y28" s="29">
        <f>(DATA!$T28-T27)/T27</f>
        <v>0</v>
      </c>
      <c r="Z28" s="28"/>
    </row>
    <row r="29" spans="1:26" ht="21" customHeight="1" x14ac:dyDescent="0.3">
      <c r="A29" s="49">
        <v>45074</v>
      </c>
      <c r="B29" s="27">
        <v>50</v>
      </c>
      <c r="C29" s="27">
        <v>45</v>
      </c>
      <c r="D29" s="27">
        <v>32</v>
      </c>
      <c r="E29" s="27">
        <v>0</v>
      </c>
      <c r="F29" s="27">
        <v>0</v>
      </c>
      <c r="G29" s="27">
        <v>0</v>
      </c>
      <c r="H29" s="27">
        <v>20</v>
      </c>
      <c r="I29" s="27">
        <v>20</v>
      </c>
      <c r="J29" s="27">
        <v>20</v>
      </c>
      <c r="K29" s="27">
        <f>DATA!$B29+DATA!$E29-DATA!$H29</f>
        <v>30</v>
      </c>
      <c r="L29" s="27">
        <f>DATA!$C29+DATA!$F29-DATA!$I29</f>
        <v>25</v>
      </c>
      <c r="M29" s="27">
        <f>DATA!$D29+DATA!$G29-DATA!$J29</f>
        <v>12</v>
      </c>
      <c r="N29" s="34">
        <f t="shared" si="0"/>
        <v>7000</v>
      </c>
      <c r="O29" s="34">
        <f t="shared" si="1"/>
        <v>4000</v>
      </c>
      <c r="P29" s="34">
        <f t="shared" si="2"/>
        <v>7000</v>
      </c>
      <c r="Q29" s="34">
        <f t="shared" si="3"/>
        <v>2000</v>
      </c>
      <c r="R29" s="34">
        <f t="shared" si="4"/>
        <v>2000</v>
      </c>
      <c r="S29" s="34">
        <f t="shared" si="5"/>
        <v>2000</v>
      </c>
      <c r="T29" s="37">
        <f>SUM(DATA!$H29:$J29)</f>
        <v>60</v>
      </c>
      <c r="U29" s="29">
        <f>DATA!$Q29/DATA!$N29</f>
        <v>0.2857142857142857</v>
      </c>
      <c r="V29" s="29">
        <f>DATA!$R29/DATA!$O29</f>
        <v>0.5</v>
      </c>
      <c r="W29" s="29">
        <f>DATA!$S29/DATA!$P29</f>
        <v>0.2857142857142857</v>
      </c>
      <c r="X29" s="29">
        <f>AVERAGE(DATA!$U29:$W29)</f>
        <v>0.35714285714285715</v>
      </c>
      <c r="Y29" s="29">
        <f>(DATA!$T29-T28)/T28</f>
        <v>0</v>
      </c>
      <c r="Z29" s="28"/>
    </row>
    <row r="30" spans="1:26" ht="21" customHeight="1" x14ac:dyDescent="0.3">
      <c r="A30" s="49">
        <v>45075</v>
      </c>
      <c r="B30" s="27">
        <v>50</v>
      </c>
      <c r="C30" s="27">
        <v>45</v>
      </c>
      <c r="D30" s="27">
        <v>32</v>
      </c>
      <c r="E30" s="27">
        <v>0</v>
      </c>
      <c r="F30" s="27">
        <v>0</v>
      </c>
      <c r="G30" s="27">
        <v>0</v>
      </c>
      <c r="H30" s="27">
        <v>20</v>
      </c>
      <c r="I30" s="27">
        <v>20</v>
      </c>
      <c r="J30" s="27">
        <v>20</v>
      </c>
      <c r="K30" s="27">
        <f>DATA!$B30+DATA!$E30-DATA!$H30</f>
        <v>30</v>
      </c>
      <c r="L30" s="27">
        <f>DATA!$C30+DATA!$F30-DATA!$I30</f>
        <v>25</v>
      </c>
      <c r="M30" s="27">
        <f>DATA!$D30+DATA!$G30-DATA!$J30</f>
        <v>12</v>
      </c>
      <c r="N30" s="34">
        <f t="shared" si="0"/>
        <v>7000</v>
      </c>
      <c r="O30" s="34">
        <f t="shared" si="1"/>
        <v>4000</v>
      </c>
      <c r="P30" s="34">
        <f t="shared" si="2"/>
        <v>7000</v>
      </c>
      <c r="Q30" s="34">
        <f t="shared" si="3"/>
        <v>2000</v>
      </c>
      <c r="R30" s="34">
        <f t="shared" si="4"/>
        <v>2000</v>
      </c>
      <c r="S30" s="34">
        <f t="shared" si="5"/>
        <v>2000</v>
      </c>
      <c r="T30" s="37">
        <f>SUM(DATA!$H30:$J30)</f>
        <v>60</v>
      </c>
      <c r="U30" s="29">
        <f>DATA!$Q30/DATA!$N30</f>
        <v>0.2857142857142857</v>
      </c>
      <c r="V30" s="29">
        <f>DATA!$R30/DATA!$O30</f>
        <v>0.5</v>
      </c>
      <c r="W30" s="29">
        <f>DATA!$S30/DATA!$P30</f>
        <v>0.2857142857142857</v>
      </c>
      <c r="X30" s="29">
        <f>AVERAGE(DATA!$U30:$W30)</f>
        <v>0.35714285714285715</v>
      </c>
      <c r="Y30" s="29">
        <f>(DATA!$T30-T29)/T29</f>
        <v>0</v>
      </c>
      <c r="Z30" s="28"/>
    </row>
    <row r="31" spans="1:26" ht="21" customHeight="1" x14ac:dyDescent="0.3">
      <c r="A31" s="49">
        <v>45076</v>
      </c>
      <c r="B31" s="27">
        <v>50</v>
      </c>
      <c r="C31" s="27">
        <v>45</v>
      </c>
      <c r="D31" s="27">
        <v>32</v>
      </c>
      <c r="E31" s="27">
        <v>0</v>
      </c>
      <c r="F31" s="27">
        <v>0</v>
      </c>
      <c r="G31" s="27">
        <v>0</v>
      </c>
      <c r="H31" s="27">
        <v>20</v>
      </c>
      <c r="I31" s="27">
        <v>20</v>
      </c>
      <c r="J31" s="27">
        <v>20</v>
      </c>
      <c r="K31" s="27">
        <f>DATA!$B31+DATA!$E31-DATA!$H31</f>
        <v>30</v>
      </c>
      <c r="L31" s="27">
        <f>DATA!$C31+DATA!$F31-DATA!$I31</f>
        <v>25</v>
      </c>
      <c r="M31" s="27">
        <f>DATA!$D31+DATA!$G31-DATA!$J31</f>
        <v>12</v>
      </c>
      <c r="N31" s="34">
        <f t="shared" si="0"/>
        <v>7000</v>
      </c>
      <c r="O31" s="34">
        <f t="shared" si="1"/>
        <v>4000</v>
      </c>
      <c r="P31" s="34">
        <f t="shared" si="2"/>
        <v>7000</v>
      </c>
      <c r="Q31" s="34">
        <f t="shared" si="3"/>
        <v>2000</v>
      </c>
      <c r="R31" s="34">
        <f t="shared" si="4"/>
        <v>2000</v>
      </c>
      <c r="S31" s="34">
        <f t="shared" si="5"/>
        <v>2000</v>
      </c>
      <c r="T31" s="37">
        <f>SUM(DATA!$H31:$J31)</f>
        <v>60</v>
      </c>
      <c r="U31" s="29">
        <f>DATA!$Q31/DATA!$N31</f>
        <v>0.2857142857142857</v>
      </c>
      <c r="V31" s="29">
        <f>DATA!$R31/DATA!$O31</f>
        <v>0.5</v>
      </c>
      <c r="W31" s="29">
        <f>DATA!$S31/DATA!$P31</f>
        <v>0.2857142857142857</v>
      </c>
      <c r="X31" s="29">
        <f>AVERAGE(DATA!$U31:$W31)</f>
        <v>0.35714285714285715</v>
      </c>
      <c r="Y31" s="29">
        <f>(DATA!$T31-T30)/T30</f>
        <v>0</v>
      </c>
      <c r="Z31" s="28"/>
    </row>
    <row r="32" spans="1:26" ht="21" customHeight="1" x14ac:dyDescent="0.3">
      <c r="A32" s="49">
        <v>45077</v>
      </c>
      <c r="B32" s="27">
        <v>50</v>
      </c>
      <c r="C32" s="27">
        <v>45</v>
      </c>
      <c r="D32" s="27">
        <v>32</v>
      </c>
      <c r="E32" s="27">
        <v>0</v>
      </c>
      <c r="F32" s="27">
        <v>0</v>
      </c>
      <c r="G32" s="27">
        <v>0</v>
      </c>
      <c r="H32" s="27">
        <v>20</v>
      </c>
      <c r="I32" s="27">
        <v>20</v>
      </c>
      <c r="J32" s="27">
        <v>20</v>
      </c>
      <c r="K32" s="27">
        <f>DATA!$B32+DATA!$E32-DATA!$H32</f>
        <v>30</v>
      </c>
      <c r="L32" s="27">
        <f>DATA!$C32+DATA!$F32-DATA!$I32</f>
        <v>25</v>
      </c>
      <c r="M32" s="27">
        <f>DATA!$D32+DATA!$G32-DATA!$J32</f>
        <v>12</v>
      </c>
      <c r="N32" s="34">
        <f t="shared" si="0"/>
        <v>7000</v>
      </c>
      <c r="O32" s="34">
        <f t="shared" si="1"/>
        <v>4000</v>
      </c>
      <c r="P32" s="34">
        <f t="shared" si="2"/>
        <v>7000</v>
      </c>
      <c r="Q32" s="34">
        <f t="shared" si="3"/>
        <v>2000</v>
      </c>
      <c r="R32" s="34">
        <f t="shared" si="4"/>
        <v>2000</v>
      </c>
      <c r="S32" s="34">
        <f t="shared" si="5"/>
        <v>2000</v>
      </c>
      <c r="T32" s="37">
        <f>SUM(DATA!$H32:$J32)</f>
        <v>60</v>
      </c>
      <c r="U32" s="29">
        <f>DATA!$Q32/DATA!$N32</f>
        <v>0.2857142857142857</v>
      </c>
      <c r="V32" s="29">
        <f>DATA!$R32/DATA!$O32</f>
        <v>0.5</v>
      </c>
      <c r="W32" s="29">
        <f>DATA!$S32/DATA!$P32</f>
        <v>0.2857142857142857</v>
      </c>
      <c r="X32" s="29">
        <f>AVERAGE(DATA!$U32:$W32)</f>
        <v>0.35714285714285715</v>
      </c>
      <c r="Y32" s="29">
        <f>(DATA!$T32-T31)/T31</f>
        <v>0</v>
      </c>
      <c r="Z32" s="28"/>
    </row>
    <row r="33" spans="1:26" ht="21" customHeight="1" x14ac:dyDescent="0.3">
      <c r="A33" s="49">
        <v>45078</v>
      </c>
      <c r="B33" s="27">
        <v>50</v>
      </c>
      <c r="C33" s="27">
        <v>45</v>
      </c>
      <c r="D33" s="27">
        <v>32</v>
      </c>
      <c r="E33" s="27">
        <v>0</v>
      </c>
      <c r="F33" s="27">
        <v>0</v>
      </c>
      <c r="G33" s="27">
        <v>0</v>
      </c>
      <c r="H33" s="27">
        <v>20</v>
      </c>
      <c r="I33" s="27">
        <v>20</v>
      </c>
      <c r="J33" s="27">
        <v>20</v>
      </c>
      <c r="K33" s="27">
        <f>DATA!$B33+DATA!$E33-DATA!$H33</f>
        <v>30</v>
      </c>
      <c r="L33" s="27">
        <f>DATA!$C33+DATA!$F33-DATA!$I33</f>
        <v>25</v>
      </c>
      <c r="M33" s="27">
        <f>DATA!$D33+DATA!$G33-DATA!$J33</f>
        <v>12</v>
      </c>
      <c r="N33" s="34">
        <f t="shared" si="0"/>
        <v>7000</v>
      </c>
      <c r="O33" s="34">
        <f t="shared" si="1"/>
        <v>4000</v>
      </c>
      <c r="P33" s="34">
        <f t="shared" si="2"/>
        <v>7000</v>
      </c>
      <c r="Q33" s="34">
        <f t="shared" si="3"/>
        <v>2000</v>
      </c>
      <c r="R33" s="34">
        <f t="shared" si="4"/>
        <v>2000</v>
      </c>
      <c r="S33" s="34">
        <f t="shared" si="5"/>
        <v>2000</v>
      </c>
      <c r="T33" s="37">
        <f>SUM(DATA!$H33:$J33)</f>
        <v>60</v>
      </c>
      <c r="U33" s="29">
        <f>DATA!$Q33/DATA!$N33</f>
        <v>0.2857142857142857</v>
      </c>
      <c r="V33" s="29">
        <f>DATA!$R33/DATA!$O33</f>
        <v>0.5</v>
      </c>
      <c r="W33" s="29">
        <f>DATA!$S33/DATA!$P33</f>
        <v>0.2857142857142857</v>
      </c>
      <c r="X33" s="29">
        <f>AVERAGE(DATA!$U33:$W33)</f>
        <v>0.35714285714285715</v>
      </c>
      <c r="Y33" s="29">
        <f>(DATA!$T33-T32)/T32</f>
        <v>0</v>
      </c>
      <c r="Z33" s="28"/>
    </row>
    <row r="34" spans="1:26" ht="21" customHeight="1" x14ac:dyDescent="0.3">
      <c r="A34" s="49">
        <v>45079</v>
      </c>
      <c r="B34" s="27">
        <v>50</v>
      </c>
      <c r="C34" s="27">
        <v>45</v>
      </c>
      <c r="D34" s="27">
        <v>32</v>
      </c>
      <c r="E34" s="27">
        <v>0</v>
      </c>
      <c r="F34" s="27">
        <v>0</v>
      </c>
      <c r="G34" s="27">
        <v>0</v>
      </c>
      <c r="H34" s="27">
        <v>20</v>
      </c>
      <c r="I34" s="27">
        <v>20</v>
      </c>
      <c r="J34" s="27">
        <v>20</v>
      </c>
      <c r="K34" s="27">
        <f>DATA!$B34+DATA!$E34-DATA!$H34</f>
        <v>30</v>
      </c>
      <c r="L34" s="27">
        <f>DATA!$C34+DATA!$F34-DATA!$I34</f>
        <v>25</v>
      </c>
      <c r="M34" s="27">
        <f>DATA!$D34+DATA!$G34-DATA!$J34</f>
        <v>12</v>
      </c>
      <c r="N34" s="34">
        <f t="shared" si="0"/>
        <v>7000</v>
      </c>
      <c r="O34" s="34">
        <f t="shared" si="1"/>
        <v>4000</v>
      </c>
      <c r="P34" s="34">
        <f t="shared" si="2"/>
        <v>7000</v>
      </c>
      <c r="Q34" s="34">
        <f t="shared" si="3"/>
        <v>2000</v>
      </c>
      <c r="R34" s="34">
        <f t="shared" si="4"/>
        <v>2000</v>
      </c>
      <c r="S34" s="34">
        <f t="shared" si="5"/>
        <v>2000</v>
      </c>
      <c r="T34" s="37">
        <f>SUM(DATA!$H34:$J34)</f>
        <v>60</v>
      </c>
      <c r="U34" s="29">
        <f>DATA!$Q34/DATA!$N34</f>
        <v>0.2857142857142857</v>
      </c>
      <c r="V34" s="29">
        <f>DATA!$R34/DATA!$O34</f>
        <v>0.5</v>
      </c>
      <c r="W34" s="29">
        <f>DATA!$S34/DATA!$P34</f>
        <v>0.2857142857142857</v>
      </c>
      <c r="X34" s="29">
        <f>AVERAGE(DATA!$U34:$W34)</f>
        <v>0.35714285714285715</v>
      </c>
      <c r="Y34" s="29">
        <f>(DATA!$T34-T33)/T33</f>
        <v>0</v>
      </c>
      <c r="Z34" s="28"/>
    </row>
    <row r="35" spans="1:26" ht="21" customHeight="1" x14ac:dyDescent="0.3">
      <c r="A35" s="49">
        <v>45080</v>
      </c>
      <c r="B35" s="27">
        <v>50</v>
      </c>
      <c r="C35" s="27">
        <v>45</v>
      </c>
      <c r="D35" s="27">
        <v>32</v>
      </c>
      <c r="E35" s="27">
        <v>0</v>
      </c>
      <c r="F35" s="27">
        <v>0</v>
      </c>
      <c r="G35" s="27">
        <v>0</v>
      </c>
      <c r="H35" s="27">
        <v>20</v>
      </c>
      <c r="I35" s="27">
        <v>20</v>
      </c>
      <c r="J35" s="27">
        <v>20</v>
      </c>
      <c r="K35" s="27">
        <f>DATA!$B35+DATA!$E35-DATA!$H35</f>
        <v>30</v>
      </c>
      <c r="L35" s="27">
        <f>DATA!$C35+DATA!$F35-DATA!$I35</f>
        <v>25</v>
      </c>
      <c r="M35" s="27">
        <f>DATA!$D35+DATA!$G35-DATA!$J35</f>
        <v>12</v>
      </c>
      <c r="N35" s="34">
        <f t="shared" si="0"/>
        <v>7000</v>
      </c>
      <c r="O35" s="34">
        <f t="shared" si="1"/>
        <v>4000</v>
      </c>
      <c r="P35" s="34">
        <f t="shared" si="2"/>
        <v>7000</v>
      </c>
      <c r="Q35" s="34">
        <f t="shared" si="3"/>
        <v>2000</v>
      </c>
      <c r="R35" s="34">
        <f t="shared" si="4"/>
        <v>2000</v>
      </c>
      <c r="S35" s="34">
        <f t="shared" si="5"/>
        <v>2000</v>
      </c>
      <c r="T35" s="37">
        <f>SUM(DATA!$H35:$J35)</f>
        <v>60</v>
      </c>
      <c r="U35" s="29">
        <f>DATA!$Q35/DATA!$N35</f>
        <v>0.2857142857142857</v>
      </c>
      <c r="V35" s="29">
        <f>DATA!$R35/DATA!$O35</f>
        <v>0.5</v>
      </c>
      <c r="W35" s="29">
        <f>DATA!$S35/DATA!$P35</f>
        <v>0.2857142857142857</v>
      </c>
      <c r="X35" s="29">
        <f>AVERAGE(DATA!$U35:$W35)</f>
        <v>0.35714285714285715</v>
      </c>
      <c r="Y35" s="29">
        <f>(DATA!$T35-T34)/T34</f>
        <v>0</v>
      </c>
      <c r="Z35" s="28"/>
    </row>
    <row r="36" spans="1:26" ht="21" customHeight="1" x14ac:dyDescent="0.3">
      <c r="A36" s="49">
        <v>45081</v>
      </c>
      <c r="B36" s="27">
        <v>50</v>
      </c>
      <c r="C36" s="27">
        <v>45</v>
      </c>
      <c r="D36" s="27">
        <v>32</v>
      </c>
      <c r="E36" s="27">
        <v>0</v>
      </c>
      <c r="F36" s="27">
        <v>0</v>
      </c>
      <c r="G36" s="27">
        <v>0</v>
      </c>
      <c r="H36" s="27">
        <v>20</v>
      </c>
      <c r="I36" s="27">
        <v>20</v>
      </c>
      <c r="J36" s="27">
        <v>20</v>
      </c>
      <c r="K36" s="27">
        <f>DATA!$B36+DATA!$E36-DATA!$H36</f>
        <v>30</v>
      </c>
      <c r="L36" s="27">
        <f>DATA!$C36+DATA!$F36-DATA!$I36</f>
        <v>25</v>
      </c>
      <c r="M36" s="27">
        <f>DATA!$D36+DATA!$G36-DATA!$J36</f>
        <v>12</v>
      </c>
      <c r="N36" s="34">
        <f t="shared" si="0"/>
        <v>7000</v>
      </c>
      <c r="O36" s="34">
        <f t="shared" si="1"/>
        <v>4000</v>
      </c>
      <c r="P36" s="34">
        <f t="shared" si="2"/>
        <v>7000</v>
      </c>
      <c r="Q36" s="34">
        <f t="shared" si="3"/>
        <v>2000</v>
      </c>
      <c r="R36" s="34">
        <f t="shared" si="4"/>
        <v>2000</v>
      </c>
      <c r="S36" s="34">
        <f t="shared" si="5"/>
        <v>2000</v>
      </c>
      <c r="T36" s="37">
        <f>SUM(DATA!$H36:$J36)</f>
        <v>60</v>
      </c>
      <c r="U36" s="29">
        <f>DATA!$Q36/DATA!$N36</f>
        <v>0.2857142857142857</v>
      </c>
      <c r="V36" s="29">
        <f>DATA!$R36/DATA!$O36</f>
        <v>0.5</v>
      </c>
      <c r="W36" s="29">
        <f>DATA!$S36/DATA!$P36</f>
        <v>0.2857142857142857</v>
      </c>
      <c r="X36" s="29">
        <f>AVERAGE(DATA!$U36:$W36)</f>
        <v>0.35714285714285715</v>
      </c>
      <c r="Y36" s="29">
        <f>(DATA!$T36-T35)/T35</f>
        <v>0</v>
      </c>
      <c r="Z36" s="28"/>
    </row>
    <row r="37" spans="1:26" ht="21" customHeight="1" x14ac:dyDescent="0.3">
      <c r="A37" s="49">
        <v>45082</v>
      </c>
      <c r="B37" s="27">
        <v>50</v>
      </c>
      <c r="C37" s="27">
        <v>45</v>
      </c>
      <c r="D37" s="27">
        <v>32</v>
      </c>
      <c r="E37" s="27">
        <v>0</v>
      </c>
      <c r="F37" s="27">
        <v>0</v>
      </c>
      <c r="G37" s="27">
        <v>0</v>
      </c>
      <c r="H37" s="27">
        <v>20</v>
      </c>
      <c r="I37" s="27">
        <v>20</v>
      </c>
      <c r="J37" s="27">
        <v>20</v>
      </c>
      <c r="K37" s="27">
        <f>DATA!$B37+DATA!$E37-DATA!$H37</f>
        <v>30</v>
      </c>
      <c r="L37" s="27">
        <f>DATA!$C37+DATA!$F37-DATA!$I37</f>
        <v>25</v>
      </c>
      <c r="M37" s="27">
        <f>DATA!$D37+DATA!$G37-DATA!$J37</f>
        <v>12</v>
      </c>
      <c r="N37" s="34">
        <f t="shared" si="0"/>
        <v>7000</v>
      </c>
      <c r="O37" s="34">
        <f t="shared" si="1"/>
        <v>4000</v>
      </c>
      <c r="P37" s="34">
        <f t="shared" si="2"/>
        <v>7000</v>
      </c>
      <c r="Q37" s="34">
        <f t="shared" si="3"/>
        <v>2000</v>
      </c>
      <c r="R37" s="34">
        <f t="shared" si="4"/>
        <v>2000</v>
      </c>
      <c r="S37" s="34">
        <f t="shared" si="5"/>
        <v>2000</v>
      </c>
      <c r="T37" s="37">
        <f>SUM(DATA!$H37:$J37)</f>
        <v>60</v>
      </c>
      <c r="U37" s="29">
        <f>DATA!$Q37/DATA!$N37</f>
        <v>0.2857142857142857</v>
      </c>
      <c r="V37" s="29">
        <f>DATA!$R37/DATA!$O37</f>
        <v>0.5</v>
      </c>
      <c r="W37" s="29">
        <f>DATA!$S37/DATA!$P37</f>
        <v>0.2857142857142857</v>
      </c>
      <c r="X37" s="29">
        <f>AVERAGE(DATA!$U37:$W37)</f>
        <v>0.35714285714285715</v>
      </c>
      <c r="Y37" s="29">
        <f>(DATA!$T37-T36)/T36</f>
        <v>0</v>
      </c>
      <c r="Z37" s="28"/>
    </row>
    <row r="38" spans="1:26" ht="21" customHeight="1" x14ac:dyDescent="0.3">
      <c r="A38" s="49">
        <v>45083</v>
      </c>
      <c r="B38" s="27">
        <v>50</v>
      </c>
      <c r="C38" s="27">
        <v>45</v>
      </c>
      <c r="D38" s="27">
        <v>32</v>
      </c>
      <c r="E38" s="27">
        <v>0</v>
      </c>
      <c r="F38" s="27">
        <v>0</v>
      </c>
      <c r="G38" s="27">
        <v>0</v>
      </c>
      <c r="H38" s="27">
        <v>20</v>
      </c>
      <c r="I38" s="27">
        <v>20</v>
      </c>
      <c r="J38" s="27">
        <v>20</v>
      </c>
      <c r="K38" s="27">
        <f>DATA!$B38+DATA!$E38-DATA!$H38</f>
        <v>30</v>
      </c>
      <c r="L38" s="27">
        <f>DATA!$C38+DATA!$F38-DATA!$I38</f>
        <v>25</v>
      </c>
      <c r="M38" s="27">
        <f>DATA!$D38+DATA!$G38-DATA!$J38</f>
        <v>12</v>
      </c>
      <c r="N38" s="34">
        <f t="shared" si="0"/>
        <v>7000</v>
      </c>
      <c r="O38" s="34">
        <f t="shared" si="1"/>
        <v>4000</v>
      </c>
      <c r="P38" s="34">
        <f t="shared" si="2"/>
        <v>7000</v>
      </c>
      <c r="Q38" s="34">
        <f t="shared" si="3"/>
        <v>2000</v>
      </c>
      <c r="R38" s="34">
        <f t="shared" si="4"/>
        <v>2000</v>
      </c>
      <c r="S38" s="34">
        <f t="shared" si="5"/>
        <v>2000</v>
      </c>
      <c r="T38" s="37">
        <f>SUM(DATA!$H38:$J38)</f>
        <v>60</v>
      </c>
      <c r="U38" s="29">
        <f>DATA!$Q38/DATA!$N38</f>
        <v>0.2857142857142857</v>
      </c>
      <c r="V38" s="29">
        <f>DATA!$R38/DATA!$O38</f>
        <v>0.5</v>
      </c>
      <c r="W38" s="29">
        <f>DATA!$S38/DATA!$P38</f>
        <v>0.2857142857142857</v>
      </c>
      <c r="X38" s="29">
        <f>AVERAGE(DATA!$U38:$W38)</f>
        <v>0.35714285714285715</v>
      </c>
      <c r="Y38" s="29">
        <f>(DATA!$T38-T37)/T37</f>
        <v>0</v>
      </c>
      <c r="Z38" s="28"/>
    </row>
    <row r="39" spans="1:26" ht="21" customHeight="1" x14ac:dyDescent="0.3">
      <c r="A39" s="49">
        <v>45084</v>
      </c>
      <c r="B39" s="27">
        <v>50</v>
      </c>
      <c r="C39" s="27">
        <v>45</v>
      </c>
      <c r="D39" s="27">
        <v>32</v>
      </c>
      <c r="E39" s="27">
        <v>0</v>
      </c>
      <c r="F39" s="27">
        <v>0</v>
      </c>
      <c r="G39" s="27">
        <v>0</v>
      </c>
      <c r="H39" s="27">
        <v>20</v>
      </c>
      <c r="I39" s="27">
        <v>20</v>
      </c>
      <c r="J39" s="27">
        <v>20</v>
      </c>
      <c r="K39" s="27">
        <f>DATA!$B39+DATA!$E39-DATA!$H39</f>
        <v>30</v>
      </c>
      <c r="L39" s="27">
        <f>DATA!$C39+DATA!$F39-DATA!$I39</f>
        <v>25</v>
      </c>
      <c r="M39" s="27">
        <f>DATA!$D39+DATA!$G39-DATA!$J39</f>
        <v>12</v>
      </c>
      <c r="N39" s="34">
        <f t="shared" si="0"/>
        <v>7000</v>
      </c>
      <c r="O39" s="34">
        <f t="shared" si="1"/>
        <v>4000</v>
      </c>
      <c r="P39" s="34">
        <f t="shared" si="2"/>
        <v>7000</v>
      </c>
      <c r="Q39" s="34">
        <f t="shared" si="3"/>
        <v>2000</v>
      </c>
      <c r="R39" s="34">
        <f t="shared" si="4"/>
        <v>2000</v>
      </c>
      <c r="S39" s="34">
        <f t="shared" si="5"/>
        <v>2000</v>
      </c>
      <c r="T39" s="37">
        <f>SUM(DATA!$H39:$J39)</f>
        <v>60</v>
      </c>
      <c r="U39" s="29">
        <f>DATA!$Q39/DATA!$N39</f>
        <v>0.2857142857142857</v>
      </c>
      <c r="V39" s="29">
        <f>DATA!$R39/DATA!$O39</f>
        <v>0.5</v>
      </c>
      <c r="W39" s="29">
        <f>DATA!$S39/DATA!$P39</f>
        <v>0.2857142857142857</v>
      </c>
      <c r="X39" s="29">
        <f>AVERAGE(DATA!$U39:$W39)</f>
        <v>0.35714285714285715</v>
      </c>
      <c r="Y39" s="29">
        <f>(DATA!$T39-T38)/T38</f>
        <v>0</v>
      </c>
      <c r="Z39" s="28"/>
    </row>
    <row r="40" spans="1:26" ht="21" customHeight="1" x14ac:dyDescent="0.3">
      <c r="A40" s="49">
        <v>45085</v>
      </c>
      <c r="B40" s="27">
        <v>50</v>
      </c>
      <c r="C40" s="27">
        <v>45</v>
      </c>
      <c r="D40" s="27">
        <v>32</v>
      </c>
      <c r="E40" s="27">
        <v>0</v>
      </c>
      <c r="F40" s="27">
        <v>0</v>
      </c>
      <c r="G40" s="27">
        <v>0</v>
      </c>
      <c r="H40" s="27">
        <v>20</v>
      </c>
      <c r="I40" s="27">
        <v>20</v>
      </c>
      <c r="J40" s="27">
        <v>20</v>
      </c>
      <c r="K40" s="27">
        <f>DATA!$B40+DATA!$E40-DATA!$H40</f>
        <v>30</v>
      </c>
      <c r="L40" s="27">
        <f>DATA!$C40+DATA!$F40-DATA!$I40</f>
        <v>25</v>
      </c>
      <c r="M40" s="27">
        <f>DATA!$D40+DATA!$G40-DATA!$J40</f>
        <v>12</v>
      </c>
      <c r="N40" s="34">
        <f t="shared" si="0"/>
        <v>7000</v>
      </c>
      <c r="O40" s="34">
        <f t="shared" si="1"/>
        <v>4000</v>
      </c>
      <c r="P40" s="34">
        <f t="shared" si="2"/>
        <v>7000</v>
      </c>
      <c r="Q40" s="34">
        <f t="shared" si="3"/>
        <v>2000</v>
      </c>
      <c r="R40" s="34">
        <f t="shared" si="4"/>
        <v>2000</v>
      </c>
      <c r="S40" s="34">
        <f t="shared" si="5"/>
        <v>2000</v>
      </c>
      <c r="T40" s="37">
        <f>SUM(DATA!$H40:$J40)</f>
        <v>60</v>
      </c>
      <c r="U40" s="29">
        <f>DATA!$Q40/DATA!$N40</f>
        <v>0.2857142857142857</v>
      </c>
      <c r="V40" s="29">
        <f>DATA!$R40/DATA!$O40</f>
        <v>0.5</v>
      </c>
      <c r="W40" s="29">
        <f>DATA!$S40/DATA!$P40</f>
        <v>0.2857142857142857</v>
      </c>
      <c r="X40" s="29">
        <f>AVERAGE(DATA!$U40:$W40)</f>
        <v>0.35714285714285715</v>
      </c>
      <c r="Y40" s="29">
        <f>(DATA!$T40-T39)/T39</f>
        <v>0</v>
      </c>
      <c r="Z40" s="28"/>
    </row>
    <row r="41" spans="1:26" ht="21" customHeight="1" x14ac:dyDescent="0.3">
      <c r="A41" s="49">
        <v>45086</v>
      </c>
      <c r="B41" s="27">
        <v>51</v>
      </c>
      <c r="C41" s="27">
        <v>46</v>
      </c>
      <c r="D41" s="27">
        <v>36</v>
      </c>
      <c r="E41" s="27">
        <v>1</v>
      </c>
      <c r="F41" s="27">
        <v>4</v>
      </c>
      <c r="G41" s="27">
        <v>2</v>
      </c>
      <c r="H41" s="27">
        <v>23</v>
      </c>
      <c r="I41" s="27">
        <v>23</v>
      </c>
      <c r="J41" s="27">
        <v>12</v>
      </c>
      <c r="K41" s="27">
        <f>DATA!$B41+DATA!$E41-DATA!$H41</f>
        <v>29</v>
      </c>
      <c r="L41" s="27">
        <f>DATA!$C41+DATA!$F41-DATA!$I41</f>
        <v>27</v>
      </c>
      <c r="M41" s="27">
        <f>DATA!$D41+DATA!$G41-DATA!$J41</f>
        <v>26</v>
      </c>
      <c r="N41" s="34">
        <f t="shared" si="0"/>
        <v>8050</v>
      </c>
      <c r="O41" s="34">
        <f t="shared" si="1"/>
        <v>4600</v>
      </c>
      <c r="P41" s="34">
        <f t="shared" si="2"/>
        <v>4200</v>
      </c>
      <c r="Q41" s="34">
        <f t="shared" si="3"/>
        <v>2300</v>
      </c>
      <c r="R41" s="34">
        <f t="shared" si="4"/>
        <v>2300</v>
      </c>
      <c r="S41" s="34">
        <f t="shared" si="5"/>
        <v>2300</v>
      </c>
      <c r="T41" s="37">
        <f>SUM(DATA!$H41:$J41)</f>
        <v>58</v>
      </c>
      <c r="U41" s="29">
        <f>DATA!$Q41/DATA!$N41</f>
        <v>0.2857142857142857</v>
      </c>
      <c r="V41" s="29">
        <f>DATA!$R41/DATA!$O41</f>
        <v>0.5</v>
      </c>
      <c r="W41" s="29">
        <f>DATA!$S41/DATA!$P41</f>
        <v>0.54761904761904767</v>
      </c>
      <c r="X41" s="29">
        <f>AVERAGE(DATA!$U41:$W41)</f>
        <v>0.44444444444444448</v>
      </c>
      <c r="Y41" s="29">
        <f>(DATA!$T41-T40)/T40</f>
        <v>-3.3333333333333333E-2</v>
      </c>
      <c r="Z41" s="28"/>
    </row>
    <row r="42" spans="1:26" ht="21" customHeight="1" x14ac:dyDescent="0.3">
      <c r="A42" s="49">
        <v>45087</v>
      </c>
      <c r="B42" s="27">
        <v>53</v>
      </c>
      <c r="C42" s="27">
        <v>49</v>
      </c>
      <c r="D42" s="27">
        <v>45</v>
      </c>
      <c r="E42" s="27">
        <v>2</v>
      </c>
      <c r="F42" s="27">
        <v>3</v>
      </c>
      <c r="G42" s="27">
        <v>1</v>
      </c>
      <c r="H42" s="27">
        <v>21</v>
      </c>
      <c r="I42" s="27">
        <v>19</v>
      </c>
      <c r="J42" s="27">
        <v>26</v>
      </c>
      <c r="K42" s="27">
        <f>DATA!$B42+DATA!$E42-DATA!$H42</f>
        <v>34</v>
      </c>
      <c r="L42" s="27">
        <f>DATA!$C42+DATA!$F42-DATA!$I42</f>
        <v>33</v>
      </c>
      <c r="M42" s="27">
        <f>DATA!$D42+DATA!$G42-DATA!$J42</f>
        <v>20</v>
      </c>
      <c r="N42" s="34">
        <f t="shared" si="0"/>
        <v>7350</v>
      </c>
      <c r="O42" s="34">
        <f t="shared" si="1"/>
        <v>3800</v>
      </c>
      <c r="P42" s="34">
        <f t="shared" si="2"/>
        <v>9100</v>
      </c>
      <c r="Q42" s="34">
        <f t="shared" si="3"/>
        <v>2100</v>
      </c>
      <c r="R42" s="34">
        <f t="shared" si="4"/>
        <v>1900</v>
      </c>
      <c r="S42" s="34">
        <f t="shared" si="5"/>
        <v>2100</v>
      </c>
      <c r="T42" s="37">
        <f>SUM(DATA!$H42:$J42)</f>
        <v>66</v>
      </c>
      <c r="U42" s="29">
        <f>DATA!$Q42/DATA!$N42</f>
        <v>0.2857142857142857</v>
      </c>
      <c r="V42" s="29">
        <f>DATA!$R42/DATA!$O42</f>
        <v>0.5</v>
      </c>
      <c r="W42" s="29">
        <f>DATA!$S42/DATA!$P42</f>
        <v>0.23076923076923078</v>
      </c>
      <c r="X42" s="29">
        <f>AVERAGE(DATA!$U42:$W42)</f>
        <v>0.33882783882783879</v>
      </c>
      <c r="Y42" s="29">
        <f>(DATA!$T42-T41)/T41</f>
        <v>0.13793103448275862</v>
      </c>
      <c r="Z42" s="28"/>
    </row>
    <row r="43" spans="1:26" ht="21" customHeight="1" x14ac:dyDescent="0.3">
      <c r="A43" s="49">
        <v>45088</v>
      </c>
      <c r="B43" s="27">
        <v>54</v>
      </c>
      <c r="C43" s="27">
        <v>50</v>
      </c>
      <c r="D43" s="27">
        <v>45</v>
      </c>
      <c r="E43" s="27">
        <v>0</v>
      </c>
      <c r="F43" s="27">
        <v>0</v>
      </c>
      <c r="G43" s="27">
        <v>0</v>
      </c>
      <c r="H43" s="27">
        <v>20</v>
      </c>
      <c r="I43" s="27">
        <v>20</v>
      </c>
      <c r="J43" s="27">
        <v>20</v>
      </c>
      <c r="K43" s="27">
        <f>DATA!$B43+DATA!$E43-DATA!$H43</f>
        <v>34</v>
      </c>
      <c r="L43" s="27">
        <f>DATA!$C43+DATA!$F43-DATA!$I43</f>
        <v>30</v>
      </c>
      <c r="M43" s="27">
        <f>DATA!$D43+DATA!$G43-DATA!$J43</f>
        <v>25</v>
      </c>
      <c r="N43" s="34">
        <f t="shared" si="0"/>
        <v>7000</v>
      </c>
      <c r="O43" s="34">
        <f t="shared" si="1"/>
        <v>4000</v>
      </c>
      <c r="P43" s="34">
        <f t="shared" si="2"/>
        <v>7000</v>
      </c>
      <c r="Q43" s="34">
        <f t="shared" si="3"/>
        <v>2000</v>
      </c>
      <c r="R43" s="34">
        <f t="shared" si="4"/>
        <v>2000</v>
      </c>
      <c r="S43" s="34">
        <f t="shared" si="5"/>
        <v>2000</v>
      </c>
      <c r="T43" s="37">
        <f>SUM(DATA!$H43:$J43)</f>
        <v>60</v>
      </c>
      <c r="U43" s="29">
        <f>DATA!$Q43/DATA!$N43</f>
        <v>0.2857142857142857</v>
      </c>
      <c r="V43" s="29">
        <f>DATA!$R43/DATA!$O43</f>
        <v>0.5</v>
      </c>
      <c r="W43" s="29">
        <f>DATA!$S43/DATA!$P43</f>
        <v>0.2857142857142857</v>
      </c>
      <c r="X43" s="29">
        <f>AVERAGE(DATA!$U43:$W43)</f>
        <v>0.35714285714285715</v>
      </c>
      <c r="Y43" s="29">
        <f>(DATA!$T43-T42)/T42</f>
        <v>-9.0909090909090912E-2</v>
      </c>
      <c r="Z43" s="28"/>
    </row>
    <row r="44" spans="1:26" ht="21" customHeight="1" x14ac:dyDescent="0.3">
      <c r="A44" s="49">
        <v>45089</v>
      </c>
      <c r="B44" s="27">
        <v>55</v>
      </c>
      <c r="C44" s="27">
        <v>45</v>
      </c>
      <c r="D44" s="27">
        <v>45</v>
      </c>
      <c r="E44" s="27">
        <v>0</v>
      </c>
      <c r="F44" s="27">
        <v>1</v>
      </c>
      <c r="G44" s="27">
        <v>1</v>
      </c>
      <c r="H44" s="27">
        <v>23</v>
      </c>
      <c r="I44" s="27">
        <v>20</v>
      </c>
      <c r="J44" s="27">
        <v>20</v>
      </c>
      <c r="K44" s="27">
        <f>DATA!$B44+DATA!$E44-DATA!$H44</f>
        <v>32</v>
      </c>
      <c r="L44" s="27">
        <v>30</v>
      </c>
      <c r="M44" s="27">
        <f>DATA!$D44+DATA!$G44-DATA!$J44</f>
        <v>26</v>
      </c>
      <c r="N44" s="34">
        <f t="shared" si="0"/>
        <v>8050</v>
      </c>
      <c r="O44" s="34">
        <f t="shared" si="1"/>
        <v>4000</v>
      </c>
      <c r="P44" s="34">
        <f t="shared" si="2"/>
        <v>7000</v>
      </c>
      <c r="Q44" s="34">
        <f t="shared" si="3"/>
        <v>2300</v>
      </c>
      <c r="R44" s="34">
        <f t="shared" si="4"/>
        <v>2000</v>
      </c>
      <c r="S44" s="34">
        <f t="shared" si="5"/>
        <v>2300</v>
      </c>
      <c r="T44" s="37">
        <f>SUM(DATA!$H44:$J44)</f>
        <v>63</v>
      </c>
      <c r="U44" s="31">
        <f>DATA!$Q44/DATA!$N44</f>
        <v>0.2857142857142857</v>
      </c>
      <c r="V44" s="31">
        <f>DATA!$R44/DATA!$O44</f>
        <v>0.5</v>
      </c>
      <c r="W44" s="31">
        <f>DATA!$S44/DATA!$P44</f>
        <v>0.32857142857142857</v>
      </c>
      <c r="X44" s="29">
        <f>AVERAGE(DATA!$U44:$W44)</f>
        <v>0.37142857142857144</v>
      </c>
      <c r="Y44" s="29">
        <f>(DATA!$T44-T43)/T43</f>
        <v>0.05</v>
      </c>
      <c r="Z44" s="28"/>
    </row>
    <row r="45" spans="1:26" ht="21" customHeight="1" x14ac:dyDescent="0.3">
      <c r="A45" s="49">
        <v>45090</v>
      </c>
      <c r="B45" s="27">
        <v>60</v>
      </c>
      <c r="C45" s="27">
        <v>49</v>
      </c>
      <c r="D45" s="27">
        <v>43</v>
      </c>
      <c r="E45" s="27">
        <v>10</v>
      </c>
      <c r="F45" s="27">
        <v>10</v>
      </c>
      <c r="G45" s="27">
        <v>10</v>
      </c>
      <c r="H45" s="27">
        <v>29</v>
      </c>
      <c r="I45" s="27">
        <v>25</v>
      </c>
      <c r="J45" s="27">
        <v>22</v>
      </c>
      <c r="K45" s="27">
        <f>DATA!$B45+DATA!$E45-DATA!$H45</f>
        <v>41</v>
      </c>
      <c r="M45" s="27">
        <f>DATA!$D45+DATA!$G45-DATA!$J45</f>
        <v>31</v>
      </c>
      <c r="N45" s="34">
        <f>H45*350</f>
        <v>10150</v>
      </c>
      <c r="O45" s="34">
        <f>I45*200</f>
        <v>5000</v>
      </c>
      <c r="P45" s="34">
        <f>J45*350</f>
        <v>7700</v>
      </c>
      <c r="Q45" s="34">
        <f>H45*100</f>
        <v>2900</v>
      </c>
      <c r="R45" s="34">
        <f>I45*100</f>
        <v>2500</v>
      </c>
      <c r="S45" s="34">
        <f>H45*100</f>
        <v>2900</v>
      </c>
      <c r="T45" s="37">
        <f>SUM(DATA!$H45:$J45)</f>
        <v>76</v>
      </c>
      <c r="U45" s="31">
        <f>DATA!$Q45/DATA!$N45</f>
        <v>0.2857142857142857</v>
      </c>
      <c r="V45" s="31">
        <f>DATA!$R45/DATA!$O45</f>
        <v>0.5</v>
      </c>
      <c r="W45" s="31">
        <f>DATA!$S45/DATA!$P45</f>
        <v>0.37662337662337664</v>
      </c>
      <c r="X45" s="29">
        <f>AVERAGE(DATA!$U45:$W45)</f>
        <v>0.38744588744588748</v>
      </c>
      <c r="Y45" s="29">
        <f>(DATA!$T45-T44)/T44</f>
        <v>0.20634920634920634</v>
      </c>
      <c r="Z45" s="28"/>
    </row>
    <row r="46" spans="1:26" ht="21" customHeight="1" x14ac:dyDescent="0.3">
      <c r="A46" s="49">
        <v>45091</v>
      </c>
      <c r="B46" s="27">
        <v>55</v>
      </c>
      <c r="C46" s="27">
        <v>46</v>
      </c>
      <c r="D46" s="27">
        <v>42</v>
      </c>
      <c r="E46" s="27">
        <v>10</v>
      </c>
      <c r="F46" s="27">
        <v>10</v>
      </c>
      <c r="G46" s="27">
        <v>10</v>
      </c>
      <c r="H46" s="27">
        <v>27</v>
      </c>
      <c r="I46" s="27">
        <v>19</v>
      </c>
      <c r="J46" s="27">
        <v>21</v>
      </c>
      <c r="K46" s="27">
        <f>DATA!$B46+DATA!$E46-DATA!$H46</f>
        <v>38</v>
      </c>
      <c r="M46" s="27">
        <f>DATA!$D46+DATA!$G46-DATA!$J46</f>
        <v>31</v>
      </c>
      <c r="N46" s="34">
        <f>H46*350</f>
        <v>9450</v>
      </c>
      <c r="O46" s="34">
        <f>I46*200</f>
        <v>3800</v>
      </c>
      <c r="P46" s="34">
        <f>J46*350</f>
        <v>7350</v>
      </c>
      <c r="Q46" s="34">
        <f>H46*100</f>
        <v>2700</v>
      </c>
      <c r="R46" s="34">
        <f>I46*100</f>
        <v>1900</v>
      </c>
      <c r="S46" s="34">
        <f>H46*100</f>
        <v>2700</v>
      </c>
      <c r="T46" s="37">
        <f>SUM(DATA!$H46:$J46)</f>
        <v>67</v>
      </c>
      <c r="U46" s="31">
        <f>DATA!$Q46/DATA!$N46</f>
        <v>0.2857142857142857</v>
      </c>
      <c r="V46" s="31">
        <f>DATA!$R46/DATA!$O46</f>
        <v>0.5</v>
      </c>
      <c r="W46" s="31">
        <f>DATA!$S46/DATA!$P46</f>
        <v>0.36734693877551022</v>
      </c>
      <c r="X46" s="29">
        <f>AVERAGE(DATA!$U46:$W46)</f>
        <v>0.38435374149659868</v>
      </c>
      <c r="Y46" s="29">
        <f>(DATA!$T46-T45)/T45</f>
        <v>-0.11842105263157894</v>
      </c>
      <c r="Z46" s="28"/>
    </row>
    <row r="47" spans="1:26" ht="21" customHeight="1" x14ac:dyDescent="0.3">
      <c r="A47" s="26"/>
      <c r="S47" s="34"/>
      <c r="Z47" s="28"/>
    </row>
    <row r="48" spans="1:26" ht="21" customHeight="1" x14ac:dyDescent="0.3">
      <c r="A48" s="26"/>
      <c r="S48" s="34"/>
      <c r="Z48" s="28"/>
    </row>
    <row r="49" spans="1:26" ht="21" customHeight="1" x14ac:dyDescent="0.3">
      <c r="A49" s="26"/>
      <c r="S49" s="34"/>
      <c r="Z49" s="28"/>
    </row>
    <row r="50" spans="1:26" ht="21" customHeight="1" x14ac:dyDescent="0.3">
      <c r="A50" s="26"/>
      <c r="S50" s="34"/>
      <c r="Z50" s="28"/>
    </row>
    <row r="51" spans="1:26" ht="21" customHeight="1" x14ac:dyDescent="0.3">
      <c r="A51" s="26"/>
      <c r="S51" s="34"/>
      <c r="Z51" s="28"/>
    </row>
    <row r="52" spans="1:26" ht="21" customHeight="1" x14ac:dyDescent="0.3">
      <c r="A52" s="26"/>
      <c r="S52" s="34"/>
      <c r="Z52" s="28"/>
    </row>
    <row r="53" spans="1:26" ht="21" customHeight="1" x14ac:dyDescent="0.3">
      <c r="A53" s="26"/>
      <c r="S53" s="34"/>
      <c r="Z53" s="28"/>
    </row>
    <row r="54" spans="1:26" ht="21" customHeight="1" x14ac:dyDescent="0.3">
      <c r="A54" s="26"/>
      <c r="S54" s="34"/>
      <c r="Z54" s="28"/>
    </row>
    <row r="55" spans="1:26" ht="21" customHeight="1" x14ac:dyDescent="0.3">
      <c r="A55" s="26"/>
      <c r="S55" s="34"/>
      <c r="Z55" s="28"/>
    </row>
    <row r="56" spans="1:26" ht="21" customHeight="1" x14ac:dyDescent="0.3">
      <c r="A56" s="26"/>
      <c r="S56" s="34"/>
      <c r="Z56" s="28"/>
    </row>
    <row r="57" spans="1:26" ht="21" customHeight="1" x14ac:dyDescent="0.3">
      <c r="A57" s="26"/>
      <c r="S57" s="34"/>
      <c r="Z57" s="28"/>
    </row>
    <row r="58" spans="1:26" ht="21" customHeight="1" x14ac:dyDescent="0.3">
      <c r="A58" s="26"/>
      <c r="S58" s="34"/>
      <c r="Z58" s="28"/>
    </row>
    <row r="59" spans="1:26" ht="21" customHeight="1" x14ac:dyDescent="0.3">
      <c r="A59" s="26"/>
      <c r="S59" s="34"/>
      <c r="Z59" s="28"/>
    </row>
    <row r="60" spans="1:26" ht="21" customHeight="1" x14ac:dyDescent="0.3">
      <c r="A60" s="26"/>
      <c r="S60" s="34"/>
      <c r="Z60" s="28"/>
    </row>
    <row r="61" spans="1:26" ht="21" customHeight="1" x14ac:dyDescent="0.3">
      <c r="A61" s="26"/>
      <c r="S61" s="34"/>
      <c r="Z61" s="28"/>
    </row>
    <row r="62" spans="1:26" ht="21" customHeight="1" x14ac:dyDescent="0.3">
      <c r="A62" s="26"/>
      <c r="S62" s="34"/>
      <c r="Z62" s="28"/>
    </row>
    <row r="63" spans="1:26" ht="21" customHeight="1" x14ac:dyDescent="0.3">
      <c r="A63" s="26"/>
      <c r="S63" s="34"/>
      <c r="Z63" s="28"/>
    </row>
    <row r="64" spans="1:26" ht="21" customHeight="1" x14ac:dyDescent="0.3">
      <c r="A64" s="26"/>
      <c r="S64" s="34"/>
      <c r="Z64" s="28"/>
    </row>
    <row r="65" spans="1:26" ht="21" customHeight="1" x14ac:dyDescent="0.3">
      <c r="A65" s="26"/>
      <c r="S65" s="34"/>
      <c r="Z65" s="28"/>
    </row>
    <row r="66" spans="1:26" ht="21" customHeight="1" x14ac:dyDescent="0.3">
      <c r="A66" s="26"/>
      <c r="S66" s="34"/>
      <c r="Z66" s="28"/>
    </row>
    <row r="67" spans="1:26" ht="21" customHeight="1" x14ac:dyDescent="0.3">
      <c r="A67" s="26"/>
      <c r="S67" s="34"/>
      <c r="Z67" s="28"/>
    </row>
    <row r="68" spans="1:26" ht="21" customHeight="1" x14ac:dyDescent="0.3">
      <c r="A68" s="26"/>
      <c r="S68" s="34"/>
      <c r="Z68" s="28"/>
    </row>
    <row r="69" spans="1:26" ht="21" customHeight="1" x14ac:dyDescent="0.3">
      <c r="A69" s="26"/>
      <c r="S69" s="34"/>
      <c r="Z69" s="28"/>
    </row>
    <row r="70" spans="1:26" ht="21" customHeight="1" x14ac:dyDescent="0.3">
      <c r="A70" s="26"/>
      <c r="S70" s="34"/>
      <c r="Z70" s="28"/>
    </row>
    <row r="71" spans="1:26" ht="21" customHeight="1" x14ac:dyDescent="0.3">
      <c r="A71" s="26"/>
      <c r="S71" s="34"/>
      <c r="Z71" s="28"/>
    </row>
    <row r="72" spans="1:26" ht="21" customHeight="1" x14ac:dyDescent="0.3">
      <c r="A72" s="26"/>
      <c r="S72" s="34"/>
      <c r="Z72" s="28"/>
    </row>
    <row r="73" spans="1:26" ht="21" customHeight="1" x14ac:dyDescent="0.3">
      <c r="A73" s="26"/>
      <c r="S73" s="34"/>
      <c r="Z73" s="28"/>
    </row>
    <row r="74" spans="1:26" ht="21" customHeight="1" x14ac:dyDescent="0.3">
      <c r="A74" s="26"/>
      <c r="S74" s="34"/>
      <c r="Z74" s="28"/>
    </row>
    <row r="75" spans="1:26" ht="21" customHeight="1" x14ac:dyDescent="0.3">
      <c r="A75" s="26"/>
      <c r="S75" s="34"/>
      <c r="Z75" s="28"/>
    </row>
    <row r="76" spans="1:26" ht="21" customHeight="1" x14ac:dyDescent="0.3">
      <c r="A76" s="26"/>
      <c r="S76" s="34"/>
      <c r="Z76" s="28"/>
    </row>
    <row r="77" spans="1:26" ht="21" customHeight="1" x14ac:dyDescent="0.3">
      <c r="A77" s="26"/>
      <c r="S77" s="34"/>
      <c r="Z77" s="28"/>
    </row>
    <row r="78" spans="1:26" ht="21" customHeight="1" x14ac:dyDescent="0.3">
      <c r="A78" s="26"/>
      <c r="S78" s="34"/>
      <c r="Z78" s="28"/>
    </row>
    <row r="79" spans="1:26" ht="21" customHeight="1" x14ac:dyDescent="0.3">
      <c r="A79" s="26"/>
      <c r="S79" s="34"/>
      <c r="Z79" s="28"/>
    </row>
    <row r="80" spans="1:26" ht="21" customHeight="1" x14ac:dyDescent="0.3">
      <c r="A80" s="26"/>
      <c r="S80" s="34"/>
      <c r="Z80" s="28"/>
    </row>
    <row r="81" spans="1:26" ht="21" customHeight="1" x14ac:dyDescent="0.3">
      <c r="A81" s="26"/>
      <c r="S81" s="34"/>
      <c r="Z81" s="28"/>
    </row>
    <row r="82" spans="1:26" ht="21" customHeight="1" x14ac:dyDescent="0.3">
      <c r="A82" s="26"/>
      <c r="S82" s="34"/>
      <c r="Z82" s="28"/>
    </row>
    <row r="83" spans="1:26" ht="21" customHeight="1" x14ac:dyDescent="0.3">
      <c r="A83" s="26"/>
      <c r="S83" s="34"/>
      <c r="Z83" s="28"/>
    </row>
    <row r="84" spans="1:26" ht="21" customHeight="1" x14ac:dyDescent="0.3">
      <c r="A84" s="26"/>
      <c r="S84" s="34"/>
      <c r="Z84" s="28"/>
    </row>
    <row r="85" spans="1:26" ht="21" customHeight="1" x14ac:dyDescent="0.3">
      <c r="A85" s="26"/>
      <c r="S85" s="34"/>
      <c r="Z85" s="28"/>
    </row>
    <row r="86" spans="1:26" ht="21" customHeight="1" x14ac:dyDescent="0.3">
      <c r="A86" s="26"/>
      <c r="S86" s="34"/>
      <c r="Z86" s="28"/>
    </row>
    <row r="87" spans="1:26" ht="21" customHeight="1" x14ac:dyDescent="0.3">
      <c r="A87" s="26"/>
      <c r="S87" s="34"/>
      <c r="Z87" s="28"/>
    </row>
    <row r="88" spans="1:26" ht="21" customHeight="1" x14ac:dyDescent="0.3">
      <c r="A88" s="26"/>
      <c r="S88" s="34"/>
      <c r="Z88" s="28"/>
    </row>
    <row r="89" spans="1:26" ht="21" customHeight="1" x14ac:dyDescent="0.3">
      <c r="A89" s="26"/>
      <c r="S89" s="34"/>
      <c r="Z89" s="28"/>
    </row>
    <row r="90" spans="1:26" ht="21" customHeight="1" x14ac:dyDescent="0.3">
      <c r="A90" s="26"/>
      <c r="S90" s="34"/>
      <c r="Z90" s="28"/>
    </row>
    <row r="91" spans="1:26" ht="21" customHeight="1" x14ac:dyDescent="0.3">
      <c r="A91" s="26"/>
      <c r="S91" s="34"/>
      <c r="Z91" s="28"/>
    </row>
    <row r="92" spans="1:26" ht="21" customHeight="1" x14ac:dyDescent="0.3">
      <c r="A92" s="26"/>
      <c r="S92" s="34"/>
      <c r="Z92" s="28"/>
    </row>
    <row r="93" spans="1:26" ht="21" customHeight="1" x14ac:dyDescent="0.3">
      <c r="A93" s="26"/>
      <c r="S93" s="34"/>
      <c r="Z93" s="28"/>
    </row>
    <row r="94" spans="1:26" ht="21" customHeight="1" x14ac:dyDescent="0.3">
      <c r="A94" s="26"/>
      <c r="S94" s="34"/>
      <c r="Z94" s="28"/>
    </row>
    <row r="95" spans="1:26" ht="21" customHeight="1" x14ac:dyDescent="0.3">
      <c r="A95" s="26"/>
      <c r="S95" s="34"/>
      <c r="Z95" s="28"/>
    </row>
    <row r="96" spans="1:26" ht="21" customHeight="1" x14ac:dyDescent="0.3">
      <c r="A96" s="26"/>
      <c r="S96" s="34"/>
      <c r="Z96" s="28"/>
    </row>
    <row r="97" spans="1:26" ht="21" customHeight="1" x14ac:dyDescent="0.3">
      <c r="A97" s="26"/>
      <c r="S97" s="34"/>
      <c r="Z97" s="28"/>
    </row>
    <row r="98" spans="1:26" ht="21" customHeight="1" x14ac:dyDescent="0.3">
      <c r="A98" s="26"/>
      <c r="S98" s="34"/>
      <c r="Z98" s="28"/>
    </row>
    <row r="99" spans="1:26" ht="21" customHeight="1" x14ac:dyDescent="0.3">
      <c r="A99" s="26"/>
      <c r="S99" s="34"/>
      <c r="Z99" s="28"/>
    </row>
    <row r="100" spans="1:26" ht="21" customHeight="1" x14ac:dyDescent="0.3">
      <c r="A100" s="26"/>
      <c r="S100" s="34"/>
      <c r="Z100" s="28"/>
    </row>
    <row r="101" spans="1:26" ht="21" customHeight="1" x14ac:dyDescent="0.3">
      <c r="A101" s="26"/>
      <c r="S101" s="34"/>
      <c r="Z101" s="28"/>
    </row>
    <row r="102" spans="1:26" ht="21" customHeight="1" x14ac:dyDescent="0.3">
      <c r="A102" s="26"/>
      <c r="S102" s="34"/>
      <c r="Z102" s="28"/>
    </row>
    <row r="103" spans="1:26" ht="21" customHeight="1" x14ac:dyDescent="0.3">
      <c r="A103" s="26"/>
      <c r="S103" s="34"/>
      <c r="Z103" s="28"/>
    </row>
    <row r="104" spans="1:26" ht="21" customHeight="1" x14ac:dyDescent="0.3">
      <c r="A104" s="26"/>
      <c r="S104" s="34"/>
      <c r="Z104" s="28"/>
    </row>
    <row r="105" spans="1:26" ht="21" customHeight="1" x14ac:dyDescent="0.3">
      <c r="A105" s="26"/>
      <c r="S105" s="34"/>
      <c r="Z105" s="28"/>
    </row>
    <row r="106" spans="1:26" ht="21" customHeight="1" x14ac:dyDescent="0.3">
      <c r="A106" s="26"/>
      <c r="S106" s="34"/>
      <c r="Z106" s="28"/>
    </row>
    <row r="107" spans="1:26" ht="21" customHeight="1" x14ac:dyDescent="0.3">
      <c r="A107" s="26"/>
      <c r="S107" s="34"/>
      <c r="Z107" s="28"/>
    </row>
    <row r="108" spans="1:26" ht="21" customHeight="1" x14ac:dyDescent="0.3">
      <c r="A108" s="26"/>
      <c r="S108" s="34"/>
      <c r="Z108" s="28"/>
    </row>
    <row r="109" spans="1:26" ht="21" customHeight="1" x14ac:dyDescent="0.3">
      <c r="A109" s="26"/>
      <c r="S109" s="34"/>
      <c r="Z109" s="28"/>
    </row>
    <row r="110" spans="1:26" ht="21" customHeight="1" x14ac:dyDescent="0.3">
      <c r="A110" s="26"/>
      <c r="S110" s="34"/>
      <c r="Z110" s="28"/>
    </row>
    <row r="111" spans="1:26" ht="21" customHeight="1" x14ac:dyDescent="0.3">
      <c r="A111" s="26"/>
      <c r="S111" s="34"/>
      <c r="Z111" s="28"/>
    </row>
    <row r="112" spans="1:26" ht="21" customHeight="1" x14ac:dyDescent="0.3">
      <c r="A112" s="26"/>
      <c r="S112" s="34"/>
      <c r="Z112" s="28"/>
    </row>
    <row r="113" spans="1:26" ht="21" customHeight="1" x14ac:dyDescent="0.3">
      <c r="A113" s="26"/>
      <c r="S113" s="34"/>
      <c r="Z113" s="28"/>
    </row>
    <row r="114" spans="1:26" ht="21" customHeight="1" x14ac:dyDescent="0.3">
      <c r="A114" s="26"/>
      <c r="S114" s="34"/>
      <c r="Z114" s="28"/>
    </row>
    <row r="115" spans="1:26" ht="21" customHeight="1" x14ac:dyDescent="0.3">
      <c r="A115" s="26"/>
      <c r="S115" s="34"/>
      <c r="Z115" s="28"/>
    </row>
    <row r="116" spans="1:26" ht="21" customHeight="1" x14ac:dyDescent="0.3">
      <c r="A116" s="26"/>
      <c r="S116" s="34"/>
      <c r="Z116" s="28"/>
    </row>
    <row r="117" spans="1:26" ht="21" customHeight="1" x14ac:dyDescent="0.3">
      <c r="A117" s="26"/>
      <c r="S117" s="34"/>
      <c r="Z117" s="28"/>
    </row>
    <row r="118" spans="1:26" ht="21" customHeight="1" x14ac:dyDescent="0.3">
      <c r="A118" s="26"/>
      <c r="S118" s="34"/>
      <c r="Z118" s="28"/>
    </row>
    <row r="119" spans="1:26" ht="21" customHeight="1" x14ac:dyDescent="0.3">
      <c r="A119" s="26"/>
      <c r="S119" s="34"/>
      <c r="Z119" s="28"/>
    </row>
    <row r="120" spans="1:26" ht="21" customHeight="1" x14ac:dyDescent="0.3">
      <c r="A120" s="26"/>
      <c r="S120" s="34"/>
      <c r="Z120" s="28"/>
    </row>
    <row r="121" spans="1:26" ht="21" customHeight="1" x14ac:dyDescent="0.3">
      <c r="A121" s="26"/>
      <c r="S121" s="34"/>
      <c r="Z121" s="28"/>
    </row>
    <row r="122" spans="1:26" ht="21" customHeight="1" x14ac:dyDescent="0.3">
      <c r="A122" s="26"/>
      <c r="S122" s="34"/>
      <c r="Z122" s="28"/>
    </row>
    <row r="123" spans="1:26" ht="21" customHeight="1" x14ac:dyDescent="0.3">
      <c r="A123" s="26"/>
      <c r="S123" s="34"/>
      <c r="Z123" s="28"/>
    </row>
    <row r="124" spans="1:26" ht="21" customHeight="1" x14ac:dyDescent="0.3">
      <c r="A124" s="26"/>
      <c r="S124" s="34"/>
      <c r="Z124" s="28"/>
    </row>
    <row r="125" spans="1:26" ht="21" customHeight="1" x14ac:dyDescent="0.3">
      <c r="A125" s="26"/>
      <c r="S125" s="34"/>
      <c r="Z125" s="28"/>
    </row>
    <row r="126" spans="1:26" ht="21" customHeight="1" x14ac:dyDescent="0.3">
      <c r="A126" s="26"/>
      <c r="S126" s="34"/>
      <c r="Z126" s="28"/>
    </row>
    <row r="127" spans="1:26" ht="21" customHeight="1" x14ac:dyDescent="0.3">
      <c r="A127" s="26"/>
      <c r="S127" s="34"/>
      <c r="Z127" s="28"/>
    </row>
    <row r="128" spans="1:26" ht="21" customHeight="1" x14ac:dyDescent="0.3">
      <c r="A128" s="26"/>
      <c r="S128" s="34"/>
      <c r="Z128" s="28"/>
    </row>
    <row r="129" spans="1:26" ht="21" customHeight="1" x14ac:dyDescent="0.3">
      <c r="A129" s="26"/>
      <c r="S129" s="34"/>
      <c r="Z129" s="28"/>
    </row>
    <row r="130" spans="1:26" ht="21" customHeight="1" x14ac:dyDescent="0.3">
      <c r="A130" s="26"/>
      <c r="S130" s="34"/>
      <c r="Z130" s="28"/>
    </row>
    <row r="131" spans="1:26" ht="21" customHeight="1" x14ac:dyDescent="0.3">
      <c r="A131" s="26"/>
      <c r="S131" s="34"/>
      <c r="Z131" s="28"/>
    </row>
    <row r="132" spans="1:26" ht="21" customHeight="1" x14ac:dyDescent="0.3">
      <c r="A132" s="26"/>
      <c r="S132" s="34"/>
      <c r="Z132" s="28"/>
    </row>
    <row r="133" spans="1:26" ht="21" customHeight="1" x14ac:dyDescent="0.3">
      <c r="A133" s="26"/>
      <c r="S133" s="34"/>
      <c r="Z133" s="28"/>
    </row>
    <row r="134" spans="1:26" ht="21" customHeight="1" x14ac:dyDescent="0.3">
      <c r="A134" s="26"/>
      <c r="S134" s="34"/>
      <c r="Z134" s="28"/>
    </row>
    <row r="135" spans="1:26" ht="21" customHeight="1" x14ac:dyDescent="0.3">
      <c r="A135" s="26"/>
      <c r="S135" s="34"/>
      <c r="Z135" s="28"/>
    </row>
    <row r="136" spans="1:26" ht="21" customHeight="1" x14ac:dyDescent="0.3">
      <c r="A136" s="26"/>
      <c r="S136" s="34"/>
      <c r="Z136" s="28"/>
    </row>
    <row r="137" spans="1:26" ht="21" customHeight="1" x14ac:dyDescent="0.3">
      <c r="A137" s="26"/>
      <c r="S137" s="34"/>
      <c r="Z137" s="28"/>
    </row>
    <row r="138" spans="1:26" ht="21" customHeight="1" x14ac:dyDescent="0.3">
      <c r="A138" s="26"/>
      <c r="S138" s="34"/>
      <c r="Z138" s="28"/>
    </row>
    <row r="139" spans="1:26" ht="21" customHeight="1" x14ac:dyDescent="0.3">
      <c r="A139" s="26"/>
      <c r="S139" s="34"/>
      <c r="Z139" s="28"/>
    </row>
    <row r="140" spans="1:26" ht="21" customHeight="1" x14ac:dyDescent="0.3">
      <c r="A140" s="26"/>
      <c r="S140" s="34"/>
      <c r="Z140" s="28"/>
    </row>
    <row r="141" spans="1:26" ht="21" customHeight="1" x14ac:dyDescent="0.3">
      <c r="A141" s="26"/>
      <c r="S141" s="34"/>
      <c r="Z141" s="28"/>
    </row>
    <row r="142" spans="1:26" ht="21" customHeight="1" x14ac:dyDescent="0.3">
      <c r="A142" s="26"/>
      <c r="S142" s="34"/>
      <c r="Z142" s="28"/>
    </row>
    <row r="143" spans="1:26" ht="21" customHeight="1" x14ac:dyDescent="0.3">
      <c r="A143" s="26"/>
      <c r="S143" s="34"/>
      <c r="Z143" s="28"/>
    </row>
    <row r="144" spans="1:26" ht="21" customHeight="1" x14ac:dyDescent="0.3">
      <c r="A144" s="26"/>
      <c r="S144" s="34"/>
      <c r="Z144" s="28"/>
    </row>
    <row r="145" spans="1:26" ht="21" customHeight="1" x14ac:dyDescent="0.3">
      <c r="A145" s="26"/>
      <c r="S145" s="34"/>
      <c r="Z145" s="28"/>
    </row>
    <row r="146" spans="1:26" ht="21" customHeight="1" x14ac:dyDescent="0.3">
      <c r="A146" s="26"/>
      <c r="S146" s="34"/>
      <c r="Z146" s="28"/>
    </row>
    <row r="147" spans="1:26" ht="21" customHeight="1" x14ac:dyDescent="0.3">
      <c r="A147" s="26"/>
      <c r="S147" s="34"/>
      <c r="Z147" s="28"/>
    </row>
    <row r="148" spans="1:26" ht="21" customHeight="1" x14ac:dyDescent="0.3">
      <c r="A148" s="26"/>
      <c r="S148" s="34"/>
      <c r="Z148" s="28"/>
    </row>
    <row r="149" spans="1:26" ht="21" customHeight="1" x14ac:dyDescent="0.3">
      <c r="A149" s="26"/>
      <c r="S149" s="34"/>
      <c r="Z149" s="28"/>
    </row>
    <row r="150" spans="1:26" ht="21" customHeight="1" x14ac:dyDescent="0.3">
      <c r="A150" s="26"/>
      <c r="S150" s="34"/>
      <c r="Z150" s="28"/>
    </row>
    <row r="151" spans="1:26" ht="21" customHeight="1" x14ac:dyDescent="0.3">
      <c r="A151" s="26"/>
      <c r="S151" s="34"/>
      <c r="Z151" s="28"/>
    </row>
    <row r="152" spans="1:26" ht="21" customHeight="1" x14ac:dyDescent="0.3">
      <c r="A152" s="26"/>
      <c r="S152" s="34"/>
      <c r="Z152" s="28"/>
    </row>
    <row r="153" spans="1:26" ht="21" customHeight="1" x14ac:dyDescent="0.3">
      <c r="A153" s="26"/>
      <c r="S153" s="34"/>
      <c r="Z153" s="28"/>
    </row>
    <row r="154" spans="1:26" ht="21" customHeight="1" x14ac:dyDescent="0.3">
      <c r="A154" s="26"/>
      <c r="S154" s="34"/>
      <c r="Z154" s="28"/>
    </row>
    <row r="155" spans="1:26" ht="21" customHeight="1" x14ac:dyDescent="0.3">
      <c r="A155" s="26"/>
      <c r="S155" s="34"/>
      <c r="Z155" s="28"/>
    </row>
    <row r="156" spans="1:26" ht="21" customHeight="1" x14ac:dyDescent="0.3">
      <c r="A156" s="26"/>
      <c r="S156" s="34"/>
      <c r="Z156" s="28"/>
    </row>
    <row r="157" spans="1:26" ht="21" customHeight="1" x14ac:dyDescent="0.3">
      <c r="A157" s="26"/>
      <c r="S157" s="34"/>
      <c r="Z157" s="28"/>
    </row>
    <row r="158" spans="1:26" ht="21" customHeight="1" x14ac:dyDescent="0.3">
      <c r="A158" s="26"/>
      <c r="S158" s="34"/>
      <c r="Z158" s="28"/>
    </row>
    <row r="159" spans="1:26" ht="21" customHeight="1" x14ac:dyDescent="0.3">
      <c r="A159" s="26"/>
      <c r="S159" s="34"/>
      <c r="Z159" s="28"/>
    </row>
    <row r="160" spans="1:26" ht="21" customHeight="1" x14ac:dyDescent="0.3">
      <c r="A160" s="26"/>
      <c r="S160" s="34"/>
      <c r="Z160" s="28"/>
    </row>
    <row r="161" spans="1:26" ht="21" customHeight="1" x14ac:dyDescent="0.3">
      <c r="A161" s="26"/>
      <c r="S161" s="34"/>
      <c r="Z161" s="28"/>
    </row>
    <row r="162" spans="1:26" ht="21" customHeight="1" x14ac:dyDescent="0.3">
      <c r="A162" s="26"/>
      <c r="S162" s="34"/>
      <c r="Z162" s="28"/>
    </row>
    <row r="163" spans="1:26" ht="21" customHeight="1" x14ac:dyDescent="0.3">
      <c r="A163" s="26"/>
      <c r="S163" s="34"/>
      <c r="Z163" s="28"/>
    </row>
    <row r="164" spans="1:26" ht="21" customHeight="1" x14ac:dyDescent="0.3">
      <c r="A164" s="26"/>
      <c r="S164" s="34"/>
      <c r="Z164" s="28"/>
    </row>
    <row r="165" spans="1:26" ht="21" customHeight="1" x14ac:dyDescent="0.3">
      <c r="A165" s="26"/>
      <c r="S165" s="34"/>
      <c r="Z165" s="28"/>
    </row>
    <row r="166" spans="1:26" ht="21" customHeight="1" x14ac:dyDescent="0.3">
      <c r="A166" s="26"/>
      <c r="S166" s="34"/>
      <c r="Z166" s="28"/>
    </row>
    <row r="167" spans="1:26" ht="21" customHeight="1" x14ac:dyDescent="0.3">
      <c r="A167" s="26"/>
      <c r="S167" s="34"/>
      <c r="Z167" s="28"/>
    </row>
    <row r="168" spans="1:26" ht="21" customHeight="1" x14ac:dyDescent="0.3">
      <c r="A168" s="26"/>
      <c r="S168" s="34"/>
      <c r="Z168" s="28"/>
    </row>
    <row r="169" spans="1:26" ht="21" customHeight="1" x14ac:dyDescent="0.3">
      <c r="A169" s="26"/>
      <c r="S169" s="34"/>
      <c r="Z169" s="28"/>
    </row>
    <row r="170" spans="1:26" ht="21" customHeight="1" x14ac:dyDescent="0.3">
      <c r="A170" s="26"/>
      <c r="S170" s="34"/>
      <c r="Z170" s="28"/>
    </row>
    <row r="171" spans="1:26" ht="21" customHeight="1" x14ac:dyDescent="0.3">
      <c r="A171" s="26"/>
      <c r="S171" s="34"/>
      <c r="Z171" s="28"/>
    </row>
    <row r="172" spans="1:26" ht="21" customHeight="1" x14ac:dyDescent="0.3">
      <c r="A172" s="26"/>
      <c r="S172" s="34"/>
      <c r="Z172" s="28"/>
    </row>
    <row r="173" spans="1:26" ht="21" customHeight="1" x14ac:dyDescent="0.3">
      <c r="A173" s="26"/>
      <c r="S173" s="34"/>
      <c r="Z173" s="28"/>
    </row>
    <row r="174" spans="1:26" ht="21" customHeight="1" x14ac:dyDescent="0.3">
      <c r="A174" s="26"/>
      <c r="S174" s="34"/>
      <c r="Z174" s="28"/>
    </row>
    <row r="175" spans="1:26" ht="21" customHeight="1" x14ac:dyDescent="0.3">
      <c r="A175" s="26"/>
      <c r="S175" s="34"/>
      <c r="Z175" s="28"/>
    </row>
    <row r="176" spans="1:26" ht="21" customHeight="1" x14ac:dyDescent="0.3">
      <c r="A176" s="26"/>
      <c r="S176" s="34"/>
      <c r="Z176" s="28"/>
    </row>
    <row r="177" spans="1:26" ht="21" customHeight="1" x14ac:dyDescent="0.3">
      <c r="A177" s="26"/>
      <c r="S177" s="34"/>
      <c r="Z177" s="28"/>
    </row>
    <row r="178" spans="1:26" ht="21" customHeight="1" x14ac:dyDescent="0.3">
      <c r="A178" s="26"/>
      <c r="S178" s="34"/>
      <c r="Z178" s="28"/>
    </row>
    <row r="179" spans="1:26" ht="21" customHeight="1" x14ac:dyDescent="0.3">
      <c r="A179" s="26"/>
      <c r="S179" s="34"/>
      <c r="Z179" s="28"/>
    </row>
    <row r="180" spans="1:26" ht="21" customHeight="1" x14ac:dyDescent="0.3">
      <c r="A180" s="26"/>
      <c r="S180" s="34"/>
      <c r="Z180" s="28"/>
    </row>
    <row r="181" spans="1:26" ht="21" customHeight="1" x14ac:dyDescent="0.3">
      <c r="A181" s="26"/>
      <c r="S181" s="34"/>
      <c r="Z181" s="28"/>
    </row>
    <row r="182" spans="1:26" ht="21" customHeight="1" x14ac:dyDescent="0.3">
      <c r="A182" s="26"/>
      <c r="S182" s="34"/>
      <c r="Z182" s="28"/>
    </row>
    <row r="183" spans="1:26" ht="21" customHeight="1" x14ac:dyDescent="0.3">
      <c r="A183" s="26"/>
      <c r="S183" s="34"/>
      <c r="Z183" s="28"/>
    </row>
    <row r="184" spans="1:26" ht="21" customHeight="1" x14ac:dyDescent="0.3">
      <c r="A184" s="26"/>
      <c r="S184" s="34"/>
      <c r="Z184" s="28"/>
    </row>
    <row r="185" spans="1:26" ht="21" customHeight="1" x14ac:dyDescent="0.3">
      <c r="A185" s="26"/>
      <c r="S185" s="34"/>
      <c r="Z185" s="28"/>
    </row>
    <row r="186" spans="1:26" ht="21" customHeight="1" x14ac:dyDescent="0.3">
      <c r="A186" s="26"/>
      <c r="S186" s="34"/>
      <c r="Z186" s="28"/>
    </row>
    <row r="187" spans="1:26" ht="21" customHeight="1" x14ac:dyDescent="0.3">
      <c r="A187" s="26"/>
      <c r="S187" s="34"/>
      <c r="Z187" s="28"/>
    </row>
    <row r="188" spans="1:26" ht="21" customHeight="1" x14ac:dyDescent="0.3">
      <c r="A188" s="26"/>
      <c r="S188" s="34"/>
      <c r="Z188" s="28"/>
    </row>
    <row r="189" spans="1:26" ht="21" customHeight="1" x14ac:dyDescent="0.3">
      <c r="A189" s="26"/>
      <c r="S189" s="34"/>
      <c r="Z189" s="28"/>
    </row>
    <row r="190" spans="1:26" ht="21" customHeight="1" x14ac:dyDescent="0.3">
      <c r="A190" s="26"/>
      <c r="S190" s="34"/>
      <c r="Z190" s="28"/>
    </row>
    <row r="191" spans="1:26" ht="21" customHeight="1" x14ac:dyDescent="0.3">
      <c r="A191" s="26"/>
      <c r="S191" s="34"/>
      <c r="Z191" s="28"/>
    </row>
    <row r="192" spans="1:26" ht="21" customHeight="1" x14ac:dyDescent="0.3">
      <c r="A192" s="26"/>
      <c r="S192" s="34"/>
      <c r="Z192" s="28"/>
    </row>
    <row r="193" spans="1:26" ht="21" customHeight="1" x14ac:dyDescent="0.3">
      <c r="A193" s="26"/>
      <c r="S193" s="34"/>
      <c r="Z193" s="28"/>
    </row>
    <row r="194" spans="1:26" ht="21" customHeight="1" x14ac:dyDescent="0.3">
      <c r="A194" s="26"/>
      <c r="S194" s="34"/>
      <c r="Z194" s="28"/>
    </row>
    <row r="195" spans="1:26" ht="21" customHeight="1" x14ac:dyDescent="0.3">
      <c r="A195" s="26"/>
      <c r="S195" s="34"/>
      <c r="Z195" s="28"/>
    </row>
    <row r="196" spans="1:26" ht="21" customHeight="1" x14ac:dyDescent="0.3">
      <c r="A196" s="26"/>
      <c r="S196" s="34"/>
      <c r="Z196" s="28"/>
    </row>
    <row r="197" spans="1:26" ht="21" customHeight="1" x14ac:dyDescent="0.3">
      <c r="A197" s="26"/>
      <c r="S197" s="34"/>
      <c r="Z197" s="28"/>
    </row>
    <row r="198" spans="1:26" ht="21" customHeight="1" x14ac:dyDescent="0.3">
      <c r="A198" s="26"/>
      <c r="S198" s="34"/>
      <c r="Z198" s="28"/>
    </row>
    <row r="199" spans="1:26" ht="21" customHeight="1" x14ac:dyDescent="0.3">
      <c r="A199" s="26"/>
      <c r="S199" s="34"/>
      <c r="Z199" s="28"/>
    </row>
    <row r="200" spans="1:26" ht="21" customHeight="1" x14ac:dyDescent="0.3">
      <c r="A200" s="26"/>
      <c r="S200" s="34"/>
      <c r="Z200" s="28"/>
    </row>
    <row r="201" spans="1:26" ht="21" customHeight="1" x14ac:dyDescent="0.3">
      <c r="A201" s="26"/>
      <c r="S201" s="34"/>
      <c r="Z201" s="28"/>
    </row>
    <row r="202" spans="1:26" ht="21" customHeight="1" x14ac:dyDescent="0.3">
      <c r="A202" s="26"/>
      <c r="S202" s="34"/>
      <c r="Z202" s="28"/>
    </row>
    <row r="203" spans="1:26" ht="21" customHeight="1" x14ac:dyDescent="0.3">
      <c r="A203" s="26"/>
      <c r="S203" s="34"/>
      <c r="Z203" s="28"/>
    </row>
    <row r="204" spans="1:26" ht="21" customHeight="1" x14ac:dyDescent="0.3">
      <c r="A204" s="26"/>
      <c r="S204" s="34"/>
      <c r="Z204" s="28"/>
    </row>
    <row r="205" spans="1:26" ht="21" customHeight="1" x14ac:dyDescent="0.3">
      <c r="A205" s="26"/>
      <c r="S205" s="34"/>
      <c r="Z205" s="28"/>
    </row>
    <row r="206" spans="1:26" ht="21" customHeight="1" x14ac:dyDescent="0.3">
      <c r="A206" s="26"/>
      <c r="S206" s="34"/>
      <c r="Z206" s="28"/>
    </row>
    <row r="207" spans="1:26" ht="21" customHeight="1" x14ac:dyDescent="0.3">
      <c r="A207" s="26"/>
      <c r="S207" s="34"/>
      <c r="Z207" s="28"/>
    </row>
    <row r="208" spans="1:26" ht="21" customHeight="1" x14ac:dyDescent="0.3">
      <c r="A208" s="26"/>
      <c r="S208" s="34"/>
      <c r="Z208" s="28"/>
    </row>
    <row r="209" spans="1:26" ht="21" customHeight="1" x14ac:dyDescent="0.3">
      <c r="A209" s="26"/>
      <c r="S209" s="34"/>
      <c r="Z209" s="28"/>
    </row>
    <row r="210" spans="1:26" ht="21" customHeight="1" x14ac:dyDescent="0.3">
      <c r="A210" s="26"/>
      <c r="S210" s="34"/>
      <c r="Z210" s="28"/>
    </row>
    <row r="211" spans="1:26" ht="21" customHeight="1" x14ac:dyDescent="0.3">
      <c r="A211" s="26"/>
      <c r="S211" s="34"/>
      <c r="Z211" s="28"/>
    </row>
    <row r="212" spans="1:26" ht="21" customHeight="1" x14ac:dyDescent="0.3">
      <c r="A212" s="26"/>
      <c r="S212" s="34"/>
      <c r="Z212" s="28"/>
    </row>
    <row r="213" spans="1:26" ht="21" customHeight="1" x14ac:dyDescent="0.3">
      <c r="A213" s="26"/>
      <c r="S213" s="34"/>
      <c r="Z213" s="28"/>
    </row>
    <row r="214" spans="1:26" ht="21" customHeight="1" x14ac:dyDescent="0.3">
      <c r="A214" s="26"/>
      <c r="S214" s="34"/>
      <c r="Z214" s="28"/>
    </row>
    <row r="215" spans="1:26" ht="21" customHeight="1" x14ac:dyDescent="0.3">
      <c r="A215" s="26"/>
      <c r="S215" s="34"/>
      <c r="Z215" s="28"/>
    </row>
    <row r="216" spans="1:26" ht="21" customHeight="1" x14ac:dyDescent="0.3">
      <c r="A216" s="26"/>
      <c r="S216" s="34"/>
      <c r="Z216" s="28"/>
    </row>
    <row r="217" spans="1:26" ht="21" customHeight="1" x14ac:dyDescent="0.3">
      <c r="A217" s="26"/>
      <c r="S217" s="34"/>
      <c r="Z217" s="28"/>
    </row>
    <row r="218" spans="1:26" ht="21" customHeight="1" x14ac:dyDescent="0.3">
      <c r="A218" s="26"/>
      <c r="S218" s="34"/>
      <c r="Z218" s="28"/>
    </row>
    <row r="219" spans="1:26" ht="21" customHeight="1" x14ac:dyDescent="0.3">
      <c r="A219" s="26"/>
      <c r="S219" s="34"/>
      <c r="Z219" s="28"/>
    </row>
    <row r="220" spans="1:26" ht="21" customHeight="1" x14ac:dyDescent="0.3">
      <c r="A220" s="26"/>
      <c r="S220" s="34"/>
      <c r="Z220" s="28"/>
    </row>
    <row r="221" spans="1:26" ht="21" customHeight="1" x14ac:dyDescent="0.3">
      <c r="A221" s="26"/>
      <c r="S221" s="34"/>
      <c r="Z221" s="28"/>
    </row>
    <row r="222" spans="1:26" ht="21" customHeight="1" x14ac:dyDescent="0.3">
      <c r="A222" s="26"/>
      <c r="S222" s="34"/>
      <c r="Z222" s="28"/>
    </row>
    <row r="223" spans="1:26" ht="21" customHeight="1" x14ac:dyDescent="0.3">
      <c r="A223" s="26"/>
      <c r="S223" s="34"/>
      <c r="Z223" s="28"/>
    </row>
    <row r="224" spans="1:26" ht="21" customHeight="1" x14ac:dyDescent="0.3">
      <c r="A224" s="26"/>
      <c r="S224" s="34"/>
      <c r="Z224" s="28"/>
    </row>
    <row r="225" spans="1:26" ht="21" customHeight="1" x14ac:dyDescent="0.3">
      <c r="A225" s="26"/>
      <c r="S225" s="34"/>
      <c r="Z225" s="28"/>
    </row>
    <row r="226" spans="1:26" ht="21" customHeight="1" x14ac:dyDescent="0.3">
      <c r="A226" s="26"/>
      <c r="S226" s="34"/>
      <c r="Z226" s="28"/>
    </row>
    <row r="227" spans="1:26" ht="21" customHeight="1" x14ac:dyDescent="0.3">
      <c r="A227" s="26"/>
      <c r="S227" s="34"/>
      <c r="Z227" s="28"/>
    </row>
    <row r="228" spans="1:26" ht="21" customHeight="1" x14ac:dyDescent="0.3">
      <c r="A228" s="26"/>
      <c r="S228" s="34"/>
      <c r="Z228" s="28"/>
    </row>
    <row r="229" spans="1:26" ht="21" customHeight="1" x14ac:dyDescent="0.3">
      <c r="A229" s="26"/>
      <c r="S229" s="34"/>
      <c r="Z229" s="28"/>
    </row>
    <row r="230" spans="1:26" ht="21" customHeight="1" x14ac:dyDescent="0.3">
      <c r="A230" s="26"/>
      <c r="S230" s="34"/>
      <c r="Z230" s="28"/>
    </row>
    <row r="231" spans="1:26" ht="21" customHeight="1" x14ac:dyDescent="0.3">
      <c r="A231" s="26"/>
      <c r="S231" s="34"/>
      <c r="Z231" s="28"/>
    </row>
    <row r="232" spans="1:26" ht="21" customHeight="1" x14ac:dyDescent="0.3">
      <c r="A232" s="26"/>
      <c r="S232" s="34"/>
      <c r="Z232" s="28"/>
    </row>
    <row r="233" spans="1:26" ht="21" customHeight="1" x14ac:dyDescent="0.3">
      <c r="A233" s="26"/>
      <c r="S233" s="34"/>
      <c r="Z233" s="28"/>
    </row>
    <row r="234" spans="1:26" ht="21" customHeight="1" x14ac:dyDescent="0.3">
      <c r="A234" s="26"/>
      <c r="S234" s="34"/>
      <c r="Z234" s="28"/>
    </row>
    <row r="235" spans="1:26" ht="21" customHeight="1" x14ac:dyDescent="0.3">
      <c r="A235" s="26"/>
      <c r="S235" s="34"/>
      <c r="Z235" s="28"/>
    </row>
    <row r="236" spans="1:26" ht="21" customHeight="1" x14ac:dyDescent="0.3">
      <c r="A236" s="26"/>
      <c r="S236" s="34"/>
      <c r="Z236" s="28"/>
    </row>
    <row r="237" spans="1:26" ht="21" customHeight="1" x14ac:dyDescent="0.3">
      <c r="A237" s="26"/>
      <c r="S237" s="34"/>
      <c r="Z237" s="28"/>
    </row>
    <row r="238" spans="1:26" ht="21" customHeight="1" x14ac:dyDescent="0.3">
      <c r="A238" s="26"/>
      <c r="S238" s="34"/>
      <c r="Z238" s="28"/>
    </row>
    <row r="239" spans="1:26" ht="21" customHeight="1" x14ac:dyDescent="0.3">
      <c r="A239" s="26"/>
      <c r="S239" s="34"/>
      <c r="Z239" s="28"/>
    </row>
    <row r="240" spans="1:26" ht="21" customHeight="1" x14ac:dyDescent="0.3">
      <c r="A240" s="26"/>
      <c r="S240" s="34"/>
      <c r="Z240" s="28"/>
    </row>
    <row r="241" spans="1:26" ht="21" customHeight="1" x14ac:dyDescent="0.3">
      <c r="A241" s="26"/>
      <c r="S241" s="34"/>
      <c r="Z241" s="28"/>
    </row>
    <row r="242" spans="1:26" ht="21" customHeight="1" x14ac:dyDescent="0.3">
      <c r="A242" s="26"/>
      <c r="S242" s="34"/>
      <c r="Z242" s="28"/>
    </row>
    <row r="243" spans="1:26" ht="21" customHeight="1" x14ac:dyDescent="0.3">
      <c r="A243" s="26"/>
      <c r="S243" s="34"/>
      <c r="Z243" s="28"/>
    </row>
    <row r="244" spans="1:26" ht="21" customHeight="1" x14ac:dyDescent="0.3">
      <c r="A244" s="26"/>
      <c r="S244" s="34"/>
      <c r="Z244" s="28"/>
    </row>
    <row r="245" spans="1:26" ht="21" customHeight="1" x14ac:dyDescent="0.3">
      <c r="A245" s="26"/>
      <c r="S245" s="34"/>
      <c r="Z245" s="28"/>
    </row>
    <row r="246" spans="1:26" ht="21" customHeight="1" x14ac:dyDescent="0.3">
      <c r="A246" s="26"/>
      <c r="S246" s="34"/>
      <c r="Z246" s="28"/>
    </row>
    <row r="247" spans="1:26" ht="21" customHeight="1" x14ac:dyDescent="0.3">
      <c r="A247" s="26"/>
      <c r="S247" s="34"/>
      <c r="Z247" s="28"/>
    </row>
    <row r="248" spans="1:26" ht="21" customHeight="1" x14ac:dyDescent="0.3">
      <c r="A248" s="26"/>
      <c r="S248" s="34"/>
      <c r="Z248" s="28"/>
    </row>
    <row r="249" spans="1:26" ht="21" customHeight="1" x14ac:dyDescent="0.3">
      <c r="A249" s="26"/>
      <c r="S249" s="34"/>
    </row>
    <row r="250" spans="1:26" ht="21" customHeight="1" x14ac:dyDescent="0.3">
      <c r="A250" s="26"/>
      <c r="S250" s="34"/>
    </row>
    <row r="251" spans="1:26" ht="21" customHeight="1" x14ac:dyDescent="0.3"/>
    <row r="252" spans="1:26" ht="21" customHeight="1" x14ac:dyDescent="0.3"/>
    <row r="253" spans="1:26" ht="21" customHeight="1" x14ac:dyDescent="0.3"/>
    <row r="254" spans="1:26" ht="21" customHeight="1" x14ac:dyDescent="0.3"/>
    <row r="255" spans="1:26" ht="21" customHeight="1" x14ac:dyDescent="0.3"/>
    <row r="256" spans="1:26" ht="21" customHeight="1" x14ac:dyDescent="0.3"/>
    <row r="257" ht="21" customHeight="1" x14ac:dyDescent="0.3"/>
    <row r="258" ht="21" customHeight="1" x14ac:dyDescent="0.3"/>
    <row r="259" ht="21" customHeight="1" x14ac:dyDescent="0.3"/>
    <row r="260" ht="21" customHeight="1" x14ac:dyDescent="0.3"/>
    <row r="261" ht="21" customHeight="1" x14ac:dyDescent="0.3"/>
    <row r="262" ht="21" customHeight="1" x14ac:dyDescent="0.3"/>
    <row r="263" ht="21" customHeight="1" x14ac:dyDescent="0.3"/>
    <row r="264" ht="21" customHeight="1" x14ac:dyDescent="0.3"/>
    <row r="265" ht="21" customHeight="1" x14ac:dyDescent="0.3"/>
    <row r="266" ht="21" customHeight="1" x14ac:dyDescent="0.3"/>
    <row r="267" ht="21" customHeight="1" x14ac:dyDescent="0.3"/>
    <row r="268" ht="21" customHeight="1" x14ac:dyDescent="0.3"/>
    <row r="269" ht="21" customHeight="1" x14ac:dyDescent="0.3"/>
    <row r="270" ht="21" customHeight="1" x14ac:dyDescent="0.3"/>
    <row r="271" ht="21" customHeight="1" x14ac:dyDescent="0.3"/>
    <row r="272" ht="21" customHeight="1" x14ac:dyDescent="0.3"/>
    <row r="273" ht="21" customHeight="1" x14ac:dyDescent="0.3"/>
    <row r="274" ht="21" customHeight="1" x14ac:dyDescent="0.3"/>
    <row r="275" ht="21" customHeight="1" x14ac:dyDescent="0.3"/>
    <row r="276" ht="21" customHeight="1" x14ac:dyDescent="0.3"/>
    <row r="277" ht="21" customHeight="1" x14ac:dyDescent="0.3"/>
    <row r="278" ht="21" customHeight="1" x14ac:dyDescent="0.3"/>
    <row r="279" ht="21" customHeight="1" x14ac:dyDescent="0.3"/>
    <row r="280" ht="21" customHeight="1" x14ac:dyDescent="0.3"/>
    <row r="281" ht="21" customHeight="1" x14ac:dyDescent="0.3"/>
    <row r="282" ht="21" customHeight="1" x14ac:dyDescent="0.3"/>
    <row r="283" ht="21" customHeight="1" x14ac:dyDescent="0.3"/>
    <row r="284" ht="21" customHeight="1" x14ac:dyDescent="0.3"/>
    <row r="285" ht="21" customHeight="1" x14ac:dyDescent="0.3"/>
    <row r="286" ht="21" customHeight="1" x14ac:dyDescent="0.3"/>
    <row r="287" ht="21" customHeight="1" x14ac:dyDescent="0.3"/>
    <row r="288" ht="21" customHeight="1" x14ac:dyDescent="0.3"/>
    <row r="289" ht="21" customHeight="1" x14ac:dyDescent="0.3"/>
    <row r="290" ht="21" customHeight="1" x14ac:dyDescent="0.3"/>
    <row r="291" ht="21" customHeight="1" x14ac:dyDescent="0.3"/>
    <row r="292" ht="21" customHeight="1" x14ac:dyDescent="0.3"/>
    <row r="293" ht="21" customHeight="1" x14ac:dyDescent="0.3"/>
    <row r="294" ht="21" customHeight="1" x14ac:dyDescent="0.3"/>
    <row r="295" ht="21" customHeight="1" x14ac:dyDescent="0.3"/>
    <row r="296" ht="21" customHeight="1" x14ac:dyDescent="0.3"/>
    <row r="297" ht="21" customHeight="1" x14ac:dyDescent="0.3"/>
    <row r="298" ht="21" customHeight="1" x14ac:dyDescent="0.3"/>
    <row r="299" ht="21" customHeight="1" x14ac:dyDescent="0.3"/>
    <row r="300" ht="21" customHeight="1" x14ac:dyDescent="0.3"/>
    <row r="301" ht="21" customHeight="1" x14ac:dyDescent="0.3"/>
    <row r="302" ht="21" customHeight="1" x14ac:dyDescent="0.3"/>
    <row r="303" ht="21" customHeight="1" x14ac:dyDescent="0.3"/>
    <row r="304" ht="21" customHeight="1" x14ac:dyDescent="0.3"/>
    <row r="305" ht="21" customHeight="1" x14ac:dyDescent="0.3"/>
    <row r="306" ht="21" customHeight="1" x14ac:dyDescent="0.3"/>
    <row r="307" ht="21" customHeight="1" x14ac:dyDescent="0.3"/>
    <row r="308" ht="21" customHeight="1" x14ac:dyDescent="0.3"/>
    <row r="309" ht="21" customHeight="1" x14ac:dyDescent="0.3"/>
    <row r="310" ht="21" customHeight="1" x14ac:dyDescent="0.3"/>
    <row r="311" ht="21" customHeight="1" x14ac:dyDescent="0.3"/>
    <row r="312" ht="21" customHeight="1" x14ac:dyDescent="0.3"/>
    <row r="313" ht="21" customHeight="1" x14ac:dyDescent="0.3"/>
    <row r="314" ht="21" customHeight="1" x14ac:dyDescent="0.3"/>
    <row r="315" ht="21" customHeight="1" x14ac:dyDescent="0.3"/>
    <row r="316" ht="21" customHeight="1" x14ac:dyDescent="0.3"/>
    <row r="317" ht="21" customHeight="1" x14ac:dyDescent="0.3"/>
    <row r="318" ht="21" customHeight="1" x14ac:dyDescent="0.3"/>
    <row r="319" ht="21" customHeight="1" x14ac:dyDescent="0.3"/>
    <row r="320" ht="21" customHeight="1" x14ac:dyDescent="0.3"/>
    <row r="321" ht="21" customHeight="1" x14ac:dyDescent="0.3"/>
    <row r="322" ht="21" customHeight="1" x14ac:dyDescent="0.3"/>
    <row r="323" ht="21" customHeight="1" x14ac:dyDescent="0.3"/>
    <row r="324" ht="21" customHeight="1" x14ac:dyDescent="0.3"/>
    <row r="325" ht="21" customHeight="1" x14ac:dyDescent="0.3"/>
    <row r="326" ht="21" customHeight="1" x14ac:dyDescent="0.3"/>
    <row r="327" ht="21" customHeight="1" x14ac:dyDescent="0.3"/>
    <row r="328" ht="21" customHeight="1" x14ac:dyDescent="0.3"/>
    <row r="329" ht="21" customHeight="1" x14ac:dyDescent="0.3"/>
    <row r="330" ht="21" customHeight="1" x14ac:dyDescent="0.3"/>
    <row r="331" ht="21" customHeight="1" x14ac:dyDescent="0.3"/>
    <row r="332" ht="21" customHeight="1" x14ac:dyDescent="0.3"/>
    <row r="333" ht="21" customHeight="1" x14ac:dyDescent="0.3"/>
    <row r="334" ht="21" customHeight="1" x14ac:dyDescent="0.3"/>
    <row r="335" ht="21" customHeight="1" x14ac:dyDescent="0.3"/>
    <row r="336" ht="21" customHeight="1" x14ac:dyDescent="0.3"/>
    <row r="337" ht="21" customHeight="1" x14ac:dyDescent="0.3"/>
    <row r="338" ht="21" customHeight="1" x14ac:dyDescent="0.3"/>
    <row r="339" ht="21" customHeight="1" x14ac:dyDescent="0.3"/>
    <row r="340" ht="21" customHeight="1" x14ac:dyDescent="0.3"/>
    <row r="341" ht="21" customHeight="1" x14ac:dyDescent="0.3"/>
    <row r="342" ht="21" customHeight="1" x14ac:dyDescent="0.3"/>
    <row r="343" ht="21" customHeight="1" x14ac:dyDescent="0.3"/>
    <row r="344" ht="21" customHeight="1" x14ac:dyDescent="0.3"/>
    <row r="345" ht="21" customHeight="1" x14ac:dyDescent="0.3"/>
    <row r="346" ht="21" customHeight="1" x14ac:dyDescent="0.3"/>
    <row r="347" ht="21" customHeight="1" x14ac:dyDescent="0.3"/>
    <row r="348" ht="21" customHeight="1" x14ac:dyDescent="0.3"/>
    <row r="349" ht="21" customHeight="1" x14ac:dyDescent="0.3"/>
    <row r="350" ht="21" customHeight="1" x14ac:dyDescent="0.3"/>
    <row r="351" ht="21" customHeight="1" x14ac:dyDescent="0.3"/>
    <row r="352" ht="21" customHeight="1" x14ac:dyDescent="0.3"/>
    <row r="353" ht="21" customHeight="1" x14ac:dyDescent="0.3"/>
    <row r="354" ht="21" customHeight="1" x14ac:dyDescent="0.3"/>
    <row r="355" ht="21" customHeight="1" x14ac:dyDescent="0.3"/>
    <row r="356" ht="21" customHeight="1" x14ac:dyDescent="0.3"/>
    <row r="357" ht="21" customHeight="1" x14ac:dyDescent="0.3"/>
    <row r="358" ht="21" customHeight="1" x14ac:dyDescent="0.3"/>
    <row r="359" ht="21" customHeight="1" x14ac:dyDescent="0.3"/>
    <row r="360" ht="21" customHeight="1" x14ac:dyDescent="0.3"/>
    <row r="361" ht="21" customHeight="1" x14ac:dyDescent="0.3"/>
    <row r="362" ht="21" customHeight="1" x14ac:dyDescent="0.3"/>
    <row r="363" ht="21" customHeight="1" x14ac:dyDescent="0.3"/>
    <row r="364" ht="21" customHeight="1" x14ac:dyDescent="0.3"/>
    <row r="365" ht="21" customHeight="1" x14ac:dyDescent="0.3"/>
    <row r="366" ht="21" customHeight="1" x14ac:dyDescent="0.3"/>
    <row r="367" ht="21" customHeight="1" x14ac:dyDescent="0.3"/>
    <row r="368" ht="21" customHeight="1" x14ac:dyDescent="0.3"/>
    <row r="369" ht="21" customHeight="1" x14ac:dyDescent="0.3"/>
    <row r="370" ht="21" customHeight="1" x14ac:dyDescent="0.3"/>
    <row r="371" ht="21" customHeight="1" x14ac:dyDescent="0.3"/>
    <row r="372" ht="21" customHeight="1" x14ac:dyDescent="0.3"/>
    <row r="373" ht="21" customHeight="1" x14ac:dyDescent="0.3"/>
    <row r="374" ht="21" customHeight="1" x14ac:dyDescent="0.3"/>
    <row r="375" ht="21" customHeight="1" x14ac:dyDescent="0.3"/>
    <row r="376" ht="21" customHeight="1" x14ac:dyDescent="0.3"/>
    <row r="377" ht="21" customHeight="1" x14ac:dyDescent="0.3"/>
    <row r="378" ht="21" customHeight="1" x14ac:dyDescent="0.3"/>
    <row r="379" ht="21" customHeight="1" x14ac:dyDescent="0.3"/>
    <row r="380" ht="21" customHeight="1" x14ac:dyDescent="0.3"/>
    <row r="381" ht="21" customHeight="1" x14ac:dyDescent="0.3"/>
    <row r="382" ht="21" customHeight="1" x14ac:dyDescent="0.3"/>
    <row r="383" ht="21" customHeight="1" x14ac:dyDescent="0.3"/>
    <row r="384" ht="21" customHeight="1" x14ac:dyDescent="0.3"/>
    <row r="385" ht="21" customHeight="1" x14ac:dyDescent="0.3"/>
    <row r="386" ht="21" customHeight="1" x14ac:dyDescent="0.3"/>
    <row r="387" ht="21" customHeight="1" x14ac:dyDescent="0.3"/>
    <row r="388" ht="21" customHeight="1" x14ac:dyDescent="0.3"/>
    <row r="389" ht="21" customHeight="1" x14ac:dyDescent="0.3"/>
    <row r="390" ht="21" customHeight="1" x14ac:dyDescent="0.3"/>
    <row r="391" ht="21" customHeight="1" x14ac:dyDescent="0.3"/>
    <row r="392" ht="21" customHeight="1" x14ac:dyDescent="0.3"/>
    <row r="393" ht="21" customHeight="1" x14ac:dyDescent="0.3"/>
    <row r="394" ht="21" customHeight="1" x14ac:dyDescent="0.3"/>
    <row r="395" ht="21" customHeight="1" x14ac:dyDescent="0.3"/>
    <row r="396" ht="21" customHeight="1" x14ac:dyDescent="0.3"/>
    <row r="397" ht="21" customHeight="1" x14ac:dyDescent="0.3"/>
    <row r="398" ht="21" customHeight="1" x14ac:dyDescent="0.3"/>
    <row r="399" ht="21" customHeight="1" x14ac:dyDescent="0.3"/>
    <row r="400" ht="21" customHeight="1" x14ac:dyDescent="0.3"/>
    <row r="401" ht="21" customHeight="1" x14ac:dyDescent="0.3"/>
    <row r="402" ht="21" customHeight="1" x14ac:dyDescent="0.3"/>
    <row r="403" ht="21" customHeight="1" x14ac:dyDescent="0.3"/>
    <row r="404" ht="21" customHeight="1" x14ac:dyDescent="0.3"/>
    <row r="405" ht="21" customHeight="1" x14ac:dyDescent="0.3"/>
    <row r="406" ht="21" customHeight="1" x14ac:dyDescent="0.3"/>
    <row r="407" ht="21" customHeight="1" x14ac:dyDescent="0.3"/>
    <row r="408" ht="21" customHeight="1" x14ac:dyDescent="0.3"/>
    <row r="409" ht="21" customHeight="1" x14ac:dyDescent="0.3"/>
    <row r="410" ht="21" customHeight="1" x14ac:dyDescent="0.3"/>
    <row r="411" ht="21" customHeight="1" x14ac:dyDescent="0.3"/>
    <row r="412" ht="21" customHeight="1" x14ac:dyDescent="0.3"/>
    <row r="413" ht="21" customHeight="1" x14ac:dyDescent="0.3"/>
    <row r="414" ht="21" customHeight="1" x14ac:dyDescent="0.3"/>
    <row r="415" ht="21" customHeight="1" x14ac:dyDescent="0.3"/>
    <row r="416" ht="21" customHeight="1" x14ac:dyDescent="0.3"/>
    <row r="417" ht="21" customHeight="1" x14ac:dyDescent="0.3"/>
    <row r="418" ht="21" customHeight="1" x14ac:dyDescent="0.3"/>
    <row r="419" ht="21" customHeight="1" x14ac:dyDescent="0.3"/>
    <row r="420" ht="21" customHeight="1" x14ac:dyDescent="0.3"/>
    <row r="421" ht="21" customHeight="1" x14ac:dyDescent="0.3"/>
    <row r="422" ht="21" customHeight="1" x14ac:dyDescent="0.3"/>
    <row r="423" ht="21" customHeight="1" x14ac:dyDescent="0.3"/>
    <row r="424" ht="21" customHeight="1" x14ac:dyDescent="0.3"/>
    <row r="425" ht="21" customHeight="1" x14ac:dyDescent="0.3"/>
    <row r="426" ht="21" customHeight="1" x14ac:dyDescent="0.3"/>
    <row r="427" ht="21" customHeight="1" x14ac:dyDescent="0.3"/>
    <row r="428" ht="21" customHeight="1" x14ac:dyDescent="0.3"/>
    <row r="429" ht="21" customHeight="1" x14ac:dyDescent="0.3"/>
    <row r="430" ht="21" customHeight="1" x14ac:dyDescent="0.3"/>
    <row r="431" ht="21" customHeight="1" x14ac:dyDescent="0.3"/>
    <row r="432" ht="21" customHeight="1" x14ac:dyDescent="0.3"/>
    <row r="433" ht="21" customHeight="1" x14ac:dyDescent="0.3"/>
    <row r="434" ht="21" customHeight="1" x14ac:dyDescent="0.3"/>
    <row r="435" ht="21" customHeight="1" x14ac:dyDescent="0.3"/>
    <row r="436" ht="21" customHeight="1" x14ac:dyDescent="0.3"/>
    <row r="437" ht="21" customHeight="1" x14ac:dyDescent="0.3"/>
    <row r="438" ht="21" customHeight="1" x14ac:dyDescent="0.3"/>
    <row r="439" ht="21" customHeight="1" x14ac:dyDescent="0.3"/>
    <row r="440" ht="21" customHeight="1" x14ac:dyDescent="0.3"/>
    <row r="441" ht="21" customHeight="1" x14ac:dyDescent="0.3"/>
    <row r="442" ht="21" customHeight="1" x14ac:dyDescent="0.3"/>
    <row r="443" ht="21" customHeight="1" x14ac:dyDescent="0.3"/>
    <row r="444" ht="21" customHeight="1" x14ac:dyDescent="0.3"/>
    <row r="445" ht="21" customHeight="1" x14ac:dyDescent="0.3"/>
    <row r="446" ht="21" customHeight="1" x14ac:dyDescent="0.3"/>
    <row r="447" ht="21" customHeight="1" x14ac:dyDescent="0.3"/>
    <row r="448" ht="21" customHeight="1" x14ac:dyDescent="0.3"/>
    <row r="449" ht="21" customHeight="1" x14ac:dyDescent="0.3"/>
    <row r="450" ht="21" customHeight="1" x14ac:dyDescent="0.3"/>
    <row r="451" ht="21" customHeight="1" x14ac:dyDescent="0.3"/>
    <row r="452" ht="21" customHeight="1" x14ac:dyDescent="0.3"/>
    <row r="453" ht="21" customHeight="1" x14ac:dyDescent="0.3"/>
    <row r="454" ht="21" customHeight="1" x14ac:dyDescent="0.3"/>
    <row r="455" ht="21" customHeight="1" x14ac:dyDescent="0.3"/>
    <row r="456" ht="21" customHeight="1" x14ac:dyDescent="0.3"/>
    <row r="457" ht="21" customHeight="1" x14ac:dyDescent="0.3"/>
    <row r="458" ht="21" customHeight="1" x14ac:dyDescent="0.3"/>
    <row r="459" ht="21" customHeight="1" x14ac:dyDescent="0.3"/>
    <row r="460" ht="21" customHeight="1" x14ac:dyDescent="0.3"/>
    <row r="461" ht="21" customHeight="1" x14ac:dyDescent="0.3"/>
    <row r="462" ht="21" customHeight="1" x14ac:dyDescent="0.3"/>
    <row r="463" ht="21" customHeight="1" x14ac:dyDescent="0.3"/>
    <row r="464" ht="21" customHeight="1" x14ac:dyDescent="0.3"/>
    <row r="465" ht="21" customHeight="1" x14ac:dyDescent="0.3"/>
    <row r="466" ht="21" customHeight="1" x14ac:dyDescent="0.3"/>
    <row r="467" ht="21" customHeight="1" x14ac:dyDescent="0.3"/>
    <row r="468" ht="21" customHeight="1" x14ac:dyDescent="0.3"/>
    <row r="469" ht="21" customHeight="1" x14ac:dyDescent="0.3"/>
    <row r="470" ht="21" customHeight="1" x14ac:dyDescent="0.3"/>
    <row r="471" ht="21" customHeight="1" x14ac:dyDescent="0.3"/>
    <row r="472" ht="21" customHeight="1" x14ac:dyDescent="0.3"/>
    <row r="473" ht="21" customHeight="1" x14ac:dyDescent="0.3"/>
    <row r="474" ht="21" customHeight="1" x14ac:dyDescent="0.3"/>
    <row r="475" ht="21" customHeight="1" x14ac:dyDescent="0.3"/>
    <row r="476" ht="21" customHeight="1" x14ac:dyDescent="0.3"/>
    <row r="477" ht="21" customHeight="1" x14ac:dyDescent="0.3"/>
    <row r="478" ht="21" customHeight="1" x14ac:dyDescent="0.3"/>
    <row r="479" ht="21" customHeight="1" x14ac:dyDescent="0.3"/>
    <row r="480" ht="21" customHeight="1" x14ac:dyDescent="0.3"/>
    <row r="481" ht="21" customHeight="1" x14ac:dyDescent="0.3"/>
    <row r="482" ht="21" customHeight="1" x14ac:dyDescent="0.3"/>
    <row r="483" ht="21" customHeight="1" x14ac:dyDescent="0.3"/>
    <row r="484" ht="21" customHeight="1" x14ac:dyDescent="0.3"/>
    <row r="485" ht="21" customHeight="1" x14ac:dyDescent="0.3"/>
    <row r="486" ht="21" customHeight="1" x14ac:dyDescent="0.3"/>
    <row r="487" ht="21" customHeight="1" x14ac:dyDescent="0.3"/>
    <row r="488" ht="21" customHeight="1" x14ac:dyDescent="0.3"/>
    <row r="489" ht="21" customHeight="1" x14ac:dyDescent="0.3"/>
    <row r="490" ht="21" customHeight="1" x14ac:dyDescent="0.3"/>
    <row r="491" ht="21" customHeight="1" x14ac:dyDescent="0.3"/>
    <row r="492" ht="21" customHeight="1" x14ac:dyDescent="0.3"/>
    <row r="493" ht="21" customHeight="1" x14ac:dyDescent="0.3"/>
    <row r="494" ht="21" customHeight="1" x14ac:dyDescent="0.3"/>
    <row r="495" ht="21" customHeight="1" x14ac:dyDescent="0.3"/>
    <row r="496" ht="21" customHeight="1" x14ac:dyDescent="0.3"/>
    <row r="497" ht="21" customHeight="1" x14ac:dyDescent="0.3"/>
    <row r="498" ht="21" customHeight="1" x14ac:dyDescent="0.3"/>
    <row r="499" ht="21" customHeight="1" x14ac:dyDescent="0.3"/>
    <row r="500" ht="21" customHeight="1" x14ac:dyDescent="0.3"/>
    <row r="501" ht="21" customHeight="1" x14ac:dyDescent="0.3"/>
    <row r="502" ht="21" customHeight="1" x14ac:dyDescent="0.3"/>
    <row r="503" ht="21" customHeight="1" x14ac:dyDescent="0.3"/>
    <row r="504" ht="21" customHeight="1" x14ac:dyDescent="0.3"/>
    <row r="505" ht="21" customHeight="1" x14ac:dyDescent="0.3"/>
    <row r="506" ht="21" customHeight="1" x14ac:dyDescent="0.3"/>
    <row r="507" ht="21" customHeight="1" x14ac:dyDescent="0.3"/>
    <row r="508" ht="21" customHeight="1" x14ac:dyDescent="0.3"/>
    <row r="509" ht="21" customHeight="1" x14ac:dyDescent="0.3"/>
    <row r="510" ht="21" customHeight="1" x14ac:dyDescent="0.3"/>
    <row r="511" ht="21" customHeight="1" x14ac:dyDescent="0.3"/>
    <row r="512" ht="21" customHeight="1" x14ac:dyDescent="0.3"/>
    <row r="513" ht="21" customHeight="1" x14ac:dyDescent="0.3"/>
    <row r="514" ht="21" customHeight="1" x14ac:dyDescent="0.3"/>
    <row r="515" ht="21" customHeight="1" x14ac:dyDescent="0.3"/>
    <row r="516" ht="21" customHeight="1" x14ac:dyDescent="0.3"/>
    <row r="517" ht="21" customHeight="1" x14ac:dyDescent="0.3"/>
    <row r="518" ht="21" customHeight="1" x14ac:dyDescent="0.3"/>
    <row r="519" ht="21" customHeight="1" x14ac:dyDescent="0.3"/>
    <row r="520" ht="21" customHeight="1" x14ac:dyDescent="0.3"/>
    <row r="521" ht="21" customHeight="1" x14ac:dyDescent="0.3"/>
    <row r="522" ht="21" customHeight="1" x14ac:dyDescent="0.3"/>
    <row r="523" ht="21" customHeight="1" x14ac:dyDescent="0.3"/>
    <row r="524" ht="21" customHeight="1" x14ac:dyDescent="0.3"/>
    <row r="525" ht="21" customHeight="1" x14ac:dyDescent="0.3"/>
    <row r="526" ht="21" customHeight="1" x14ac:dyDescent="0.3"/>
    <row r="527" ht="21" customHeight="1" x14ac:dyDescent="0.3"/>
    <row r="528" ht="21" customHeight="1" x14ac:dyDescent="0.3"/>
    <row r="529" ht="21" customHeight="1" x14ac:dyDescent="0.3"/>
    <row r="530" ht="21" customHeight="1" x14ac:dyDescent="0.3"/>
    <row r="531" ht="21" customHeight="1" x14ac:dyDescent="0.3"/>
    <row r="532" ht="21" customHeight="1" x14ac:dyDescent="0.3"/>
    <row r="533" ht="21" customHeight="1" x14ac:dyDescent="0.3"/>
    <row r="534" ht="21" customHeight="1" x14ac:dyDescent="0.3"/>
    <row r="535" ht="21" customHeight="1" x14ac:dyDescent="0.3"/>
    <row r="536" ht="21" customHeight="1" x14ac:dyDescent="0.3"/>
    <row r="537" ht="21" customHeight="1" x14ac:dyDescent="0.3"/>
    <row r="538" ht="21" customHeight="1" x14ac:dyDescent="0.3"/>
    <row r="539" ht="21" customHeight="1" x14ac:dyDescent="0.3"/>
    <row r="540" ht="21" customHeight="1" x14ac:dyDescent="0.3"/>
    <row r="541" ht="21" customHeight="1" x14ac:dyDescent="0.3"/>
    <row r="542" ht="21" customHeight="1" x14ac:dyDescent="0.3"/>
    <row r="543" ht="21" customHeight="1" x14ac:dyDescent="0.3"/>
    <row r="544" ht="21" customHeight="1" x14ac:dyDescent="0.3"/>
    <row r="545" ht="21" customHeight="1" x14ac:dyDescent="0.3"/>
    <row r="546" ht="21" customHeight="1" x14ac:dyDescent="0.3"/>
    <row r="547" ht="21" customHeight="1" x14ac:dyDescent="0.3"/>
    <row r="548" ht="21" customHeight="1" x14ac:dyDescent="0.3"/>
    <row r="549" ht="21" customHeight="1" x14ac:dyDescent="0.3"/>
    <row r="550" ht="21" customHeight="1" x14ac:dyDescent="0.3"/>
    <row r="551" ht="21" customHeight="1" x14ac:dyDescent="0.3"/>
    <row r="552" ht="21" customHeight="1" x14ac:dyDescent="0.3"/>
    <row r="553" ht="21" customHeight="1" x14ac:dyDescent="0.3"/>
    <row r="554" ht="21" customHeight="1" x14ac:dyDescent="0.3"/>
    <row r="555" ht="21" customHeight="1" x14ac:dyDescent="0.3"/>
    <row r="556" ht="21" customHeight="1" x14ac:dyDescent="0.3"/>
    <row r="557" ht="21" customHeight="1" x14ac:dyDescent="0.3"/>
    <row r="558" ht="21" customHeight="1" x14ac:dyDescent="0.3"/>
    <row r="559" ht="21" customHeight="1" x14ac:dyDescent="0.3"/>
    <row r="560" ht="21" customHeight="1" x14ac:dyDescent="0.3"/>
    <row r="561" ht="21" customHeight="1" x14ac:dyDescent="0.3"/>
    <row r="562" ht="21" customHeight="1" x14ac:dyDescent="0.3"/>
    <row r="563" ht="21" customHeight="1" x14ac:dyDescent="0.3"/>
    <row r="564" ht="21" customHeight="1" x14ac:dyDescent="0.3"/>
    <row r="565" ht="21" customHeight="1" x14ac:dyDescent="0.3"/>
    <row r="566" ht="21" customHeight="1" x14ac:dyDescent="0.3"/>
    <row r="567" ht="21" customHeight="1" x14ac:dyDescent="0.3"/>
    <row r="568" ht="21" customHeight="1" x14ac:dyDescent="0.3"/>
    <row r="569" ht="21" customHeight="1" x14ac:dyDescent="0.3"/>
    <row r="570" ht="21" customHeight="1" x14ac:dyDescent="0.3"/>
    <row r="571" ht="21" customHeight="1" x14ac:dyDescent="0.3"/>
    <row r="572" ht="21" customHeight="1" x14ac:dyDescent="0.3"/>
    <row r="573" ht="21" customHeight="1" x14ac:dyDescent="0.3"/>
    <row r="574" ht="21" customHeight="1" x14ac:dyDescent="0.3"/>
    <row r="575" ht="21" customHeight="1" x14ac:dyDescent="0.3"/>
    <row r="576" ht="21" customHeight="1" x14ac:dyDescent="0.3"/>
    <row r="577" ht="21" customHeight="1" x14ac:dyDescent="0.3"/>
    <row r="578" ht="21" customHeight="1" x14ac:dyDescent="0.3"/>
    <row r="579" ht="21" customHeight="1" x14ac:dyDescent="0.3"/>
    <row r="580" ht="21" customHeight="1" x14ac:dyDescent="0.3"/>
    <row r="581" ht="21" customHeight="1" x14ac:dyDescent="0.3"/>
    <row r="582" ht="21" customHeight="1" x14ac:dyDescent="0.3"/>
    <row r="583" ht="21" customHeight="1" x14ac:dyDescent="0.3"/>
    <row r="584" ht="21" customHeight="1" x14ac:dyDescent="0.3"/>
    <row r="585" ht="21" customHeight="1" x14ac:dyDescent="0.3"/>
    <row r="586" ht="21" customHeight="1" x14ac:dyDescent="0.3"/>
    <row r="587" ht="21" customHeight="1" x14ac:dyDescent="0.3"/>
    <row r="588" ht="21" customHeight="1" x14ac:dyDescent="0.3"/>
    <row r="589" ht="21" customHeight="1" x14ac:dyDescent="0.3"/>
    <row r="590" ht="21" customHeight="1" x14ac:dyDescent="0.3"/>
    <row r="591" ht="21" customHeight="1" x14ac:dyDescent="0.3"/>
    <row r="592" ht="21" customHeight="1" x14ac:dyDescent="0.3"/>
    <row r="593" ht="21" customHeight="1" x14ac:dyDescent="0.3"/>
    <row r="594" ht="21" customHeight="1" x14ac:dyDescent="0.3"/>
    <row r="595" ht="21" customHeight="1" x14ac:dyDescent="0.3"/>
    <row r="596" ht="21" customHeight="1" x14ac:dyDescent="0.3"/>
    <row r="597" ht="21" customHeight="1" x14ac:dyDescent="0.3"/>
    <row r="598" ht="21" customHeight="1" x14ac:dyDescent="0.3"/>
    <row r="599" ht="21" customHeight="1" x14ac:dyDescent="0.3"/>
    <row r="600" ht="21" customHeight="1" x14ac:dyDescent="0.3"/>
    <row r="601" ht="21" customHeight="1" x14ac:dyDescent="0.3"/>
    <row r="602" ht="21" customHeight="1" x14ac:dyDescent="0.3"/>
    <row r="603" ht="21" customHeight="1" x14ac:dyDescent="0.3"/>
    <row r="604" ht="21" customHeight="1" x14ac:dyDescent="0.3"/>
    <row r="605" ht="21" customHeight="1" x14ac:dyDescent="0.3"/>
    <row r="606" ht="21" customHeight="1" x14ac:dyDescent="0.3"/>
    <row r="607" ht="21" customHeight="1" x14ac:dyDescent="0.3"/>
    <row r="608" ht="21" customHeight="1" x14ac:dyDescent="0.3"/>
    <row r="609" ht="21" customHeight="1" x14ac:dyDescent="0.3"/>
    <row r="610" ht="21" customHeight="1" x14ac:dyDescent="0.3"/>
    <row r="611" ht="21" customHeight="1" x14ac:dyDescent="0.3"/>
    <row r="612" ht="21" customHeight="1" x14ac:dyDescent="0.3"/>
    <row r="613" ht="21" customHeight="1" x14ac:dyDescent="0.3"/>
    <row r="614" ht="21" customHeight="1" x14ac:dyDescent="0.3"/>
    <row r="615" ht="21" customHeight="1" x14ac:dyDescent="0.3"/>
    <row r="616" ht="21" customHeight="1" x14ac:dyDescent="0.3"/>
    <row r="617" ht="21" customHeight="1" x14ac:dyDescent="0.3"/>
    <row r="618" ht="21" customHeight="1" x14ac:dyDescent="0.3"/>
    <row r="619" ht="21" customHeight="1" x14ac:dyDescent="0.3"/>
    <row r="620" ht="21" customHeight="1" x14ac:dyDescent="0.3"/>
    <row r="621" ht="21" customHeight="1" x14ac:dyDescent="0.3"/>
    <row r="622" ht="21" customHeight="1" x14ac:dyDescent="0.3"/>
    <row r="623" ht="21" customHeight="1" x14ac:dyDescent="0.3"/>
    <row r="624" ht="21" customHeight="1" x14ac:dyDescent="0.3"/>
    <row r="625" ht="21" customHeight="1" x14ac:dyDescent="0.3"/>
    <row r="626" ht="21" customHeight="1" x14ac:dyDescent="0.3"/>
    <row r="627" ht="21" customHeight="1" x14ac:dyDescent="0.3"/>
    <row r="628" ht="21" customHeight="1" x14ac:dyDescent="0.3"/>
    <row r="629" ht="21" customHeight="1" x14ac:dyDescent="0.3"/>
    <row r="630" ht="21" customHeight="1" x14ac:dyDescent="0.3"/>
    <row r="631" ht="21" customHeight="1" x14ac:dyDescent="0.3"/>
    <row r="632" ht="21" customHeight="1" x14ac:dyDescent="0.3"/>
    <row r="633" ht="21" customHeight="1" x14ac:dyDescent="0.3"/>
    <row r="634" ht="21" customHeight="1" x14ac:dyDescent="0.3"/>
    <row r="635" ht="21" customHeight="1" x14ac:dyDescent="0.3"/>
    <row r="636" ht="21" customHeight="1" x14ac:dyDescent="0.3"/>
    <row r="637" ht="21" customHeight="1" x14ac:dyDescent="0.3"/>
    <row r="638" ht="21" customHeight="1" x14ac:dyDescent="0.3"/>
    <row r="639" ht="21" customHeight="1" x14ac:dyDescent="0.3"/>
    <row r="640" ht="21" customHeight="1" x14ac:dyDescent="0.3"/>
    <row r="641" ht="21" customHeight="1" x14ac:dyDescent="0.3"/>
    <row r="642" ht="21" customHeight="1" x14ac:dyDescent="0.3"/>
    <row r="643" ht="21" customHeight="1" x14ac:dyDescent="0.3"/>
    <row r="644" ht="21" customHeight="1" x14ac:dyDescent="0.3"/>
    <row r="645" ht="21" customHeight="1" x14ac:dyDescent="0.3"/>
    <row r="646" ht="21" customHeight="1" x14ac:dyDescent="0.3"/>
    <row r="647" ht="21" customHeight="1" x14ac:dyDescent="0.3"/>
    <row r="648" ht="21" customHeight="1" x14ac:dyDescent="0.3"/>
    <row r="649" ht="21" customHeight="1" x14ac:dyDescent="0.3"/>
    <row r="650" ht="21" customHeight="1" x14ac:dyDescent="0.3"/>
    <row r="651" ht="21" customHeight="1" x14ac:dyDescent="0.3"/>
    <row r="652" ht="21" customHeight="1" x14ac:dyDescent="0.3"/>
    <row r="653" ht="21" customHeight="1" x14ac:dyDescent="0.3"/>
    <row r="654" ht="21" customHeight="1" x14ac:dyDescent="0.3"/>
    <row r="655" ht="21" customHeight="1" x14ac:dyDescent="0.3"/>
    <row r="656" ht="21" customHeight="1" x14ac:dyDescent="0.3"/>
    <row r="657" ht="21" customHeight="1" x14ac:dyDescent="0.3"/>
    <row r="658" ht="21" customHeight="1" x14ac:dyDescent="0.3"/>
    <row r="659" ht="21" customHeight="1" x14ac:dyDescent="0.3"/>
    <row r="660" ht="21" customHeight="1" x14ac:dyDescent="0.3"/>
    <row r="661" ht="21" customHeight="1" x14ac:dyDescent="0.3"/>
    <row r="662" ht="21" customHeight="1" x14ac:dyDescent="0.3"/>
    <row r="663" ht="21" customHeight="1" x14ac:dyDescent="0.3"/>
    <row r="664" ht="21" customHeight="1" x14ac:dyDescent="0.3"/>
    <row r="665" ht="21" customHeight="1" x14ac:dyDescent="0.3"/>
    <row r="666" ht="21" customHeight="1" x14ac:dyDescent="0.3"/>
    <row r="667" ht="21" customHeight="1" x14ac:dyDescent="0.3"/>
    <row r="668" ht="21" customHeight="1" x14ac:dyDescent="0.3"/>
    <row r="669" ht="21" customHeight="1" x14ac:dyDescent="0.3"/>
    <row r="670" ht="21" customHeight="1" x14ac:dyDescent="0.3"/>
    <row r="671" ht="21" customHeight="1" x14ac:dyDescent="0.3"/>
    <row r="672" ht="21" customHeight="1" x14ac:dyDescent="0.3"/>
    <row r="673" ht="21" customHeight="1" x14ac:dyDescent="0.3"/>
    <row r="674" ht="21" customHeight="1" x14ac:dyDescent="0.3"/>
    <row r="675" ht="21" customHeight="1" x14ac:dyDescent="0.3"/>
    <row r="676" ht="21" customHeight="1" x14ac:dyDescent="0.3"/>
    <row r="677" ht="21" customHeight="1" x14ac:dyDescent="0.3"/>
    <row r="678" ht="21" customHeight="1" x14ac:dyDescent="0.3"/>
    <row r="679" ht="21" customHeight="1" x14ac:dyDescent="0.3"/>
    <row r="680" ht="21" customHeight="1" x14ac:dyDescent="0.3"/>
    <row r="681" ht="21" customHeight="1" x14ac:dyDescent="0.3"/>
    <row r="682" ht="21" customHeight="1" x14ac:dyDescent="0.3"/>
    <row r="683" ht="21" customHeight="1" x14ac:dyDescent="0.3"/>
    <row r="684" ht="21" customHeight="1" x14ac:dyDescent="0.3"/>
    <row r="685" ht="21" customHeight="1" x14ac:dyDescent="0.3"/>
    <row r="686" ht="21" customHeight="1" x14ac:dyDescent="0.3"/>
    <row r="687" ht="21" customHeight="1" x14ac:dyDescent="0.3"/>
    <row r="688" ht="21" customHeight="1" x14ac:dyDescent="0.3"/>
    <row r="689" ht="21" customHeight="1" x14ac:dyDescent="0.3"/>
    <row r="690" ht="21" customHeight="1" x14ac:dyDescent="0.3"/>
    <row r="691" ht="21" customHeight="1" x14ac:dyDescent="0.3"/>
    <row r="692" ht="21" customHeight="1" x14ac:dyDescent="0.3"/>
    <row r="693" ht="21" customHeight="1" x14ac:dyDescent="0.3"/>
    <row r="694" ht="21" customHeight="1" x14ac:dyDescent="0.3"/>
    <row r="695" ht="21" customHeight="1" x14ac:dyDescent="0.3"/>
    <row r="696" ht="21" customHeight="1" x14ac:dyDescent="0.3"/>
    <row r="697" ht="21" customHeight="1" x14ac:dyDescent="0.3"/>
    <row r="698" ht="21" customHeight="1" x14ac:dyDescent="0.3"/>
    <row r="699" ht="21" customHeight="1" x14ac:dyDescent="0.3"/>
    <row r="700" ht="21" customHeight="1" x14ac:dyDescent="0.3"/>
    <row r="701" ht="21" customHeight="1" x14ac:dyDescent="0.3"/>
    <row r="702" ht="21" customHeight="1" x14ac:dyDescent="0.3"/>
    <row r="703" ht="21" customHeight="1" x14ac:dyDescent="0.3"/>
    <row r="704" ht="21" customHeight="1" x14ac:dyDescent="0.3"/>
    <row r="705" ht="21" customHeight="1" x14ac:dyDescent="0.3"/>
    <row r="706" ht="21" customHeight="1" x14ac:dyDescent="0.3"/>
    <row r="707" ht="21" customHeight="1" x14ac:dyDescent="0.3"/>
    <row r="708" ht="21" customHeight="1" x14ac:dyDescent="0.3"/>
    <row r="709" ht="21" customHeight="1" x14ac:dyDescent="0.3"/>
    <row r="710" ht="21" customHeight="1" x14ac:dyDescent="0.3"/>
    <row r="711" ht="21" customHeight="1" x14ac:dyDescent="0.3"/>
    <row r="712" ht="21" customHeight="1" x14ac:dyDescent="0.3"/>
    <row r="713" ht="21" customHeight="1" x14ac:dyDescent="0.3"/>
    <row r="714" ht="21" customHeight="1" x14ac:dyDescent="0.3"/>
    <row r="715" ht="21" customHeight="1" x14ac:dyDescent="0.3"/>
    <row r="716" ht="21" customHeight="1" x14ac:dyDescent="0.3"/>
    <row r="717" ht="21" customHeight="1" x14ac:dyDescent="0.3"/>
    <row r="718" ht="21" customHeight="1" x14ac:dyDescent="0.3"/>
    <row r="719" ht="21" customHeight="1" x14ac:dyDescent="0.3"/>
    <row r="720" ht="21" customHeight="1" x14ac:dyDescent="0.3"/>
    <row r="721" ht="21" customHeight="1" x14ac:dyDescent="0.3"/>
    <row r="722" ht="21" customHeight="1" x14ac:dyDescent="0.3"/>
    <row r="723" ht="21" customHeight="1" x14ac:dyDescent="0.3"/>
    <row r="724" ht="21" customHeight="1" x14ac:dyDescent="0.3"/>
    <row r="725" ht="21" customHeight="1" x14ac:dyDescent="0.3"/>
    <row r="726" ht="21" customHeight="1" x14ac:dyDescent="0.3"/>
    <row r="727" ht="21" customHeight="1" x14ac:dyDescent="0.3"/>
    <row r="728" ht="21" customHeight="1" x14ac:dyDescent="0.3"/>
    <row r="729" ht="21" customHeight="1" x14ac:dyDescent="0.3"/>
    <row r="730" ht="21" customHeight="1" x14ac:dyDescent="0.3"/>
    <row r="731" ht="21" customHeight="1" x14ac:dyDescent="0.3"/>
    <row r="732" ht="21" customHeight="1" x14ac:dyDescent="0.3"/>
    <row r="733" ht="21" customHeight="1" x14ac:dyDescent="0.3"/>
    <row r="734" ht="21" customHeight="1" x14ac:dyDescent="0.3"/>
    <row r="735" ht="21" customHeight="1" x14ac:dyDescent="0.3"/>
    <row r="736" ht="21" customHeight="1" x14ac:dyDescent="0.3"/>
    <row r="737" ht="21" customHeight="1" x14ac:dyDescent="0.3"/>
    <row r="738" ht="21" customHeight="1" x14ac:dyDescent="0.3"/>
    <row r="739" ht="21" customHeight="1" x14ac:dyDescent="0.3"/>
    <row r="740" ht="21" customHeight="1" x14ac:dyDescent="0.3"/>
    <row r="741" ht="21" customHeight="1" x14ac:dyDescent="0.3"/>
    <row r="742" ht="21" customHeight="1" x14ac:dyDescent="0.3"/>
    <row r="743" ht="21" customHeight="1" x14ac:dyDescent="0.3"/>
    <row r="744" ht="21" customHeight="1" x14ac:dyDescent="0.3"/>
    <row r="745" ht="21" customHeight="1" x14ac:dyDescent="0.3"/>
    <row r="746" ht="21" customHeight="1" x14ac:dyDescent="0.3"/>
    <row r="747" ht="21" customHeight="1" x14ac:dyDescent="0.3"/>
    <row r="748" ht="21" customHeight="1" x14ac:dyDescent="0.3"/>
    <row r="749" ht="21" customHeight="1" x14ac:dyDescent="0.3"/>
    <row r="750" ht="21" customHeight="1" x14ac:dyDescent="0.3"/>
    <row r="751" ht="21" customHeight="1" x14ac:dyDescent="0.3"/>
    <row r="752" ht="21" customHeight="1" x14ac:dyDescent="0.3"/>
    <row r="753" ht="21" customHeight="1" x14ac:dyDescent="0.3"/>
    <row r="754" ht="21" customHeight="1" x14ac:dyDescent="0.3"/>
    <row r="755" ht="21" customHeight="1" x14ac:dyDescent="0.3"/>
    <row r="756" ht="21" customHeight="1" x14ac:dyDescent="0.3"/>
    <row r="757" ht="21" customHeight="1" x14ac:dyDescent="0.3"/>
    <row r="758" ht="21" customHeight="1" x14ac:dyDescent="0.3"/>
    <row r="759" ht="21" customHeight="1" x14ac:dyDescent="0.3"/>
    <row r="760" ht="21" customHeight="1" x14ac:dyDescent="0.3"/>
    <row r="761" ht="21" customHeight="1" x14ac:dyDescent="0.3"/>
    <row r="762" ht="21" customHeight="1" x14ac:dyDescent="0.3"/>
    <row r="763" ht="21" customHeight="1" x14ac:dyDescent="0.3"/>
    <row r="764" ht="21" customHeight="1" x14ac:dyDescent="0.3"/>
    <row r="765" ht="21" customHeight="1" x14ac:dyDescent="0.3"/>
    <row r="766" ht="21" customHeight="1" x14ac:dyDescent="0.3"/>
    <row r="767" ht="21" customHeight="1" x14ac:dyDescent="0.3"/>
    <row r="768" ht="21" customHeight="1" x14ac:dyDescent="0.3"/>
    <row r="769" ht="21" customHeight="1" x14ac:dyDescent="0.3"/>
    <row r="770" ht="21" customHeight="1" x14ac:dyDescent="0.3"/>
    <row r="771" ht="21" customHeight="1" x14ac:dyDescent="0.3"/>
    <row r="772" ht="21" customHeight="1" x14ac:dyDescent="0.3"/>
    <row r="773" ht="21" customHeight="1" x14ac:dyDescent="0.3"/>
    <row r="774" ht="21" customHeight="1" x14ac:dyDescent="0.3"/>
    <row r="775" ht="21" customHeight="1" x14ac:dyDescent="0.3"/>
    <row r="776" ht="21" customHeight="1" x14ac:dyDescent="0.3"/>
    <row r="777" ht="21" customHeight="1" x14ac:dyDescent="0.3"/>
    <row r="778" ht="21" customHeight="1" x14ac:dyDescent="0.3"/>
    <row r="779" ht="21" customHeight="1" x14ac:dyDescent="0.3"/>
    <row r="780" ht="21" customHeight="1" x14ac:dyDescent="0.3"/>
    <row r="781" ht="21" customHeight="1" x14ac:dyDescent="0.3"/>
    <row r="782" ht="21" customHeight="1" x14ac:dyDescent="0.3"/>
    <row r="783" ht="21" customHeight="1" x14ac:dyDescent="0.3"/>
    <row r="784" ht="21" customHeight="1" x14ac:dyDescent="0.3"/>
    <row r="785" ht="21" customHeight="1" x14ac:dyDescent="0.3"/>
    <row r="786" ht="21" customHeight="1" x14ac:dyDescent="0.3"/>
    <row r="787" ht="21" customHeight="1" x14ac:dyDescent="0.3"/>
    <row r="788" ht="21" customHeight="1" x14ac:dyDescent="0.3"/>
    <row r="789" ht="21" customHeight="1" x14ac:dyDescent="0.3"/>
    <row r="790" ht="21" customHeight="1" x14ac:dyDescent="0.3"/>
    <row r="791" ht="21" customHeight="1" x14ac:dyDescent="0.3"/>
    <row r="792" ht="21" customHeight="1" x14ac:dyDescent="0.3"/>
    <row r="793" ht="21" customHeight="1" x14ac:dyDescent="0.3"/>
    <row r="794" ht="21" customHeight="1" x14ac:dyDescent="0.3"/>
    <row r="795" ht="21" customHeight="1" x14ac:dyDescent="0.3"/>
    <row r="796" ht="21" customHeight="1" x14ac:dyDescent="0.3"/>
    <row r="797" ht="21" customHeight="1" x14ac:dyDescent="0.3"/>
    <row r="798" ht="21" customHeight="1" x14ac:dyDescent="0.3"/>
    <row r="799" ht="21" customHeight="1" x14ac:dyDescent="0.3"/>
    <row r="800" ht="21" customHeight="1" x14ac:dyDescent="0.3"/>
    <row r="801" ht="21" customHeight="1" x14ac:dyDescent="0.3"/>
    <row r="802" ht="21" customHeight="1" x14ac:dyDescent="0.3"/>
    <row r="803" ht="21" customHeight="1" x14ac:dyDescent="0.3"/>
    <row r="804" ht="21" customHeight="1" x14ac:dyDescent="0.3"/>
    <row r="805" ht="21" customHeight="1" x14ac:dyDescent="0.3"/>
    <row r="806" ht="21" customHeight="1" x14ac:dyDescent="0.3"/>
    <row r="807" ht="21" customHeight="1" x14ac:dyDescent="0.3"/>
    <row r="808" ht="21" customHeight="1" x14ac:dyDescent="0.3"/>
    <row r="809" ht="21" customHeight="1" x14ac:dyDescent="0.3"/>
    <row r="810" ht="21" customHeight="1" x14ac:dyDescent="0.3"/>
    <row r="811" ht="21" customHeight="1" x14ac:dyDescent="0.3"/>
    <row r="812" ht="21" customHeight="1" x14ac:dyDescent="0.3"/>
    <row r="813" ht="21" customHeight="1" x14ac:dyDescent="0.3"/>
    <row r="814" ht="21" customHeight="1" x14ac:dyDescent="0.3"/>
    <row r="815" ht="21" customHeight="1" x14ac:dyDescent="0.3"/>
    <row r="816" ht="21" customHeight="1" x14ac:dyDescent="0.3"/>
    <row r="817" ht="21" customHeight="1" x14ac:dyDescent="0.3"/>
    <row r="818" ht="21" customHeight="1" x14ac:dyDescent="0.3"/>
    <row r="819" ht="21" customHeight="1" x14ac:dyDescent="0.3"/>
    <row r="820" ht="21" customHeight="1" x14ac:dyDescent="0.3"/>
    <row r="821" ht="21" customHeight="1" x14ac:dyDescent="0.3"/>
    <row r="822" ht="21" customHeight="1" x14ac:dyDescent="0.3"/>
    <row r="823" ht="21" customHeight="1" x14ac:dyDescent="0.3"/>
    <row r="824" ht="21" customHeight="1" x14ac:dyDescent="0.3"/>
    <row r="825" ht="21" customHeight="1" x14ac:dyDescent="0.3"/>
    <row r="826" ht="21" customHeight="1" x14ac:dyDescent="0.3"/>
    <row r="827" ht="21" customHeight="1" x14ac:dyDescent="0.3"/>
    <row r="828" ht="21" customHeight="1" x14ac:dyDescent="0.3"/>
    <row r="829" ht="21" customHeight="1" x14ac:dyDescent="0.3"/>
    <row r="830" ht="21" customHeight="1" x14ac:dyDescent="0.3"/>
    <row r="831" ht="21" customHeight="1" x14ac:dyDescent="0.3"/>
    <row r="832" ht="21" customHeight="1" x14ac:dyDescent="0.3"/>
    <row r="833" ht="21" customHeight="1" x14ac:dyDescent="0.3"/>
    <row r="834" ht="21" customHeight="1" x14ac:dyDescent="0.3"/>
    <row r="835" ht="21" customHeight="1" x14ac:dyDescent="0.3"/>
    <row r="836" ht="21" customHeight="1" x14ac:dyDescent="0.3"/>
    <row r="837" ht="21" customHeight="1" x14ac:dyDescent="0.3"/>
    <row r="838" ht="21" customHeight="1" x14ac:dyDescent="0.3"/>
    <row r="839" ht="21" customHeight="1" x14ac:dyDescent="0.3"/>
    <row r="840" ht="21" customHeight="1" x14ac:dyDescent="0.3"/>
    <row r="841" ht="21" customHeight="1" x14ac:dyDescent="0.3"/>
    <row r="842" ht="21" customHeight="1" x14ac:dyDescent="0.3"/>
    <row r="843" ht="21" customHeight="1" x14ac:dyDescent="0.3"/>
    <row r="844" ht="21" customHeight="1" x14ac:dyDescent="0.3"/>
    <row r="845" ht="21" customHeight="1" x14ac:dyDescent="0.3"/>
    <row r="846" ht="21" customHeight="1" x14ac:dyDescent="0.3"/>
    <row r="847" ht="21" customHeight="1" x14ac:dyDescent="0.3"/>
    <row r="848" ht="21" customHeight="1" x14ac:dyDescent="0.3"/>
    <row r="849" ht="21" customHeight="1" x14ac:dyDescent="0.3"/>
    <row r="850" ht="21" customHeight="1" x14ac:dyDescent="0.3"/>
    <row r="851" ht="21" customHeight="1" x14ac:dyDescent="0.3"/>
    <row r="852" ht="21" customHeight="1" x14ac:dyDescent="0.3"/>
    <row r="853" ht="21" customHeight="1" x14ac:dyDescent="0.3"/>
    <row r="854" ht="21" customHeight="1" x14ac:dyDescent="0.3"/>
    <row r="855" ht="21" customHeight="1" x14ac:dyDescent="0.3"/>
    <row r="856" ht="21" customHeight="1" x14ac:dyDescent="0.3"/>
    <row r="857" ht="21" customHeight="1" x14ac:dyDescent="0.3"/>
    <row r="858" ht="21" customHeight="1" x14ac:dyDescent="0.3"/>
    <row r="859" ht="21" customHeight="1" x14ac:dyDescent="0.3"/>
    <row r="860" ht="21" customHeight="1" x14ac:dyDescent="0.3"/>
    <row r="861" ht="21" customHeight="1" x14ac:dyDescent="0.3"/>
    <row r="862" ht="21" customHeight="1" x14ac:dyDescent="0.3"/>
    <row r="863" ht="21" customHeight="1" x14ac:dyDescent="0.3"/>
    <row r="864" ht="21" customHeight="1" x14ac:dyDescent="0.3"/>
    <row r="865" ht="21" customHeight="1" x14ac:dyDescent="0.3"/>
    <row r="866" ht="21" customHeight="1" x14ac:dyDescent="0.3"/>
    <row r="867" ht="21" customHeight="1" x14ac:dyDescent="0.3"/>
    <row r="868" ht="21" customHeight="1" x14ac:dyDescent="0.3"/>
    <row r="869" ht="21" customHeight="1" x14ac:dyDescent="0.3"/>
    <row r="870" ht="21" customHeight="1" x14ac:dyDescent="0.3"/>
    <row r="871" ht="21" customHeight="1" x14ac:dyDescent="0.3"/>
    <row r="872" ht="21" customHeight="1" x14ac:dyDescent="0.3"/>
    <row r="873" ht="21" customHeight="1" x14ac:dyDescent="0.3"/>
    <row r="874" ht="21" customHeight="1" x14ac:dyDescent="0.3"/>
    <row r="875" ht="21" customHeight="1" x14ac:dyDescent="0.3"/>
    <row r="876" ht="21" customHeight="1" x14ac:dyDescent="0.3"/>
    <row r="877" ht="21" customHeight="1" x14ac:dyDescent="0.3"/>
    <row r="878" ht="21" customHeight="1" x14ac:dyDescent="0.3"/>
    <row r="879" ht="21" customHeight="1" x14ac:dyDescent="0.3"/>
    <row r="880" ht="21" customHeight="1" x14ac:dyDescent="0.3"/>
    <row r="881" ht="21" customHeight="1" x14ac:dyDescent="0.3"/>
    <row r="882" ht="21" customHeight="1" x14ac:dyDescent="0.3"/>
    <row r="883" ht="21" customHeight="1" x14ac:dyDescent="0.3"/>
    <row r="884" ht="21" customHeight="1" x14ac:dyDescent="0.3"/>
    <row r="885" ht="21" customHeight="1" x14ac:dyDescent="0.3"/>
    <row r="886" ht="21" customHeight="1" x14ac:dyDescent="0.3"/>
    <row r="887" ht="21" customHeight="1" x14ac:dyDescent="0.3"/>
    <row r="888" ht="21" customHeight="1" x14ac:dyDescent="0.3"/>
    <row r="889" ht="21" customHeight="1" x14ac:dyDescent="0.3"/>
    <row r="890" ht="21" customHeight="1" x14ac:dyDescent="0.3"/>
    <row r="891" ht="21" customHeight="1" x14ac:dyDescent="0.3"/>
    <row r="892" ht="21" customHeight="1" x14ac:dyDescent="0.3"/>
    <row r="893" ht="21" customHeight="1" x14ac:dyDescent="0.3"/>
    <row r="894" ht="21" customHeight="1" x14ac:dyDescent="0.3"/>
    <row r="895" ht="21" customHeight="1" x14ac:dyDescent="0.3"/>
    <row r="896" ht="21" customHeight="1" x14ac:dyDescent="0.3"/>
    <row r="897" ht="21" customHeight="1" x14ac:dyDescent="0.3"/>
    <row r="898" ht="21" customHeight="1" x14ac:dyDescent="0.3"/>
    <row r="899" ht="21" customHeight="1" x14ac:dyDescent="0.3"/>
    <row r="900" ht="21" customHeight="1" x14ac:dyDescent="0.3"/>
    <row r="901" ht="21" customHeight="1" x14ac:dyDescent="0.3"/>
    <row r="902" ht="21" customHeight="1" x14ac:dyDescent="0.3"/>
    <row r="903" ht="21" customHeight="1" x14ac:dyDescent="0.3"/>
    <row r="904" ht="21" customHeight="1" x14ac:dyDescent="0.3"/>
    <row r="905" ht="21" customHeight="1" x14ac:dyDescent="0.3"/>
    <row r="906" ht="21" customHeight="1" x14ac:dyDescent="0.3"/>
    <row r="907" ht="21" customHeight="1" x14ac:dyDescent="0.3"/>
    <row r="908" ht="21" customHeight="1" x14ac:dyDescent="0.3"/>
    <row r="909" ht="21" customHeight="1" x14ac:dyDescent="0.3"/>
    <row r="910" ht="21" customHeight="1" x14ac:dyDescent="0.3"/>
    <row r="911" ht="21" customHeight="1" x14ac:dyDescent="0.3"/>
    <row r="912" ht="21" customHeight="1" x14ac:dyDescent="0.3"/>
    <row r="913" ht="21" customHeight="1" x14ac:dyDescent="0.3"/>
    <row r="914" ht="21" customHeight="1" x14ac:dyDescent="0.3"/>
    <row r="915" ht="21" customHeight="1" x14ac:dyDescent="0.3"/>
    <row r="916" ht="21" customHeight="1" x14ac:dyDescent="0.3"/>
    <row r="917" ht="21" customHeight="1" x14ac:dyDescent="0.3"/>
    <row r="918" ht="21" customHeight="1" x14ac:dyDescent="0.3"/>
    <row r="919" ht="21" customHeight="1" x14ac:dyDescent="0.3"/>
    <row r="920" ht="21" customHeight="1" x14ac:dyDescent="0.3"/>
    <row r="921" ht="21" customHeight="1" x14ac:dyDescent="0.3"/>
    <row r="922" ht="21" customHeight="1" x14ac:dyDescent="0.3"/>
    <row r="923" ht="21" customHeight="1" x14ac:dyDescent="0.3"/>
    <row r="924" ht="21" customHeight="1" x14ac:dyDescent="0.3"/>
    <row r="925" ht="21" customHeight="1" x14ac:dyDescent="0.3"/>
    <row r="926" ht="21" customHeight="1" x14ac:dyDescent="0.3"/>
    <row r="927" ht="21" customHeight="1" x14ac:dyDescent="0.3"/>
    <row r="928" ht="21" customHeight="1" x14ac:dyDescent="0.3"/>
    <row r="929" ht="21" customHeight="1" x14ac:dyDescent="0.3"/>
    <row r="930" ht="21" customHeight="1" x14ac:dyDescent="0.3"/>
    <row r="931" ht="21" customHeight="1" x14ac:dyDescent="0.3"/>
    <row r="932" ht="21" customHeight="1" x14ac:dyDescent="0.3"/>
    <row r="933" ht="21" customHeight="1" x14ac:dyDescent="0.3"/>
    <row r="934" ht="21" customHeight="1" x14ac:dyDescent="0.3"/>
    <row r="935" ht="21" customHeight="1" x14ac:dyDescent="0.3"/>
    <row r="936" ht="21" customHeight="1" x14ac:dyDescent="0.3"/>
    <row r="937" ht="21" customHeight="1" x14ac:dyDescent="0.3"/>
    <row r="938" ht="21" customHeight="1" x14ac:dyDescent="0.3"/>
    <row r="939" ht="21" customHeight="1" x14ac:dyDescent="0.3"/>
    <row r="940" ht="21" customHeight="1" x14ac:dyDescent="0.3"/>
    <row r="941" ht="21" customHeight="1" x14ac:dyDescent="0.3"/>
    <row r="942" ht="21" customHeight="1" x14ac:dyDescent="0.3"/>
    <row r="943" ht="21" customHeight="1" x14ac:dyDescent="0.3"/>
    <row r="944" ht="21" customHeight="1" x14ac:dyDescent="0.3"/>
    <row r="945" ht="21" customHeight="1" x14ac:dyDescent="0.3"/>
    <row r="946" ht="21" customHeight="1" x14ac:dyDescent="0.3"/>
    <row r="947" ht="21" customHeight="1" x14ac:dyDescent="0.3"/>
    <row r="948" ht="21" customHeight="1" x14ac:dyDescent="0.3"/>
    <row r="949" ht="21" customHeight="1" x14ac:dyDescent="0.3"/>
    <row r="950" ht="21" customHeight="1" x14ac:dyDescent="0.3"/>
    <row r="951" ht="21" customHeight="1" x14ac:dyDescent="0.3"/>
    <row r="952" ht="21" customHeight="1" x14ac:dyDescent="0.3"/>
    <row r="953" ht="21" customHeight="1" x14ac:dyDescent="0.3"/>
    <row r="954" ht="21" customHeight="1" x14ac:dyDescent="0.3"/>
    <row r="955" ht="21" customHeight="1" x14ac:dyDescent="0.3"/>
    <row r="956" ht="21" customHeight="1" x14ac:dyDescent="0.3"/>
    <row r="957" ht="21" customHeight="1" x14ac:dyDescent="0.3"/>
    <row r="958" ht="21" customHeight="1" x14ac:dyDescent="0.3"/>
    <row r="959" ht="21" customHeight="1" x14ac:dyDescent="0.3"/>
    <row r="960" ht="21" customHeight="1" x14ac:dyDescent="0.3"/>
    <row r="961" ht="21" customHeight="1" x14ac:dyDescent="0.3"/>
    <row r="962" ht="21" customHeight="1" x14ac:dyDescent="0.3"/>
    <row r="963" ht="21" customHeight="1" x14ac:dyDescent="0.3"/>
    <row r="964" ht="21" customHeight="1" x14ac:dyDescent="0.3"/>
    <row r="965" ht="21" customHeight="1" x14ac:dyDescent="0.3"/>
    <row r="966" ht="21" customHeight="1" x14ac:dyDescent="0.3"/>
    <row r="967" ht="21" customHeight="1" x14ac:dyDescent="0.3"/>
    <row r="968" ht="21" customHeight="1" x14ac:dyDescent="0.3"/>
    <row r="969" ht="21" customHeight="1" x14ac:dyDescent="0.3"/>
    <row r="970" ht="21" customHeight="1" x14ac:dyDescent="0.3"/>
    <row r="971" ht="21" customHeight="1" x14ac:dyDescent="0.3"/>
    <row r="972" ht="21" customHeight="1" x14ac:dyDescent="0.3"/>
    <row r="973" ht="21" customHeight="1" x14ac:dyDescent="0.3"/>
    <row r="974" ht="21" customHeight="1" x14ac:dyDescent="0.3"/>
    <row r="975" ht="21" customHeight="1" x14ac:dyDescent="0.3"/>
    <row r="976" ht="21" customHeight="1" x14ac:dyDescent="0.3"/>
    <row r="977" ht="21" customHeight="1" x14ac:dyDescent="0.3"/>
    <row r="978" ht="21" customHeight="1" x14ac:dyDescent="0.3"/>
    <row r="979" ht="21" customHeight="1" x14ac:dyDescent="0.3"/>
    <row r="980" ht="21" customHeight="1" x14ac:dyDescent="0.3"/>
    <row r="981" ht="21" customHeight="1" x14ac:dyDescent="0.3"/>
    <row r="982" ht="21" customHeight="1" x14ac:dyDescent="0.3"/>
    <row r="983" ht="21" customHeight="1" x14ac:dyDescent="0.3"/>
    <row r="984" ht="21" customHeight="1" x14ac:dyDescent="0.3"/>
    <row r="985" ht="21" customHeight="1" x14ac:dyDescent="0.3"/>
    <row r="986" ht="21" customHeight="1" x14ac:dyDescent="0.3"/>
    <row r="987" ht="21" customHeight="1" x14ac:dyDescent="0.3"/>
    <row r="988" ht="21" customHeight="1" x14ac:dyDescent="0.3"/>
    <row r="989" ht="21" customHeight="1" x14ac:dyDescent="0.3"/>
    <row r="990" ht="21" customHeight="1" x14ac:dyDescent="0.3"/>
    <row r="991" ht="21" customHeight="1" x14ac:dyDescent="0.3"/>
    <row r="992" ht="21" customHeight="1" x14ac:dyDescent="0.3"/>
    <row r="993" ht="21" customHeight="1" x14ac:dyDescent="0.3"/>
    <row r="994" ht="21" customHeight="1" x14ac:dyDescent="0.3"/>
    <row r="995" ht="21" customHeight="1" x14ac:dyDescent="0.3"/>
    <row r="996" ht="21" customHeight="1" x14ac:dyDescent="0.3"/>
    <row r="997" ht="21" customHeight="1" x14ac:dyDescent="0.3"/>
    <row r="998" ht="21" customHeight="1" x14ac:dyDescent="0.3"/>
    <row r="999" ht="21" customHeight="1" x14ac:dyDescent="0.3"/>
    <row r="1000" ht="21" customHeight="1" x14ac:dyDescent="0.3"/>
    <row r="1001" ht="21" customHeight="1" x14ac:dyDescent="0.3"/>
    <row r="1002" ht="21" customHeight="1" x14ac:dyDescent="0.3"/>
    <row r="1003" ht="21" customHeight="1" x14ac:dyDescent="0.3"/>
    <row r="1004" ht="21" customHeight="1" x14ac:dyDescent="0.3"/>
    <row r="1005" ht="21" customHeight="1" x14ac:dyDescent="0.3"/>
    <row r="1006" ht="21" customHeight="1" x14ac:dyDescent="0.3"/>
    <row r="1007" ht="21" customHeight="1" x14ac:dyDescent="0.3"/>
    <row r="1008" ht="21" customHeight="1" x14ac:dyDescent="0.3"/>
    <row r="1009" ht="21" customHeight="1" x14ac:dyDescent="0.3"/>
    <row r="1010" ht="21" customHeight="1" x14ac:dyDescent="0.3"/>
    <row r="1011" ht="21" customHeight="1" x14ac:dyDescent="0.3"/>
    <row r="1012" ht="21" customHeight="1" x14ac:dyDescent="0.3"/>
    <row r="1013" ht="21" customHeight="1" x14ac:dyDescent="0.3"/>
    <row r="1014" ht="21" customHeight="1" x14ac:dyDescent="0.3"/>
    <row r="1015" ht="21" customHeight="1" x14ac:dyDescent="0.3"/>
    <row r="1016" ht="21" customHeight="1" x14ac:dyDescent="0.3"/>
    <row r="1017" ht="21" customHeight="1" x14ac:dyDescent="0.3"/>
    <row r="1018" ht="21" customHeight="1" x14ac:dyDescent="0.3"/>
    <row r="1019" ht="21" customHeight="1" x14ac:dyDescent="0.3"/>
    <row r="1020" ht="21" customHeight="1" x14ac:dyDescent="0.3"/>
    <row r="1021" ht="21" customHeight="1" x14ac:dyDescent="0.3"/>
    <row r="1022" ht="21" customHeight="1" x14ac:dyDescent="0.3"/>
    <row r="1023" ht="21" customHeight="1" x14ac:dyDescent="0.3"/>
    <row r="1024" ht="21" customHeight="1" x14ac:dyDescent="0.3"/>
    <row r="1025" ht="21" customHeight="1" x14ac:dyDescent="0.3"/>
    <row r="1026" ht="21" customHeight="1" x14ac:dyDescent="0.3"/>
    <row r="1027" ht="21" customHeight="1" x14ac:dyDescent="0.3"/>
    <row r="1028" ht="21" customHeight="1" x14ac:dyDescent="0.3"/>
    <row r="1029" ht="21" customHeight="1" x14ac:dyDescent="0.3"/>
    <row r="1030" ht="21" customHeight="1" x14ac:dyDescent="0.3"/>
    <row r="1031" ht="21" customHeight="1" x14ac:dyDescent="0.3"/>
    <row r="1032" ht="21" customHeight="1" x14ac:dyDescent="0.3"/>
    <row r="1033" ht="21" customHeight="1" x14ac:dyDescent="0.3"/>
    <row r="1034" ht="21" customHeight="1" x14ac:dyDescent="0.3"/>
    <row r="1035" ht="21" customHeight="1" x14ac:dyDescent="0.3"/>
    <row r="1036" ht="21" customHeight="1" x14ac:dyDescent="0.3"/>
    <row r="1037" ht="21" customHeight="1" x14ac:dyDescent="0.3"/>
    <row r="1038" ht="21" customHeight="1" x14ac:dyDescent="0.3"/>
    <row r="1039" ht="21" customHeight="1" x14ac:dyDescent="0.3"/>
    <row r="1040" ht="21" customHeight="1" x14ac:dyDescent="0.3"/>
    <row r="1041" ht="21" customHeight="1" x14ac:dyDescent="0.3"/>
    <row r="1042" ht="21" customHeight="1" x14ac:dyDescent="0.3"/>
    <row r="1043" ht="21" customHeight="1" x14ac:dyDescent="0.3"/>
    <row r="1044" ht="21" customHeight="1" x14ac:dyDescent="0.3"/>
    <row r="1045" ht="21" customHeight="1" x14ac:dyDescent="0.3"/>
    <row r="1046" ht="21" customHeight="1" x14ac:dyDescent="0.3"/>
    <row r="1047" ht="21" customHeight="1" x14ac:dyDescent="0.3"/>
    <row r="1048" ht="21" customHeight="1" x14ac:dyDescent="0.3"/>
    <row r="1049" ht="21" customHeight="1" x14ac:dyDescent="0.3"/>
    <row r="1050" ht="21" customHeight="1" x14ac:dyDescent="0.3"/>
    <row r="1051" ht="21" customHeight="1" x14ac:dyDescent="0.3"/>
    <row r="1052" ht="21" customHeight="1" x14ac:dyDescent="0.3"/>
    <row r="1053" ht="21" customHeight="1" x14ac:dyDescent="0.3"/>
    <row r="1054" ht="21" customHeight="1" x14ac:dyDescent="0.3"/>
    <row r="1055" ht="21" customHeight="1" x14ac:dyDescent="0.3"/>
    <row r="1056" ht="21" customHeight="1" x14ac:dyDescent="0.3"/>
    <row r="1057" ht="21" customHeight="1" x14ac:dyDescent="0.3"/>
    <row r="1058" ht="21" customHeight="1" x14ac:dyDescent="0.3"/>
    <row r="1059" ht="21" customHeight="1" x14ac:dyDescent="0.3"/>
    <row r="1060" ht="21" customHeight="1" x14ac:dyDescent="0.3"/>
    <row r="1061" ht="21" customHeight="1" x14ac:dyDescent="0.3"/>
    <row r="1062" ht="21" customHeight="1" x14ac:dyDescent="0.3"/>
    <row r="1063" ht="21" customHeight="1" x14ac:dyDescent="0.3"/>
    <row r="1064" ht="21" customHeight="1" x14ac:dyDescent="0.3"/>
    <row r="1065" ht="21" customHeight="1" x14ac:dyDescent="0.3"/>
    <row r="1066" ht="21" customHeight="1" x14ac:dyDescent="0.3"/>
    <row r="1067" ht="21" customHeight="1" x14ac:dyDescent="0.3"/>
    <row r="1068" ht="21" customHeight="1" x14ac:dyDescent="0.3"/>
    <row r="1069" ht="21" customHeight="1" x14ac:dyDescent="0.3"/>
    <row r="1070" ht="21" customHeight="1" x14ac:dyDescent="0.3"/>
    <row r="1071" ht="21" customHeight="1" x14ac:dyDescent="0.3"/>
    <row r="1072" ht="21" customHeight="1" x14ac:dyDescent="0.3"/>
    <row r="1073" ht="21" customHeight="1" x14ac:dyDescent="0.3"/>
    <row r="1074" ht="21" customHeight="1" x14ac:dyDescent="0.3"/>
    <row r="1075" ht="21" customHeight="1" x14ac:dyDescent="0.3"/>
    <row r="1076" ht="21" customHeight="1" x14ac:dyDescent="0.3"/>
    <row r="1077" ht="21" customHeight="1" x14ac:dyDescent="0.3"/>
    <row r="1078" ht="21" customHeight="1" x14ac:dyDescent="0.3"/>
    <row r="1079" ht="21" customHeight="1" x14ac:dyDescent="0.3"/>
    <row r="1080" ht="21" customHeight="1" x14ac:dyDescent="0.3"/>
    <row r="1081" ht="21" customHeight="1" x14ac:dyDescent="0.3"/>
    <row r="1082" ht="21" customHeight="1" x14ac:dyDescent="0.3"/>
    <row r="1083" ht="21" customHeight="1" x14ac:dyDescent="0.3"/>
    <row r="1084" ht="21" customHeight="1" x14ac:dyDescent="0.3"/>
    <row r="1085" ht="21" customHeight="1" x14ac:dyDescent="0.3"/>
    <row r="1086" ht="21" customHeight="1" x14ac:dyDescent="0.3"/>
    <row r="1087" ht="21" customHeight="1" x14ac:dyDescent="0.3"/>
    <row r="1088" ht="21" customHeight="1" x14ac:dyDescent="0.3"/>
    <row r="1089" ht="21" customHeight="1" x14ac:dyDescent="0.3"/>
    <row r="1090" ht="21" customHeight="1" x14ac:dyDescent="0.3"/>
    <row r="1091" ht="21" customHeight="1" x14ac:dyDescent="0.3"/>
    <row r="1092" ht="21" customHeight="1" x14ac:dyDescent="0.3"/>
    <row r="1093" ht="21" customHeight="1" x14ac:dyDescent="0.3"/>
    <row r="1094" ht="21" customHeight="1" x14ac:dyDescent="0.3"/>
    <row r="1095" ht="21" customHeight="1" x14ac:dyDescent="0.3"/>
    <row r="1096" ht="21" customHeight="1" x14ac:dyDescent="0.3"/>
    <row r="1097" ht="21" customHeight="1" x14ac:dyDescent="0.3"/>
    <row r="1098" ht="21" customHeight="1" x14ac:dyDescent="0.3"/>
    <row r="1099" ht="21" customHeight="1" x14ac:dyDescent="0.3"/>
    <row r="1100" ht="21" customHeight="1" x14ac:dyDescent="0.3"/>
    <row r="1101" ht="21" customHeight="1" x14ac:dyDescent="0.3"/>
    <row r="1102" ht="21" customHeight="1" x14ac:dyDescent="0.3"/>
    <row r="1103" ht="21" customHeight="1" x14ac:dyDescent="0.3"/>
    <row r="1104" ht="21" customHeight="1" x14ac:dyDescent="0.3"/>
    <row r="1105" ht="21" customHeight="1" x14ac:dyDescent="0.3"/>
    <row r="1106" ht="21" customHeight="1" x14ac:dyDescent="0.3"/>
    <row r="1107" ht="21" customHeight="1" x14ac:dyDescent="0.3"/>
    <row r="1108" ht="21" customHeight="1" x14ac:dyDescent="0.3"/>
    <row r="1109" ht="21" customHeight="1" x14ac:dyDescent="0.3"/>
    <row r="1110" ht="21" customHeight="1" x14ac:dyDescent="0.3"/>
    <row r="1111" ht="21" customHeight="1" x14ac:dyDescent="0.3"/>
    <row r="1112" ht="21" customHeight="1" x14ac:dyDescent="0.3"/>
    <row r="1113" ht="21" customHeight="1" x14ac:dyDescent="0.3"/>
    <row r="1114" ht="21" customHeight="1" x14ac:dyDescent="0.3"/>
    <row r="1115" ht="21" customHeight="1" x14ac:dyDescent="0.3"/>
    <row r="1116" ht="21" customHeight="1" x14ac:dyDescent="0.3"/>
    <row r="1117" ht="21" customHeight="1" x14ac:dyDescent="0.3"/>
    <row r="1118" ht="21" customHeight="1" x14ac:dyDescent="0.3"/>
    <row r="1119" ht="21" customHeight="1" x14ac:dyDescent="0.3"/>
    <row r="1120" ht="21" customHeight="1" x14ac:dyDescent="0.3"/>
    <row r="1121" ht="21" customHeight="1" x14ac:dyDescent="0.3"/>
    <row r="1122" ht="21" customHeight="1" x14ac:dyDescent="0.3"/>
    <row r="1123" ht="21" customHeight="1" x14ac:dyDescent="0.3"/>
    <row r="1124" ht="21" customHeight="1" x14ac:dyDescent="0.3"/>
    <row r="1125" ht="21" customHeight="1" x14ac:dyDescent="0.3"/>
    <row r="1126" ht="21" customHeight="1" x14ac:dyDescent="0.3"/>
    <row r="1127" ht="21" customHeight="1" x14ac:dyDescent="0.3"/>
    <row r="1128" ht="21" customHeight="1" x14ac:dyDescent="0.3"/>
    <row r="1129" ht="21" customHeight="1" x14ac:dyDescent="0.3"/>
    <row r="1130" ht="21" customHeight="1" x14ac:dyDescent="0.3"/>
    <row r="1131" ht="21" customHeight="1" x14ac:dyDescent="0.3"/>
    <row r="1132" ht="21" customHeight="1" x14ac:dyDescent="0.3"/>
    <row r="1133" ht="21" customHeight="1" x14ac:dyDescent="0.3"/>
    <row r="1134" ht="21" customHeight="1" x14ac:dyDescent="0.3"/>
    <row r="1135" ht="21" customHeight="1" x14ac:dyDescent="0.3"/>
    <row r="1136" ht="21" customHeight="1" x14ac:dyDescent="0.3"/>
    <row r="1137" ht="21" customHeight="1" x14ac:dyDescent="0.3"/>
    <row r="1138" ht="21" customHeight="1" x14ac:dyDescent="0.3"/>
    <row r="1139" ht="21" customHeight="1" x14ac:dyDescent="0.3"/>
    <row r="1140" ht="21" customHeight="1" x14ac:dyDescent="0.3"/>
    <row r="1141" ht="21" customHeight="1" x14ac:dyDescent="0.3"/>
    <row r="1142" ht="21" customHeight="1" x14ac:dyDescent="0.3"/>
    <row r="1143" ht="21" customHeight="1" x14ac:dyDescent="0.3"/>
    <row r="1144" ht="21" customHeight="1" x14ac:dyDescent="0.3"/>
    <row r="1145" ht="21" customHeight="1" x14ac:dyDescent="0.3"/>
    <row r="1146" ht="21" customHeight="1" x14ac:dyDescent="0.3"/>
    <row r="1147" ht="21" customHeight="1" x14ac:dyDescent="0.3"/>
    <row r="1148" ht="21" customHeight="1" x14ac:dyDescent="0.3"/>
    <row r="1149" ht="21" customHeight="1" x14ac:dyDescent="0.3"/>
    <row r="1150" ht="21" customHeight="1" x14ac:dyDescent="0.3"/>
    <row r="1151" ht="21" customHeight="1" x14ac:dyDescent="0.3"/>
    <row r="1152" ht="21" customHeight="1" x14ac:dyDescent="0.3"/>
    <row r="1153" ht="21" customHeight="1" x14ac:dyDescent="0.3"/>
    <row r="1154" ht="21" customHeight="1" x14ac:dyDescent="0.3"/>
    <row r="1155" ht="21" customHeight="1" x14ac:dyDescent="0.3"/>
    <row r="1156" ht="21" customHeight="1" x14ac:dyDescent="0.3"/>
    <row r="1157" ht="21" customHeight="1" x14ac:dyDescent="0.3"/>
    <row r="1158" ht="21" customHeight="1" x14ac:dyDescent="0.3"/>
    <row r="1159" ht="21" customHeight="1" x14ac:dyDescent="0.3"/>
    <row r="1160" ht="21" customHeight="1" x14ac:dyDescent="0.3"/>
    <row r="1161" ht="21" customHeight="1" x14ac:dyDescent="0.3"/>
    <row r="1162" ht="21" customHeight="1" x14ac:dyDescent="0.3"/>
    <row r="1163" ht="21" customHeight="1" x14ac:dyDescent="0.3"/>
    <row r="1164" ht="21" customHeight="1" x14ac:dyDescent="0.3"/>
    <row r="1165" ht="21" customHeight="1" x14ac:dyDescent="0.3"/>
    <row r="1166" ht="21" customHeight="1" x14ac:dyDescent="0.3"/>
    <row r="1167" ht="21" customHeight="1" x14ac:dyDescent="0.3"/>
    <row r="1168" ht="21" customHeight="1" x14ac:dyDescent="0.3"/>
    <row r="1169" ht="21" customHeight="1" x14ac:dyDescent="0.3"/>
    <row r="1170" ht="21" customHeight="1" x14ac:dyDescent="0.3"/>
    <row r="1171" ht="21" customHeight="1" x14ac:dyDescent="0.3"/>
    <row r="1172" ht="21" customHeight="1" x14ac:dyDescent="0.3"/>
    <row r="1173" ht="21" customHeight="1" x14ac:dyDescent="0.3"/>
    <row r="1174" ht="21" customHeight="1" x14ac:dyDescent="0.3"/>
    <row r="1175" ht="21" customHeight="1" x14ac:dyDescent="0.3"/>
    <row r="1176" ht="21" customHeight="1" x14ac:dyDescent="0.3"/>
    <row r="1177" ht="21" customHeight="1" x14ac:dyDescent="0.3"/>
    <row r="1178" ht="21" customHeight="1" x14ac:dyDescent="0.3"/>
    <row r="1179" ht="21" customHeight="1" x14ac:dyDescent="0.3"/>
    <row r="1180" ht="21" customHeight="1" x14ac:dyDescent="0.3"/>
    <row r="1181" ht="21" customHeight="1" x14ac:dyDescent="0.3"/>
    <row r="1182" ht="21" customHeight="1" x14ac:dyDescent="0.3"/>
    <row r="1183" ht="21" customHeight="1" x14ac:dyDescent="0.3"/>
    <row r="1184" ht="21" customHeight="1" x14ac:dyDescent="0.3"/>
    <row r="1185" ht="21" customHeight="1" x14ac:dyDescent="0.3"/>
    <row r="1186" ht="21" customHeight="1" x14ac:dyDescent="0.3"/>
    <row r="1187" ht="21" customHeight="1" x14ac:dyDescent="0.3"/>
    <row r="1188" ht="21" customHeight="1" x14ac:dyDescent="0.3"/>
    <row r="1189" ht="21" customHeight="1" x14ac:dyDescent="0.3"/>
    <row r="1190" ht="21" customHeight="1" x14ac:dyDescent="0.3"/>
    <row r="1191" ht="21" customHeight="1" x14ac:dyDescent="0.3"/>
    <row r="1192" ht="21" customHeight="1" x14ac:dyDescent="0.3"/>
    <row r="1193" ht="21" customHeight="1" x14ac:dyDescent="0.3"/>
    <row r="1194" ht="21" customHeight="1" x14ac:dyDescent="0.3"/>
    <row r="1195" ht="21" customHeight="1" x14ac:dyDescent="0.3"/>
    <row r="1196" ht="21" customHeight="1" x14ac:dyDescent="0.3"/>
    <row r="1197" ht="21" customHeight="1" x14ac:dyDescent="0.3"/>
    <row r="1198" ht="21" customHeight="1" x14ac:dyDescent="0.3"/>
    <row r="1199" ht="21" customHeight="1" x14ac:dyDescent="0.3"/>
    <row r="1200" ht="21" customHeight="1" x14ac:dyDescent="0.3"/>
    <row r="1201" ht="21" customHeight="1" x14ac:dyDescent="0.3"/>
    <row r="1202" ht="21" customHeight="1" x14ac:dyDescent="0.3"/>
    <row r="1203" ht="21" customHeight="1" x14ac:dyDescent="0.3"/>
    <row r="1204" ht="21" customHeight="1" x14ac:dyDescent="0.3"/>
    <row r="1205" ht="21" customHeight="1" x14ac:dyDescent="0.3"/>
    <row r="1206" ht="21" customHeight="1" x14ac:dyDescent="0.3"/>
    <row r="1207" ht="21" customHeight="1" x14ac:dyDescent="0.3"/>
    <row r="1208" ht="21" customHeight="1" x14ac:dyDescent="0.3"/>
    <row r="1209" ht="21" customHeight="1" x14ac:dyDescent="0.3"/>
    <row r="1210" ht="21" customHeight="1" x14ac:dyDescent="0.3"/>
    <row r="1211" ht="21" customHeight="1" x14ac:dyDescent="0.3"/>
    <row r="1212" ht="21" customHeight="1" x14ac:dyDescent="0.3"/>
    <row r="1213" ht="21" customHeight="1" x14ac:dyDescent="0.3"/>
    <row r="1214" ht="21" customHeight="1" x14ac:dyDescent="0.3"/>
    <row r="1215" ht="21" customHeight="1" x14ac:dyDescent="0.3"/>
    <row r="1216" ht="21" customHeight="1" x14ac:dyDescent="0.3"/>
    <row r="1217" ht="21" customHeight="1" x14ac:dyDescent="0.3"/>
    <row r="1218" ht="21" customHeight="1" x14ac:dyDescent="0.3"/>
    <row r="1219" ht="21" customHeight="1" x14ac:dyDescent="0.3"/>
    <row r="1220" ht="21" customHeight="1" x14ac:dyDescent="0.3"/>
    <row r="1221" ht="21" customHeight="1" x14ac:dyDescent="0.3"/>
    <row r="1222" ht="21" customHeight="1" x14ac:dyDescent="0.3"/>
    <row r="1223" ht="21" customHeight="1" x14ac:dyDescent="0.3"/>
    <row r="1224" ht="21" customHeight="1" x14ac:dyDescent="0.3"/>
    <row r="1225" ht="21" customHeight="1" x14ac:dyDescent="0.3"/>
    <row r="1226" ht="21" customHeight="1" x14ac:dyDescent="0.3"/>
    <row r="1227" ht="21" customHeight="1" x14ac:dyDescent="0.3"/>
    <row r="1228" ht="21" customHeight="1" x14ac:dyDescent="0.3"/>
    <row r="1229" ht="21" customHeight="1" x14ac:dyDescent="0.3"/>
    <row r="1230" ht="21" customHeight="1" x14ac:dyDescent="0.3"/>
    <row r="1231" ht="21" customHeight="1" x14ac:dyDescent="0.3"/>
    <row r="1232" ht="21" customHeight="1" x14ac:dyDescent="0.3"/>
    <row r="1233" ht="21" customHeight="1" x14ac:dyDescent="0.3"/>
    <row r="1234" ht="21" customHeight="1" x14ac:dyDescent="0.3"/>
    <row r="1235" ht="21" customHeight="1" x14ac:dyDescent="0.3"/>
    <row r="1236" ht="21" customHeight="1" x14ac:dyDescent="0.3"/>
    <row r="1237" ht="21" customHeight="1" x14ac:dyDescent="0.3"/>
    <row r="1238" ht="21" customHeight="1" x14ac:dyDescent="0.3"/>
    <row r="1239" ht="21" customHeight="1" x14ac:dyDescent="0.3"/>
    <row r="1240" ht="21" customHeight="1" x14ac:dyDescent="0.3"/>
    <row r="1241" ht="21" customHeight="1" x14ac:dyDescent="0.3"/>
    <row r="1242" ht="21" customHeight="1" x14ac:dyDescent="0.3"/>
    <row r="1243" ht="21" customHeight="1" x14ac:dyDescent="0.3"/>
    <row r="1244" ht="21" customHeight="1" x14ac:dyDescent="0.3"/>
    <row r="1245" ht="21" customHeight="1" x14ac:dyDescent="0.3"/>
    <row r="1246" ht="21" customHeight="1" x14ac:dyDescent="0.3"/>
    <row r="1247" ht="21" customHeight="1" x14ac:dyDescent="0.3"/>
    <row r="1248" ht="21" customHeight="1" x14ac:dyDescent="0.3"/>
    <row r="1249" ht="21" customHeight="1" x14ac:dyDescent="0.3"/>
    <row r="1250" ht="21" customHeight="1" x14ac:dyDescent="0.3"/>
    <row r="1251" ht="21" customHeight="1" x14ac:dyDescent="0.3"/>
    <row r="1252" ht="21" customHeight="1" x14ac:dyDescent="0.3"/>
    <row r="1253" ht="21" customHeight="1" x14ac:dyDescent="0.3"/>
    <row r="1254" ht="21" customHeight="1" x14ac:dyDescent="0.3"/>
    <row r="1255" ht="21" customHeight="1" x14ac:dyDescent="0.3"/>
    <row r="1256" ht="21" customHeight="1" x14ac:dyDescent="0.3"/>
    <row r="1257" ht="21" customHeight="1" x14ac:dyDescent="0.3"/>
    <row r="1258" ht="21" customHeight="1" x14ac:dyDescent="0.3"/>
    <row r="1259" ht="21" customHeight="1" x14ac:dyDescent="0.3"/>
    <row r="1260" ht="21" customHeight="1" x14ac:dyDescent="0.3"/>
    <row r="1261" ht="21" customHeight="1" x14ac:dyDescent="0.3"/>
    <row r="1262" ht="21" customHeight="1" x14ac:dyDescent="0.3"/>
    <row r="1263" ht="21" customHeight="1" x14ac:dyDescent="0.3"/>
    <row r="1264" ht="21" customHeight="1" x14ac:dyDescent="0.3"/>
    <row r="1265" ht="21" customHeight="1" x14ac:dyDescent="0.3"/>
    <row r="1266" ht="21" customHeight="1" x14ac:dyDescent="0.3"/>
    <row r="1267" ht="21" customHeight="1" x14ac:dyDescent="0.3"/>
    <row r="1268" ht="21" customHeight="1" x14ac:dyDescent="0.3"/>
    <row r="1269" ht="21" customHeight="1" x14ac:dyDescent="0.3"/>
    <row r="1270" ht="21" customHeight="1" x14ac:dyDescent="0.3"/>
    <row r="1271" ht="21" customHeight="1" x14ac:dyDescent="0.3"/>
    <row r="1272" ht="21" customHeight="1" x14ac:dyDescent="0.3"/>
    <row r="1273" ht="21" customHeight="1" x14ac:dyDescent="0.3"/>
    <row r="1274" ht="21" customHeight="1" x14ac:dyDescent="0.3"/>
    <row r="1275" ht="21" customHeight="1" x14ac:dyDescent="0.3"/>
    <row r="1276" ht="21" customHeight="1" x14ac:dyDescent="0.3"/>
    <row r="1277" ht="21" customHeight="1" x14ac:dyDescent="0.3"/>
    <row r="1278" ht="21" customHeight="1" x14ac:dyDescent="0.3"/>
    <row r="1279" ht="21" customHeight="1" x14ac:dyDescent="0.3"/>
    <row r="1280" ht="21" customHeight="1" x14ac:dyDescent="0.3"/>
    <row r="1281" ht="21" customHeight="1" x14ac:dyDescent="0.3"/>
    <row r="1282" ht="21" customHeight="1" x14ac:dyDescent="0.3"/>
    <row r="1283" ht="21" customHeight="1" x14ac:dyDescent="0.3"/>
    <row r="1284" ht="21" customHeight="1" x14ac:dyDescent="0.3"/>
    <row r="1285" ht="21" customHeight="1" x14ac:dyDescent="0.3"/>
    <row r="1286" ht="21" customHeight="1" x14ac:dyDescent="0.3"/>
    <row r="1287" ht="21" customHeight="1" x14ac:dyDescent="0.3"/>
    <row r="1288" ht="21" customHeight="1" x14ac:dyDescent="0.3"/>
    <row r="1289" ht="21" customHeight="1" x14ac:dyDescent="0.3"/>
    <row r="1290" ht="21" customHeight="1" x14ac:dyDescent="0.3"/>
    <row r="1291" ht="21" customHeight="1" x14ac:dyDescent="0.3"/>
    <row r="1292" ht="21" customHeight="1" x14ac:dyDescent="0.3"/>
    <row r="1293" ht="21" customHeight="1" x14ac:dyDescent="0.3"/>
    <row r="1294" ht="21" customHeight="1" x14ac:dyDescent="0.3"/>
    <row r="1295" ht="21" customHeight="1" x14ac:dyDescent="0.3"/>
    <row r="1296" ht="21" customHeight="1" x14ac:dyDescent="0.3"/>
    <row r="1297" ht="21" customHeight="1" x14ac:dyDescent="0.3"/>
    <row r="1298" ht="21" customHeight="1" x14ac:dyDescent="0.3"/>
    <row r="1299" ht="21" customHeight="1" x14ac:dyDescent="0.3"/>
    <row r="1300" ht="21" customHeight="1" x14ac:dyDescent="0.3"/>
    <row r="1301" ht="21" customHeight="1" x14ac:dyDescent="0.3"/>
    <row r="1302" ht="21" customHeight="1" x14ac:dyDescent="0.3"/>
    <row r="1303" ht="21" customHeight="1" x14ac:dyDescent="0.3"/>
    <row r="1304" ht="21" customHeight="1" x14ac:dyDescent="0.3"/>
    <row r="1305" ht="21" customHeight="1" x14ac:dyDescent="0.3"/>
    <row r="1306" ht="21" customHeight="1" x14ac:dyDescent="0.3"/>
    <row r="1307" ht="21" customHeight="1" x14ac:dyDescent="0.3"/>
    <row r="1308" ht="21" customHeight="1" x14ac:dyDescent="0.3"/>
    <row r="1309" ht="21" customHeight="1" x14ac:dyDescent="0.3"/>
    <row r="1310" ht="21" customHeight="1" x14ac:dyDescent="0.3"/>
    <row r="1311" ht="21" customHeight="1" x14ac:dyDescent="0.3"/>
    <row r="1312" ht="21" customHeight="1" x14ac:dyDescent="0.3"/>
    <row r="1313" ht="21" customHeight="1" x14ac:dyDescent="0.3"/>
    <row r="1314" ht="21" customHeight="1" x14ac:dyDescent="0.3"/>
    <row r="1315" ht="21" customHeight="1" x14ac:dyDescent="0.3"/>
    <row r="1316" ht="21" customHeight="1" x14ac:dyDescent="0.3"/>
    <row r="1317" ht="21" customHeight="1" x14ac:dyDescent="0.3"/>
    <row r="1318" ht="21" customHeight="1" x14ac:dyDescent="0.3"/>
    <row r="1319" ht="21" customHeight="1" x14ac:dyDescent="0.3"/>
    <row r="1320" ht="21" customHeight="1" x14ac:dyDescent="0.3"/>
    <row r="1321" ht="21" customHeight="1" x14ac:dyDescent="0.3"/>
    <row r="1322" ht="21" customHeight="1" x14ac:dyDescent="0.3"/>
    <row r="1323" ht="21" customHeight="1" x14ac:dyDescent="0.3"/>
    <row r="1324" ht="21" customHeight="1" x14ac:dyDescent="0.3"/>
    <row r="1325" ht="21" customHeight="1" x14ac:dyDescent="0.3"/>
    <row r="1326" ht="21" customHeight="1" x14ac:dyDescent="0.3"/>
    <row r="1327" ht="21" customHeight="1" x14ac:dyDescent="0.3"/>
    <row r="1328" ht="21" customHeight="1" x14ac:dyDescent="0.3"/>
    <row r="1329" ht="21" customHeight="1" x14ac:dyDescent="0.3"/>
    <row r="1330" ht="21" customHeight="1" x14ac:dyDescent="0.3"/>
    <row r="1331" ht="21" customHeight="1" x14ac:dyDescent="0.3"/>
    <row r="1332" ht="21" customHeight="1" x14ac:dyDescent="0.3"/>
    <row r="1333" ht="21" customHeight="1" x14ac:dyDescent="0.3"/>
    <row r="1334" ht="21" customHeight="1" x14ac:dyDescent="0.3"/>
    <row r="1335" ht="21" customHeight="1" x14ac:dyDescent="0.3"/>
    <row r="1336" ht="21" customHeight="1" x14ac:dyDescent="0.3"/>
    <row r="1337" ht="21" customHeight="1" x14ac:dyDescent="0.3"/>
    <row r="1338" ht="21" customHeight="1" x14ac:dyDescent="0.3"/>
    <row r="1339" ht="21" customHeight="1" x14ac:dyDescent="0.3"/>
    <row r="1340" ht="21" customHeight="1" x14ac:dyDescent="0.3"/>
    <row r="1341" ht="21" customHeight="1" x14ac:dyDescent="0.3"/>
    <row r="1342" ht="21" customHeight="1" x14ac:dyDescent="0.3"/>
    <row r="1343" ht="21" customHeight="1" x14ac:dyDescent="0.3"/>
    <row r="1344" ht="21" customHeight="1" x14ac:dyDescent="0.3"/>
    <row r="1345" ht="21" customHeight="1" x14ac:dyDescent="0.3"/>
    <row r="1346" ht="21" customHeight="1" x14ac:dyDescent="0.3"/>
    <row r="1347" ht="21" customHeight="1" x14ac:dyDescent="0.3"/>
    <row r="1348" ht="21" customHeight="1" x14ac:dyDescent="0.3"/>
    <row r="1349" ht="21" customHeight="1" x14ac:dyDescent="0.3"/>
    <row r="1350" ht="21" customHeight="1" x14ac:dyDescent="0.3"/>
    <row r="1351" ht="21" customHeight="1" x14ac:dyDescent="0.3"/>
    <row r="1352" ht="21" customHeight="1" x14ac:dyDescent="0.3"/>
    <row r="1353" ht="21" customHeight="1" x14ac:dyDescent="0.3"/>
    <row r="1354" ht="21" customHeight="1" x14ac:dyDescent="0.3"/>
    <row r="1355" ht="21" customHeight="1" x14ac:dyDescent="0.3"/>
    <row r="1356" ht="21" customHeight="1" x14ac:dyDescent="0.3"/>
    <row r="1357" ht="21" customHeight="1" x14ac:dyDescent="0.3"/>
    <row r="1358" ht="21" customHeight="1" x14ac:dyDescent="0.3"/>
    <row r="1359" ht="21" customHeight="1" x14ac:dyDescent="0.3"/>
    <row r="1360" ht="21" customHeight="1" x14ac:dyDescent="0.3"/>
    <row r="1361" ht="21" customHeight="1" x14ac:dyDescent="0.3"/>
    <row r="1362" ht="21" customHeight="1" x14ac:dyDescent="0.3"/>
    <row r="1363" ht="21" customHeight="1" x14ac:dyDescent="0.3"/>
    <row r="1364" ht="21" customHeight="1" x14ac:dyDescent="0.3"/>
    <row r="1365" ht="21" customHeight="1" x14ac:dyDescent="0.3"/>
    <row r="1366" ht="21" customHeight="1" x14ac:dyDescent="0.3"/>
    <row r="1367" ht="21" customHeight="1" x14ac:dyDescent="0.3"/>
    <row r="1368" ht="21" customHeight="1" x14ac:dyDescent="0.3"/>
    <row r="1369" ht="21" customHeight="1" x14ac:dyDescent="0.3"/>
    <row r="1370" ht="21" customHeight="1" x14ac:dyDescent="0.3"/>
    <row r="1371" ht="21" customHeight="1" x14ac:dyDescent="0.3"/>
    <row r="1372" ht="21" customHeight="1" x14ac:dyDescent="0.3"/>
    <row r="1373" ht="21" customHeight="1" x14ac:dyDescent="0.3"/>
    <row r="1374" ht="21" customHeight="1" x14ac:dyDescent="0.3"/>
    <row r="1375" ht="21" customHeight="1" x14ac:dyDescent="0.3"/>
    <row r="1376" ht="21" customHeight="1" x14ac:dyDescent="0.3"/>
    <row r="1377" ht="21" customHeight="1" x14ac:dyDescent="0.3"/>
    <row r="1378" ht="21" customHeight="1" x14ac:dyDescent="0.3"/>
    <row r="1379" ht="21" customHeight="1" x14ac:dyDescent="0.3"/>
    <row r="1380" ht="21" customHeight="1" x14ac:dyDescent="0.3"/>
    <row r="1381" ht="21" customHeight="1" x14ac:dyDescent="0.3"/>
    <row r="1382" ht="21" customHeight="1" x14ac:dyDescent="0.3"/>
    <row r="1383" ht="21" customHeight="1" x14ac:dyDescent="0.3"/>
    <row r="1384" ht="21" customHeight="1" x14ac:dyDescent="0.3"/>
    <row r="1385" ht="21" customHeight="1" x14ac:dyDescent="0.3"/>
    <row r="1386" ht="21" customHeight="1" x14ac:dyDescent="0.3"/>
    <row r="1387" ht="21" customHeight="1" x14ac:dyDescent="0.3"/>
    <row r="1388" ht="21" customHeight="1" x14ac:dyDescent="0.3"/>
    <row r="1389" ht="21" customHeight="1" x14ac:dyDescent="0.3"/>
    <row r="1390" ht="21" customHeight="1" x14ac:dyDescent="0.3"/>
    <row r="1391" ht="21" customHeight="1" x14ac:dyDescent="0.3"/>
    <row r="1392" ht="21" customHeight="1" x14ac:dyDescent="0.3"/>
    <row r="1393" ht="21" customHeight="1" x14ac:dyDescent="0.3"/>
    <row r="1394" ht="21" customHeight="1" x14ac:dyDescent="0.3"/>
    <row r="1395" ht="21" customHeight="1" x14ac:dyDescent="0.3"/>
    <row r="1396" ht="21" customHeight="1" x14ac:dyDescent="0.3"/>
    <row r="1397" ht="21" customHeight="1" x14ac:dyDescent="0.3"/>
    <row r="1398" ht="21" customHeight="1" x14ac:dyDescent="0.3"/>
    <row r="1399" ht="21" customHeight="1" x14ac:dyDescent="0.3"/>
    <row r="1400" ht="21" customHeight="1" x14ac:dyDescent="0.3"/>
    <row r="1401" ht="21" customHeight="1" x14ac:dyDescent="0.3"/>
    <row r="1402" ht="21" customHeight="1" x14ac:dyDescent="0.3"/>
    <row r="1403" ht="21" customHeight="1" x14ac:dyDescent="0.3"/>
    <row r="1404" ht="21" customHeight="1" x14ac:dyDescent="0.3"/>
    <row r="1405" ht="21" customHeight="1" x14ac:dyDescent="0.3"/>
    <row r="1406" ht="21" customHeight="1" x14ac:dyDescent="0.3"/>
    <row r="1407" ht="21" customHeight="1" x14ac:dyDescent="0.3"/>
    <row r="1408" ht="21" customHeight="1" x14ac:dyDescent="0.3"/>
    <row r="1409" ht="21" customHeight="1" x14ac:dyDescent="0.3"/>
    <row r="1410" ht="21" customHeight="1" x14ac:dyDescent="0.3"/>
    <row r="1411" ht="21" customHeight="1" x14ac:dyDescent="0.3"/>
    <row r="1412" ht="21" customHeight="1" x14ac:dyDescent="0.3"/>
    <row r="1413" ht="21" customHeight="1" x14ac:dyDescent="0.3"/>
    <row r="1414" ht="21" customHeight="1" x14ac:dyDescent="0.3"/>
    <row r="1415" ht="21" customHeight="1" x14ac:dyDescent="0.3"/>
    <row r="1416" ht="21" customHeight="1" x14ac:dyDescent="0.3"/>
    <row r="1417" ht="21" customHeight="1" x14ac:dyDescent="0.3"/>
    <row r="1418" ht="21" customHeight="1" x14ac:dyDescent="0.3"/>
    <row r="1419" ht="21" customHeight="1" x14ac:dyDescent="0.3"/>
    <row r="1420" ht="21" customHeight="1" x14ac:dyDescent="0.3"/>
    <row r="1421" ht="21" customHeight="1" x14ac:dyDescent="0.3"/>
    <row r="1422" ht="21" customHeight="1" x14ac:dyDescent="0.3"/>
    <row r="1423" ht="21" customHeight="1" x14ac:dyDescent="0.3"/>
    <row r="1424" ht="21" customHeight="1" x14ac:dyDescent="0.3"/>
    <row r="1425" ht="21" customHeight="1" x14ac:dyDescent="0.3"/>
    <row r="1426" ht="21" customHeight="1" x14ac:dyDescent="0.3"/>
    <row r="1427" ht="21" customHeight="1" x14ac:dyDescent="0.3"/>
    <row r="1428" ht="21" customHeight="1" x14ac:dyDescent="0.3"/>
    <row r="1429" ht="21" customHeight="1" x14ac:dyDescent="0.3"/>
    <row r="1430" ht="21" customHeight="1" x14ac:dyDescent="0.3"/>
    <row r="1431" ht="21" customHeight="1" x14ac:dyDescent="0.3"/>
    <row r="1432" ht="21" customHeight="1" x14ac:dyDescent="0.3"/>
    <row r="1433" ht="21" customHeight="1" x14ac:dyDescent="0.3"/>
    <row r="1434" ht="21" customHeight="1" x14ac:dyDescent="0.3"/>
    <row r="1435" ht="21" customHeight="1" x14ac:dyDescent="0.3"/>
    <row r="1436" ht="21" customHeight="1" x14ac:dyDescent="0.3"/>
    <row r="1437" ht="21" customHeight="1" x14ac:dyDescent="0.3"/>
    <row r="1438" ht="21" customHeight="1" x14ac:dyDescent="0.3"/>
    <row r="1439" ht="21" customHeight="1" x14ac:dyDescent="0.3"/>
    <row r="1440" ht="21" customHeight="1" x14ac:dyDescent="0.3"/>
    <row r="1441" ht="21" customHeight="1" x14ac:dyDescent="0.3"/>
    <row r="1442" ht="21" customHeight="1" x14ac:dyDescent="0.3"/>
    <row r="1443" ht="21" customHeight="1" x14ac:dyDescent="0.3"/>
    <row r="1444" ht="21" customHeight="1" x14ac:dyDescent="0.3"/>
    <row r="1445" ht="21" customHeight="1" x14ac:dyDescent="0.3"/>
    <row r="1446" ht="21" customHeight="1" x14ac:dyDescent="0.3"/>
    <row r="1447" ht="21" customHeight="1" x14ac:dyDescent="0.3"/>
    <row r="1448" ht="21" customHeight="1" x14ac:dyDescent="0.3"/>
    <row r="1449" ht="21" customHeight="1" x14ac:dyDescent="0.3"/>
    <row r="1450" ht="21" customHeight="1" x14ac:dyDescent="0.3"/>
    <row r="1451" ht="21" customHeight="1" x14ac:dyDescent="0.3"/>
    <row r="1452" ht="21" customHeight="1" x14ac:dyDescent="0.3"/>
    <row r="1453" ht="21" customHeight="1" x14ac:dyDescent="0.3"/>
    <row r="1454" ht="21" customHeight="1" x14ac:dyDescent="0.3"/>
    <row r="1455" ht="21" customHeight="1" x14ac:dyDescent="0.3"/>
    <row r="1456" ht="21" customHeight="1" x14ac:dyDescent="0.3"/>
    <row r="1457" ht="21" customHeight="1" x14ac:dyDescent="0.3"/>
    <row r="1458" ht="21" customHeight="1" x14ac:dyDescent="0.3"/>
    <row r="1459" ht="21" customHeight="1" x14ac:dyDescent="0.3"/>
    <row r="1460" ht="21" customHeight="1" x14ac:dyDescent="0.3"/>
    <row r="1461" ht="21" customHeight="1" x14ac:dyDescent="0.3"/>
    <row r="1462" ht="21" customHeight="1" x14ac:dyDescent="0.3"/>
    <row r="1463" ht="21" customHeight="1" x14ac:dyDescent="0.3"/>
    <row r="1464" ht="21" customHeight="1" x14ac:dyDescent="0.3"/>
    <row r="1465" ht="21" customHeight="1" x14ac:dyDescent="0.3"/>
    <row r="1466" ht="21" customHeight="1" x14ac:dyDescent="0.3"/>
    <row r="1467" ht="21" customHeight="1" x14ac:dyDescent="0.3"/>
    <row r="1468" ht="21" customHeight="1" x14ac:dyDescent="0.3"/>
    <row r="1469" ht="21" customHeight="1" x14ac:dyDescent="0.3"/>
    <row r="1470" ht="21" customHeight="1" x14ac:dyDescent="0.3"/>
    <row r="1471" ht="21" customHeight="1" x14ac:dyDescent="0.3"/>
    <row r="1472" ht="21" customHeight="1" x14ac:dyDescent="0.3"/>
    <row r="1473" ht="21" customHeight="1" x14ac:dyDescent="0.3"/>
    <row r="1474" ht="21" customHeight="1" x14ac:dyDescent="0.3"/>
    <row r="1475" ht="21" customHeight="1" x14ac:dyDescent="0.3"/>
    <row r="1476" ht="21" customHeight="1" x14ac:dyDescent="0.3"/>
    <row r="1477" ht="21" customHeight="1" x14ac:dyDescent="0.3"/>
    <row r="1478" ht="21" customHeight="1" x14ac:dyDescent="0.3"/>
    <row r="1479" ht="21" customHeight="1" x14ac:dyDescent="0.3"/>
    <row r="1480" ht="21" customHeight="1" x14ac:dyDescent="0.3"/>
    <row r="1481" ht="21" customHeight="1" x14ac:dyDescent="0.3"/>
    <row r="1482" ht="21" customHeight="1" x14ac:dyDescent="0.3"/>
    <row r="1483" ht="21" customHeight="1" x14ac:dyDescent="0.3"/>
    <row r="1484" ht="21" customHeight="1" x14ac:dyDescent="0.3"/>
    <row r="1485" ht="21" customHeight="1" x14ac:dyDescent="0.3"/>
    <row r="1486" ht="21" customHeight="1" x14ac:dyDescent="0.3"/>
    <row r="1487" ht="21" customHeight="1" x14ac:dyDescent="0.3"/>
    <row r="1488" ht="21" customHeight="1" x14ac:dyDescent="0.3"/>
    <row r="1489" ht="21" customHeight="1" x14ac:dyDescent="0.3"/>
    <row r="1490" ht="21" customHeight="1" x14ac:dyDescent="0.3"/>
    <row r="1491" ht="21" customHeight="1" x14ac:dyDescent="0.3"/>
    <row r="1492" ht="21" customHeight="1" x14ac:dyDescent="0.3"/>
    <row r="1493" ht="21" customHeight="1" x14ac:dyDescent="0.3"/>
    <row r="1494" ht="21" customHeight="1" x14ac:dyDescent="0.3"/>
    <row r="1495" ht="21" customHeight="1" x14ac:dyDescent="0.3"/>
    <row r="1496" ht="21" customHeight="1" x14ac:dyDescent="0.3"/>
    <row r="1497" ht="21" customHeight="1" x14ac:dyDescent="0.3"/>
    <row r="1498" ht="21" customHeight="1" x14ac:dyDescent="0.3"/>
    <row r="1499" ht="21" customHeight="1" x14ac:dyDescent="0.3"/>
    <row r="1500" ht="21" customHeight="1" x14ac:dyDescent="0.3"/>
    <row r="1501" ht="21" customHeight="1" x14ac:dyDescent="0.3"/>
    <row r="1502" ht="21" customHeight="1" x14ac:dyDescent="0.3"/>
    <row r="1503" ht="21" customHeight="1" x14ac:dyDescent="0.3"/>
    <row r="1504" ht="21" customHeight="1" x14ac:dyDescent="0.3"/>
    <row r="1505" ht="21" customHeight="1" x14ac:dyDescent="0.3"/>
    <row r="1506" ht="21" customHeight="1" x14ac:dyDescent="0.3"/>
    <row r="1507" ht="21" customHeight="1" x14ac:dyDescent="0.3"/>
    <row r="1508" ht="21" customHeight="1" x14ac:dyDescent="0.3"/>
    <row r="1509" ht="21" customHeight="1" x14ac:dyDescent="0.3"/>
    <row r="1510" ht="21" customHeight="1" x14ac:dyDescent="0.3"/>
    <row r="1511" ht="21" customHeight="1" x14ac:dyDescent="0.3"/>
    <row r="1512" ht="21" customHeight="1" x14ac:dyDescent="0.3"/>
    <row r="1513" ht="21" customHeight="1" x14ac:dyDescent="0.3"/>
    <row r="1514" ht="21" customHeight="1" x14ac:dyDescent="0.3"/>
    <row r="1515" ht="21" customHeight="1" x14ac:dyDescent="0.3"/>
    <row r="1516" ht="21" customHeight="1" x14ac:dyDescent="0.3"/>
    <row r="1517" ht="21" customHeight="1" x14ac:dyDescent="0.3"/>
    <row r="1518" ht="21" customHeight="1" x14ac:dyDescent="0.3"/>
    <row r="1519" ht="21" customHeight="1" x14ac:dyDescent="0.3"/>
    <row r="1520" ht="21" customHeight="1" x14ac:dyDescent="0.3"/>
    <row r="1521" ht="21" customHeight="1" x14ac:dyDescent="0.3"/>
    <row r="1522" ht="21" customHeight="1" x14ac:dyDescent="0.3"/>
    <row r="1523" ht="21" customHeight="1" x14ac:dyDescent="0.3"/>
    <row r="1524" ht="21" customHeight="1" x14ac:dyDescent="0.3"/>
    <row r="1525" ht="21" customHeight="1" x14ac:dyDescent="0.3"/>
    <row r="1526" ht="21" customHeight="1" x14ac:dyDescent="0.3"/>
    <row r="1527" ht="21" customHeight="1" x14ac:dyDescent="0.3"/>
    <row r="1528" ht="21" customHeight="1" x14ac:dyDescent="0.3"/>
    <row r="1529" ht="21" customHeight="1" x14ac:dyDescent="0.3"/>
    <row r="1530" ht="21" customHeight="1" x14ac:dyDescent="0.3"/>
    <row r="1531" ht="21" customHeight="1" x14ac:dyDescent="0.3"/>
    <row r="1532" ht="21" customHeight="1" x14ac:dyDescent="0.3"/>
    <row r="1533" ht="21" customHeight="1" x14ac:dyDescent="0.3"/>
    <row r="1534" ht="21" customHeight="1" x14ac:dyDescent="0.3"/>
    <row r="1535" ht="21" customHeight="1" x14ac:dyDescent="0.3"/>
    <row r="1536" ht="21" customHeight="1" x14ac:dyDescent="0.3"/>
    <row r="1537" ht="21" customHeight="1" x14ac:dyDescent="0.3"/>
    <row r="1538" ht="21" customHeight="1" x14ac:dyDescent="0.3"/>
    <row r="1539" ht="21" customHeight="1" x14ac:dyDescent="0.3"/>
    <row r="1540" ht="21" customHeight="1" x14ac:dyDescent="0.3"/>
    <row r="1541" ht="21" customHeight="1" x14ac:dyDescent="0.3"/>
    <row r="1542" ht="21" customHeight="1" x14ac:dyDescent="0.3"/>
    <row r="1543" ht="21" customHeight="1" x14ac:dyDescent="0.3"/>
    <row r="1544" ht="21" customHeight="1" x14ac:dyDescent="0.3"/>
    <row r="1545" ht="21" customHeight="1" x14ac:dyDescent="0.3"/>
    <row r="1546" ht="21" customHeight="1" x14ac:dyDescent="0.3"/>
    <row r="1547" ht="21" customHeight="1" x14ac:dyDescent="0.3"/>
    <row r="1548" ht="21" customHeight="1" x14ac:dyDescent="0.3"/>
    <row r="1549" ht="21" customHeight="1" x14ac:dyDescent="0.3"/>
    <row r="1550" ht="21" customHeight="1" x14ac:dyDescent="0.3"/>
    <row r="1551" ht="21" customHeight="1" x14ac:dyDescent="0.3"/>
    <row r="1552" ht="21" customHeight="1" x14ac:dyDescent="0.3"/>
    <row r="1553" ht="21" customHeight="1" x14ac:dyDescent="0.3"/>
    <row r="1554" ht="21" customHeight="1" x14ac:dyDescent="0.3"/>
    <row r="1555" ht="21" customHeight="1" x14ac:dyDescent="0.3"/>
    <row r="1556" ht="21" customHeight="1" x14ac:dyDescent="0.3"/>
    <row r="1557" ht="21" customHeight="1" x14ac:dyDescent="0.3"/>
    <row r="1558" ht="21" customHeight="1" x14ac:dyDescent="0.3"/>
    <row r="1559" ht="21" customHeight="1" x14ac:dyDescent="0.3"/>
    <row r="1560" ht="21" customHeight="1" x14ac:dyDescent="0.3"/>
    <row r="1561" ht="21" customHeight="1" x14ac:dyDescent="0.3"/>
    <row r="1562" ht="21" customHeight="1" x14ac:dyDescent="0.3"/>
    <row r="1563" ht="21" customHeight="1" x14ac:dyDescent="0.3"/>
    <row r="1564" ht="21" customHeight="1" x14ac:dyDescent="0.3"/>
    <row r="1565" ht="21" customHeight="1" x14ac:dyDescent="0.3"/>
    <row r="1566" ht="21" customHeight="1" x14ac:dyDescent="0.3"/>
    <row r="1567" ht="21" customHeight="1" x14ac:dyDescent="0.3"/>
    <row r="1568" ht="21" customHeight="1" x14ac:dyDescent="0.3"/>
    <row r="1569" ht="21" customHeight="1" x14ac:dyDescent="0.3"/>
    <row r="1570" ht="21" customHeight="1" x14ac:dyDescent="0.3"/>
    <row r="1571" ht="21" customHeight="1" x14ac:dyDescent="0.3"/>
    <row r="1572" ht="21" customHeight="1" x14ac:dyDescent="0.3"/>
    <row r="1573" ht="21" customHeight="1" x14ac:dyDescent="0.3"/>
    <row r="1574" ht="21" customHeight="1" x14ac:dyDescent="0.3"/>
    <row r="1575" ht="21" customHeight="1" x14ac:dyDescent="0.3"/>
    <row r="1576" ht="21" customHeight="1" x14ac:dyDescent="0.3"/>
    <row r="1577" ht="21" customHeight="1" x14ac:dyDescent="0.3"/>
    <row r="1578" ht="21" customHeight="1" x14ac:dyDescent="0.3"/>
    <row r="1579" ht="21" customHeight="1" x14ac:dyDescent="0.3"/>
    <row r="1580" ht="21" customHeight="1" x14ac:dyDescent="0.3"/>
    <row r="1581" ht="21" customHeight="1" x14ac:dyDescent="0.3"/>
    <row r="1582" ht="21" customHeight="1" x14ac:dyDescent="0.3"/>
    <row r="1583" ht="21" customHeight="1" x14ac:dyDescent="0.3"/>
    <row r="1584" ht="21" customHeight="1" x14ac:dyDescent="0.3"/>
    <row r="1585" ht="21" customHeight="1" x14ac:dyDescent="0.3"/>
    <row r="1586" ht="21" customHeight="1" x14ac:dyDescent="0.3"/>
    <row r="1587" ht="21" customHeight="1" x14ac:dyDescent="0.3"/>
    <row r="1588" ht="21" customHeight="1" x14ac:dyDescent="0.3"/>
    <row r="1589" ht="21" customHeight="1" x14ac:dyDescent="0.3"/>
    <row r="1590" ht="21" customHeight="1" x14ac:dyDescent="0.3"/>
    <row r="1591" ht="21" customHeight="1" x14ac:dyDescent="0.3"/>
    <row r="1592" ht="21" customHeight="1" x14ac:dyDescent="0.3"/>
    <row r="1593" ht="21" customHeight="1" x14ac:dyDescent="0.3"/>
    <row r="1594" ht="21" customHeight="1" x14ac:dyDescent="0.3"/>
    <row r="1595" ht="21" customHeight="1" x14ac:dyDescent="0.3"/>
    <row r="1596" ht="21" customHeight="1" x14ac:dyDescent="0.3"/>
    <row r="1597" ht="21" customHeight="1" x14ac:dyDescent="0.3"/>
    <row r="1598" ht="21" customHeight="1" x14ac:dyDescent="0.3"/>
    <row r="1599" ht="21" customHeight="1" x14ac:dyDescent="0.3"/>
    <row r="1600" ht="21" customHeight="1" x14ac:dyDescent="0.3"/>
    <row r="1601" ht="21" customHeight="1" x14ac:dyDescent="0.3"/>
    <row r="1602" ht="21" customHeight="1" x14ac:dyDescent="0.3"/>
    <row r="1603" ht="21" customHeight="1" x14ac:dyDescent="0.3"/>
    <row r="1604" ht="21" customHeight="1" x14ac:dyDescent="0.3"/>
    <row r="1605" ht="21" customHeight="1" x14ac:dyDescent="0.3"/>
    <row r="1606" ht="21" customHeight="1" x14ac:dyDescent="0.3"/>
    <row r="1607" ht="21" customHeight="1" x14ac:dyDescent="0.3"/>
    <row r="1608" ht="21" customHeight="1" x14ac:dyDescent="0.3"/>
    <row r="1609" ht="21" customHeight="1" x14ac:dyDescent="0.3"/>
    <row r="1610" ht="21" customHeight="1" x14ac:dyDescent="0.3"/>
    <row r="1611" ht="21" customHeight="1" x14ac:dyDescent="0.3"/>
    <row r="1612" ht="21" customHeight="1" x14ac:dyDescent="0.3"/>
    <row r="1613" ht="21" customHeight="1" x14ac:dyDescent="0.3"/>
    <row r="1614" ht="21" customHeight="1" x14ac:dyDescent="0.3"/>
    <row r="1615" ht="21" customHeight="1" x14ac:dyDescent="0.3"/>
    <row r="1616" ht="21" customHeight="1" x14ac:dyDescent="0.3"/>
    <row r="1617" ht="21" customHeight="1" x14ac:dyDescent="0.3"/>
    <row r="1618" ht="21" customHeight="1" x14ac:dyDescent="0.3"/>
    <row r="1619" ht="21" customHeight="1" x14ac:dyDescent="0.3"/>
    <row r="1620" ht="21" customHeight="1" x14ac:dyDescent="0.3"/>
    <row r="1621" ht="21" customHeight="1" x14ac:dyDescent="0.3"/>
    <row r="1622" ht="21" customHeight="1" x14ac:dyDescent="0.3"/>
    <row r="1623" ht="21" customHeight="1" x14ac:dyDescent="0.3"/>
    <row r="1624" ht="21" customHeight="1" x14ac:dyDescent="0.3"/>
    <row r="1625" ht="21" customHeight="1" x14ac:dyDescent="0.3"/>
    <row r="1626" ht="21" customHeight="1" x14ac:dyDescent="0.3"/>
    <row r="1627" ht="21" customHeight="1" x14ac:dyDescent="0.3"/>
    <row r="1628" ht="21" customHeight="1" x14ac:dyDescent="0.3"/>
    <row r="1629" ht="21" customHeight="1" x14ac:dyDescent="0.3"/>
    <row r="1630" ht="21" customHeight="1" x14ac:dyDescent="0.3"/>
    <row r="1631" ht="21" customHeight="1" x14ac:dyDescent="0.3"/>
    <row r="1632" ht="21" customHeight="1" x14ac:dyDescent="0.3"/>
    <row r="1633" ht="21" customHeight="1" x14ac:dyDescent="0.3"/>
    <row r="1634" ht="21" customHeight="1" x14ac:dyDescent="0.3"/>
    <row r="1635" ht="21" customHeight="1" x14ac:dyDescent="0.3"/>
    <row r="1636" ht="21" customHeight="1" x14ac:dyDescent="0.3"/>
    <row r="1637" ht="21" customHeight="1" x14ac:dyDescent="0.3"/>
    <row r="1638" ht="21" customHeight="1" x14ac:dyDescent="0.3"/>
    <row r="1639" ht="21" customHeight="1" x14ac:dyDescent="0.3"/>
    <row r="1640" ht="21" customHeight="1" x14ac:dyDescent="0.3"/>
    <row r="1641" ht="21" customHeight="1" x14ac:dyDescent="0.3"/>
    <row r="1642" ht="21" customHeight="1" x14ac:dyDescent="0.3"/>
    <row r="1643" ht="21" customHeight="1" x14ac:dyDescent="0.3"/>
    <row r="1644" ht="21" customHeight="1" x14ac:dyDescent="0.3"/>
    <row r="1645" ht="21" customHeight="1" x14ac:dyDescent="0.3"/>
    <row r="1646" ht="21" customHeight="1" x14ac:dyDescent="0.3"/>
    <row r="1647" ht="21" customHeight="1" x14ac:dyDescent="0.3"/>
    <row r="1648" ht="21" customHeight="1" x14ac:dyDescent="0.3"/>
    <row r="1649" ht="21" customHeight="1" x14ac:dyDescent="0.3"/>
    <row r="1650" ht="21" customHeight="1" x14ac:dyDescent="0.3"/>
    <row r="1651" ht="21" customHeight="1" x14ac:dyDescent="0.3"/>
    <row r="1652" ht="21" customHeight="1" x14ac:dyDescent="0.3"/>
    <row r="1653" ht="21" customHeight="1" x14ac:dyDescent="0.3"/>
    <row r="1654" ht="21" customHeight="1" x14ac:dyDescent="0.3"/>
    <row r="1655" ht="21" customHeight="1" x14ac:dyDescent="0.3"/>
    <row r="1656" ht="21" customHeight="1" x14ac:dyDescent="0.3"/>
    <row r="1657" ht="21" customHeight="1" x14ac:dyDescent="0.3"/>
    <row r="1658" ht="21" customHeight="1" x14ac:dyDescent="0.3"/>
    <row r="1659" ht="21" customHeight="1" x14ac:dyDescent="0.3"/>
    <row r="1660" ht="21" customHeight="1" x14ac:dyDescent="0.3"/>
    <row r="1661" ht="21" customHeight="1" x14ac:dyDescent="0.3"/>
    <row r="1662" ht="21" customHeight="1" x14ac:dyDescent="0.3"/>
    <row r="1663" ht="21" customHeight="1" x14ac:dyDescent="0.3"/>
    <row r="1664" ht="21" customHeight="1" x14ac:dyDescent="0.3"/>
    <row r="1665" ht="21" customHeight="1" x14ac:dyDescent="0.3"/>
    <row r="1666" ht="21" customHeight="1" x14ac:dyDescent="0.3"/>
    <row r="1667" ht="21" customHeight="1" x14ac:dyDescent="0.3"/>
    <row r="1668" ht="21" customHeight="1" x14ac:dyDescent="0.3"/>
    <row r="1669" ht="21" customHeight="1" x14ac:dyDescent="0.3"/>
    <row r="1670" ht="21" customHeight="1" x14ac:dyDescent="0.3"/>
    <row r="1671" ht="21" customHeight="1" x14ac:dyDescent="0.3"/>
    <row r="1672" ht="21" customHeight="1" x14ac:dyDescent="0.3"/>
    <row r="1673" ht="21" customHeight="1" x14ac:dyDescent="0.3"/>
    <row r="1674" ht="21" customHeight="1" x14ac:dyDescent="0.3"/>
    <row r="1675" ht="21" customHeight="1" x14ac:dyDescent="0.3"/>
    <row r="1676" ht="21" customHeight="1" x14ac:dyDescent="0.3"/>
    <row r="1677" ht="21" customHeight="1" x14ac:dyDescent="0.3"/>
    <row r="1678" ht="21" customHeight="1" x14ac:dyDescent="0.3"/>
    <row r="1679" ht="21" customHeight="1" x14ac:dyDescent="0.3"/>
    <row r="1680" ht="21" customHeight="1" x14ac:dyDescent="0.3"/>
    <row r="1681" ht="21" customHeight="1" x14ac:dyDescent="0.3"/>
    <row r="1682" ht="21" customHeight="1" x14ac:dyDescent="0.3"/>
    <row r="1683" ht="21" customHeight="1" x14ac:dyDescent="0.3"/>
    <row r="1684" ht="21" customHeight="1" x14ac:dyDescent="0.3"/>
    <row r="1685" ht="21" customHeight="1" x14ac:dyDescent="0.3"/>
    <row r="1686" ht="21" customHeight="1" x14ac:dyDescent="0.3"/>
    <row r="1687" ht="21" customHeight="1" x14ac:dyDescent="0.3"/>
    <row r="1688" ht="21" customHeight="1" x14ac:dyDescent="0.3"/>
    <row r="1689" ht="21" customHeight="1" x14ac:dyDescent="0.3"/>
    <row r="1690" ht="21" customHeight="1" x14ac:dyDescent="0.3"/>
    <row r="1691" ht="21" customHeight="1" x14ac:dyDescent="0.3"/>
    <row r="1692" ht="21" customHeight="1" x14ac:dyDescent="0.3"/>
    <row r="1693" ht="21" customHeight="1" x14ac:dyDescent="0.3"/>
    <row r="1694" ht="21" customHeight="1" x14ac:dyDescent="0.3"/>
    <row r="1695" ht="21" customHeight="1" x14ac:dyDescent="0.3"/>
    <row r="1696" ht="21" customHeight="1" x14ac:dyDescent="0.3"/>
    <row r="1697" ht="21" customHeight="1" x14ac:dyDescent="0.3"/>
    <row r="1698" ht="21" customHeight="1" x14ac:dyDescent="0.3"/>
    <row r="1699" ht="21" customHeight="1" x14ac:dyDescent="0.3"/>
    <row r="1700" ht="21" customHeight="1" x14ac:dyDescent="0.3"/>
    <row r="1701" ht="21" customHeight="1" x14ac:dyDescent="0.3"/>
    <row r="1702" ht="21" customHeight="1" x14ac:dyDescent="0.3"/>
    <row r="1703" ht="21" customHeight="1" x14ac:dyDescent="0.3"/>
    <row r="1704" ht="21" customHeight="1" x14ac:dyDescent="0.3"/>
    <row r="1705" ht="21" customHeight="1" x14ac:dyDescent="0.3"/>
    <row r="1706" ht="21" customHeight="1" x14ac:dyDescent="0.3"/>
    <row r="1707" ht="21" customHeight="1" x14ac:dyDescent="0.3"/>
    <row r="1708" ht="21" customHeight="1" x14ac:dyDescent="0.3"/>
    <row r="1709" ht="21" customHeight="1" x14ac:dyDescent="0.3"/>
    <row r="1710" ht="21" customHeight="1" x14ac:dyDescent="0.3"/>
    <row r="1711" ht="21" customHeight="1" x14ac:dyDescent="0.3"/>
    <row r="1712" ht="21" customHeight="1" x14ac:dyDescent="0.3"/>
    <row r="1713" ht="21" customHeight="1" x14ac:dyDescent="0.3"/>
    <row r="1714" ht="21" customHeight="1" x14ac:dyDescent="0.3"/>
    <row r="1715" ht="21" customHeight="1" x14ac:dyDescent="0.3"/>
    <row r="1716" ht="21" customHeight="1" x14ac:dyDescent="0.3"/>
    <row r="1717" ht="21" customHeight="1" x14ac:dyDescent="0.3"/>
    <row r="1718" ht="21" customHeight="1" x14ac:dyDescent="0.3"/>
    <row r="1719" ht="21" customHeight="1" x14ac:dyDescent="0.3"/>
    <row r="1720" ht="21" customHeight="1" x14ac:dyDescent="0.3"/>
    <row r="1721" ht="21" customHeight="1" x14ac:dyDescent="0.3"/>
    <row r="1722" ht="21" customHeight="1" x14ac:dyDescent="0.3"/>
    <row r="1723" ht="21" customHeight="1" x14ac:dyDescent="0.3"/>
    <row r="1724" ht="21" customHeight="1" x14ac:dyDescent="0.3"/>
    <row r="1725" ht="21" customHeight="1" x14ac:dyDescent="0.3"/>
    <row r="1726" ht="21" customHeight="1" x14ac:dyDescent="0.3"/>
    <row r="1727" ht="21" customHeight="1" x14ac:dyDescent="0.3"/>
    <row r="1728" ht="21" customHeight="1" x14ac:dyDescent="0.3"/>
    <row r="1729" ht="21" customHeight="1" x14ac:dyDescent="0.3"/>
    <row r="1730" ht="21" customHeight="1" x14ac:dyDescent="0.3"/>
    <row r="1731" ht="21" customHeight="1" x14ac:dyDescent="0.3"/>
    <row r="1732" ht="21" customHeight="1" x14ac:dyDescent="0.3"/>
    <row r="1733" ht="21" customHeight="1" x14ac:dyDescent="0.3"/>
    <row r="1734" ht="21" customHeight="1" x14ac:dyDescent="0.3"/>
    <row r="1735" ht="21" customHeight="1" x14ac:dyDescent="0.3"/>
    <row r="1736" ht="21" customHeight="1" x14ac:dyDescent="0.3"/>
    <row r="1737" ht="21" customHeight="1" x14ac:dyDescent="0.3"/>
    <row r="1738" ht="21" customHeight="1" x14ac:dyDescent="0.3"/>
    <row r="1739" ht="21" customHeight="1" x14ac:dyDescent="0.3"/>
    <row r="1740" ht="21" customHeight="1" x14ac:dyDescent="0.3"/>
    <row r="1741" ht="21" customHeight="1" x14ac:dyDescent="0.3"/>
    <row r="1742" ht="21" customHeight="1" x14ac:dyDescent="0.3"/>
    <row r="1743" ht="21" customHeight="1" x14ac:dyDescent="0.3"/>
    <row r="1744" ht="21" customHeight="1" x14ac:dyDescent="0.3"/>
    <row r="1745" ht="21" customHeight="1" x14ac:dyDescent="0.3"/>
    <row r="1746" ht="21" customHeight="1" x14ac:dyDescent="0.3"/>
    <row r="1747" ht="21" customHeight="1" x14ac:dyDescent="0.3"/>
    <row r="1748" ht="21" customHeight="1" x14ac:dyDescent="0.3"/>
    <row r="1749" ht="21" customHeight="1" x14ac:dyDescent="0.3"/>
    <row r="1750" ht="21" customHeight="1" x14ac:dyDescent="0.3"/>
    <row r="1751" ht="21" customHeight="1" x14ac:dyDescent="0.3"/>
    <row r="1752" ht="21" customHeight="1" x14ac:dyDescent="0.3"/>
    <row r="1753" ht="21" customHeight="1" x14ac:dyDescent="0.3"/>
    <row r="1754" ht="21" customHeight="1" x14ac:dyDescent="0.3"/>
    <row r="1755" ht="21" customHeight="1" x14ac:dyDescent="0.3"/>
    <row r="1756" ht="21" customHeight="1" x14ac:dyDescent="0.3"/>
    <row r="1757" ht="21" customHeight="1" x14ac:dyDescent="0.3"/>
    <row r="1758" ht="21" customHeight="1" x14ac:dyDescent="0.3"/>
    <row r="1759" ht="21" customHeight="1" x14ac:dyDescent="0.3"/>
    <row r="1760" ht="21" customHeight="1" x14ac:dyDescent="0.3"/>
    <row r="1761" ht="21" customHeight="1" x14ac:dyDescent="0.3"/>
    <row r="1762" ht="21" customHeight="1" x14ac:dyDescent="0.3"/>
    <row r="1763" ht="21" customHeight="1" x14ac:dyDescent="0.3"/>
    <row r="1764" ht="21" customHeight="1" x14ac:dyDescent="0.3"/>
    <row r="1765" ht="21" customHeight="1" x14ac:dyDescent="0.3"/>
    <row r="1766" ht="21" customHeight="1" x14ac:dyDescent="0.3"/>
    <row r="1767" ht="21" customHeight="1" x14ac:dyDescent="0.3"/>
    <row r="1768" ht="21" customHeight="1" x14ac:dyDescent="0.3"/>
    <row r="1769" ht="21" customHeight="1" x14ac:dyDescent="0.3"/>
    <row r="1770" ht="21" customHeight="1" x14ac:dyDescent="0.3"/>
    <row r="1771" ht="21" customHeight="1" x14ac:dyDescent="0.3"/>
    <row r="1772" ht="21" customHeight="1" x14ac:dyDescent="0.3"/>
    <row r="1773" ht="21" customHeight="1" x14ac:dyDescent="0.3"/>
    <row r="1774" ht="21" customHeight="1" x14ac:dyDescent="0.3"/>
    <row r="1775" ht="21" customHeight="1" x14ac:dyDescent="0.3"/>
    <row r="1776" ht="21" customHeight="1" x14ac:dyDescent="0.3"/>
    <row r="1777" ht="21" customHeight="1" x14ac:dyDescent="0.3"/>
    <row r="1778" ht="21" customHeight="1" x14ac:dyDescent="0.3"/>
    <row r="1779" ht="21" customHeight="1" x14ac:dyDescent="0.3"/>
    <row r="1780" ht="21" customHeight="1" x14ac:dyDescent="0.3"/>
    <row r="1781" ht="21" customHeight="1" x14ac:dyDescent="0.3"/>
    <row r="1782" ht="21" customHeight="1" x14ac:dyDescent="0.3"/>
    <row r="1783" ht="21" customHeight="1" x14ac:dyDescent="0.3"/>
    <row r="1784" ht="21" customHeight="1" x14ac:dyDescent="0.3"/>
    <row r="1785" ht="21" customHeight="1" x14ac:dyDescent="0.3"/>
    <row r="1786" ht="21" customHeight="1" x14ac:dyDescent="0.3"/>
    <row r="1787" ht="21" customHeight="1" x14ac:dyDescent="0.3"/>
    <row r="1788" ht="21" customHeight="1" x14ac:dyDescent="0.3"/>
    <row r="1789" ht="21" customHeight="1" x14ac:dyDescent="0.3"/>
    <row r="1790" ht="21" customHeight="1" x14ac:dyDescent="0.3"/>
    <row r="1791" ht="21" customHeight="1" x14ac:dyDescent="0.3"/>
    <row r="1792" ht="21" customHeight="1" x14ac:dyDescent="0.3"/>
    <row r="1793" ht="21" customHeight="1" x14ac:dyDescent="0.3"/>
    <row r="1794" ht="21" customHeight="1" x14ac:dyDescent="0.3"/>
    <row r="1795" ht="21" customHeight="1" x14ac:dyDescent="0.3"/>
    <row r="1796" ht="21" customHeight="1" x14ac:dyDescent="0.3"/>
    <row r="1797" ht="21" customHeight="1" x14ac:dyDescent="0.3"/>
    <row r="1798" ht="21" customHeight="1" x14ac:dyDescent="0.3"/>
    <row r="1799" ht="21" customHeight="1" x14ac:dyDescent="0.3"/>
    <row r="1800" ht="21" customHeight="1" x14ac:dyDescent="0.3"/>
    <row r="1801" ht="21" customHeight="1" x14ac:dyDescent="0.3"/>
    <row r="1802" ht="21" customHeight="1" x14ac:dyDescent="0.3"/>
    <row r="1803" ht="21" customHeight="1" x14ac:dyDescent="0.3"/>
    <row r="1804" ht="21" customHeight="1" x14ac:dyDescent="0.3"/>
    <row r="1805" ht="21" customHeight="1" x14ac:dyDescent="0.3"/>
    <row r="1806" ht="21" customHeight="1" x14ac:dyDescent="0.3"/>
    <row r="1807" ht="21" customHeight="1" x14ac:dyDescent="0.3"/>
    <row r="1808" ht="21" customHeight="1" x14ac:dyDescent="0.3"/>
    <row r="1809" ht="21" customHeight="1" x14ac:dyDescent="0.3"/>
    <row r="1810" ht="21" customHeight="1" x14ac:dyDescent="0.3"/>
    <row r="1811" ht="21" customHeight="1" x14ac:dyDescent="0.3"/>
    <row r="1812" ht="21" customHeight="1" x14ac:dyDescent="0.3"/>
    <row r="1813" ht="21" customHeight="1" x14ac:dyDescent="0.3"/>
    <row r="1814" ht="21" customHeight="1" x14ac:dyDescent="0.3"/>
    <row r="1815" ht="21" customHeight="1" x14ac:dyDescent="0.3"/>
    <row r="1816" ht="21" customHeight="1" x14ac:dyDescent="0.3"/>
    <row r="1817" ht="21" customHeight="1" x14ac:dyDescent="0.3"/>
    <row r="1818" ht="21" customHeight="1" x14ac:dyDescent="0.3"/>
    <row r="1819" ht="21" customHeight="1" x14ac:dyDescent="0.3"/>
    <row r="1820" ht="21" customHeight="1" x14ac:dyDescent="0.3"/>
    <row r="1821" ht="21" customHeight="1" x14ac:dyDescent="0.3"/>
    <row r="1822" ht="21" customHeight="1" x14ac:dyDescent="0.3"/>
    <row r="1823" ht="21" customHeight="1" x14ac:dyDescent="0.3"/>
    <row r="1824" ht="21" customHeight="1" x14ac:dyDescent="0.3"/>
    <row r="1825" ht="21" customHeight="1" x14ac:dyDescent="0.3"/>
    <row r="1826" ht="21" customHeight="1" x14ac:dyDescent="0.3"/>
    <row r="1827" ht="21" customHeight="1" x14ac:dyDescent="0.3"/>
    <row r="1828" ht="21" customHeight="1" x14ac:dyDescent="0.3"/>
    <row r="1829" ht="21" customHeight="1" x14ac:dyDescent="0.3"/>
    <row r="1830" ht="21" customHeight="1" x14ac:dyDescent="0.3"/>
    <row r="1831" ht="21" customHeight="1" x14ac:dyDescent="0.3"/>
    <row r="1832" ht="21" customHeight="1" x14ac:dyDescent="0.3"/>
    <row r="1833" ht="21" customHeight="1" x14ac:dyDescent="0.3"/>
    <row r="1834" ht="21" customHeight="1" x14ac:dyDescent="0.3"/>
    <row r="1835" ht="21" customHeight="1" x14ac:dyDescent="0.3"/>
    <row r="1836" ht="21" customHeight="1" x14ac:dyDescent="0.3"/>
    <row r="1837" ht="21" customHeight="1" x14ac:dyDescent="0.3"/>
    <row r="1838" ht="21" customHeight="1" x14ac:dyDescent="0.3"/>
    <row r="1839" ht="21" customHeight="1" x14ac:dyDescent="0.3"/>
    <row r="1840" ht="21" customHeight="1" x14ac:dyDescent="0.3"/>
    <row r="1841" ht="21" customHeight="1" x14ac:dyDescent="0.3"/>
    <row r="1842" ht="21" customHeight="1" x14ac:dyDescent="0.3"/>
    <row r="1843" ht="21" customHeight="1" x14ac:dyDescent="0.3"/>
    <row r="1844" ht="21" customHeight="1" x14ac:dyDescent="0.3"/>
    <row r="1845" ht="21" customHeight="1" x14ac:dyDescent="0.3"/>
    <row r="1846" ht="21" customHeight="1" x14ac:dyDescent="0.3"/>
    <row r="1847" ht="21" customHeight="1" x14ac:dyDescent="0.3"/>
    <row r="1848" ht="21" customHeight="1" x14ac:dyDescent="0.3"/>
    <row r="1849" ht="21" customHeight="1" x14ac:dyDescent="0.3"/>
    <row r="1850" ht="21" customHeight="1" x14ac:dyDescent="0.3"/>
    <row r="1851" ht="21" customHeight="1" x14ac:dyDescent="0.3"/>
    <row r="1852" ht="21" customHeight="1" x14ac:dyDescent="0.3"/>
    <row r="1853" ht="21" customHeight="1" x14ac:dyDescent="0.3"/>
    <row r="1854" ht="21" customHeight="1" x14ac:dyDescent="0.3"/>
    <row r="1855" ht="21" customHeight="1" x14ac:dyDescent="0.3"/>
    <row r="1856" ht="21" customHeight="1" x14ac:dyDescent="0.3"/>
    <row r="1857" ht="21" customHeight="1" x14ac:dyDescent="0.3"/>
    <row r="1858" ht="21" customHeight="1" x14ac:dyDescent="0.3"/>
    <row r="1859" ht="21" customHeight="1" x14ac:dyDescent="0.3"/>
    <row r="1860" ht="21" customHeight="1" x14ac:dyDescent="0.3"/>
    <row r="1861" ht="21" customHeight="1" x14ac:dyDescent="0.3"/>
    <row r="1862" ht="21" customHeight="1" x14ac:dyDescent="0.3"/>
    <row r="1863" ht="21" customHeight="1" x14ac:dyDescent="0.3"/>
    <row r="1864" ht="21" customHeight="1" x14ac:dyDescent="0.3"/>
    <row r="1865" ht="21" customHeight="1" x14ac:dyDescent="0.3"/>
    <row r="1866" ht="21" customHeight="1" x14ac:dyDescent="0.3"/>
    <row r="1867" ht="21" customHeight="1" x14ac:dyDescent="0.3"/>
    <row r="1868" ht="21" customHeight="1" x14ac:dyDescent="0.3"/>
    <row r="1869" ht="21" customHeight="1" x14ac:dyDescent="0.3"/>
    <row r="1870" ht="21" customHeight="1" x14ac:dyDescent="0.3"/>
    <row r="1871" ht="21" customHeight="1" x14ac:dyDescent="0.3"/>
    <row r="1872" ht="21" customHeight="1" x14ac:dyDescent="0.3"/>
    <row r="1873" ht="21" customHeight="1" x14ac:dyDescent="0.3"/>
    <row r="1874" ht="21" customHeight="1" x14ac:dyDescent="0.3"/>
    <row r="1875" ht="21" customHeight="1" x14ac:dyDescent="0.3"/>
    <row r="1876" ht="21" customHeight="1" x14ac:dyDescent="0.3"/>
    <row r="1877" ht="21" customHeight="1" x14ac:dyDescent="0.3"/>
    <row r="1878" ht="21" customHeight="1" x14ac:dyDescent="0.3"/>
    <row r="1879" ht="21" customHeight="1" x14ac:dyDescent="0.3"/>
    <row r="1880" ht="21" customHeight="1" x14ac:dyDescent="0.3"/>
    <row r="1881" ht="21" customHeight="1" x14ac:dyDescent="0.3"/>
    <row r="1882" ht="21" customHeight="1" x14ac:dyDescent="0.3"/>
    <row r="1883" ht="21" customHeight="1" x14ac:dyDescent="0.3"/>
    <row r="1884" ht="21" customHeight="1" x14ac:dyDescent="0.3"/>
    <row r="1885" ht="21" customHeight="1" x14ac:dyDescent="0.3"/>
    <row r="1886" ht="21" customHeight="1" x14ac:dyDescent="0.3"/>
    <row r="1887" ht="21" customHeight="1" x14ac:dyDescent="0.3"/>
    <row r="1888" ht="21" customHeight="1" x14ac:dyDescent="0.3"/>
    <row r="1889" ht="21" customHeight="1" x14ac:dyDescent="0.3"/>
    <row r="1890" ht="21" customHeight="1" x14ac:dyDescent="0.3"/>
    <row r="1891" ht="21" customHeight="1" x14ac:dyDescent="0.3"/>
    <row r="1892" ht="21" customHeight="1" x14ac:dyDescent="0.3"/>
    <row r="1893" ht="21" customHeight="1" x14ac:dyDescent="0.3"/>
    <row r="1894" ht="21" customHeight="1" x14ac:dyDescent="0.3"/>
    <row r="1895" ht="21" customHeight="1" x14ac:dyDescent="0.3"/>
    <row r="1896" ht="21" customHeight="1" x14ac:dyDescent="0.3"/>
    <row r="1897" ht="21" customHeight="1" x14ac:dyDescent="0.3"/>
    <row r="1898" ht="21" customHeight="1" x14ac:dyDescent="0.3"/>
    <row r="1899" ht="21" customHeight="1" x14ac:dyDescent="0.3"/>
    <row r="1900" ht="21" customHeight="1" x14ac:dyDescent="0.3"/>
    <row r="1901" ht="21" customHeight="1" x14ac:dyDescent="0.3"/>
    <row r="1902" ht="21" customHeight="1" x14ac:dyDescent="0.3"/>
    <row r="1903" ht="21" customHeight="1" x14ac:dyDescent="0.3"/>
    <row r="1904" ht="21" customHeight="1" x14ac:dyDescent="0.3"/>
    <row r="1905" ht="21" customHeight="1" x14ac:dyDescent="0.3"/>
    <row r="1906" ht="21" customHeight="1" x14ac:dyDescent="0.3"/>
    <row r="1907" ht="21" customHeight="1" x14ac:dyDescent="0.3"/>
    <row r="1908" ht="21" customHeight="1" x14ac:dyDescent="0.3"/>
    <row r="1909" ht="21" customHeight="1" x14ac:dyDescent="0.3"/>
    <row r="1910" ht="21" customHeight="1" x14ac:dyDescent="0.3"/>
    <row r="1911" ht="21" customHeight="1" x14ac:dyDescent="0.3"/>
    <row r="1912" ht="21" customHeight="1" x14ac:dyDescent="0.3"/>
    <row r="1913" ht="21" customHeight="1" x14ac:dyDescent="0.3"/>
    <row r="1914" ht="21" customHeight="1" x14ac:dyDescent="0.3"/>
    <row r="1915" ht="21" customHeight="1" x14ac:dyDescent="0.3"/>
    <row r="1916" ht="21" customHeight="1" x14ac:dyDescent="0.3"/>
    <row r="1917" ht="21" customHeight="1" x14ac:dyDescent="0.3"/>
    <row r="1918" ht="21" customHeight="1" x14ac:dyDescent="0.3"/>
    <row r="1919" ht="21" customHeight="1" x14ac:dyDescent="0.3"/>
    <row r="1920" ht="21" customHeight="1" x14ac:dyDescent="0.3"/>
    <row r="1921" ht="21" customHeight="1" x14ac:dyDescent="0.3"/>
    <row r="1922" ht="21" customHeight="1" x14ac:dyDescent="0.3"/>
    <row r="1923" ht="21" customHeight="1" x14ac:dyDescent="0.3"/>
    <row r="1924" ht="21" customHeight="1" x14ac:dyDescent="0.3"/>
    <row r="1925" ht="21" customHeight="1" x14ac:dyDescent="0.3"/>
    <row r="1926" ht="21" customHeight="1" x14ac:dyDescent="0.3"/>
    <row r="1927" ht="21" customHeight="1" x14ac:dyDescent="0.3"/>
    <row r="1928" ht="21" customHeight="1" x14ac:dyDescent="0.3"/>
    <row r="1929" ht="21" customHeight="1" x14ac:dyDescent="0.3"/>
    <row r="1930" ht="21" customHeight="1" x14ac:dyDescent="0.3"/>
    <row r="1931" ht="21" customHeight="1" x14ac:dyDescent="0.3"/>
    <row r="1932" ht="21" customHeight="1" x14ac:dyDescent="0.3"/>
    <row r="1933" ht="21" customHeight="1" x14ac:dyDescent="0.3"/>
    <row r="1934" ht="21" customHeight="1" x14ac:dyDescent="0.3"/>
    <row r="1935" ht="21" customHeight="1" x14ac:dyDescent="0.3"/>
    <row r="1936" ht="21" customHeight="1" x14ac:dyDescent="0.3"/>
    <row r="1937" ht="21" customHeight="1" x14ac:dyDescent="0.3"/>
    <row r="1938" ht="21" customHeight="1" x14ac:dyDescent="0.3"/>
    <row r="1939" ht="21" customHeight="1" x14ac:dyDescent="0.3"/>
    <row r="1940" ht="21" customHeight="1" x14ac:dyDescent="0.3"/>
    <row r="1941" ht="21" customHeight="1" x14ac:dyDescent="0.3"/>
    <row r="1942" ht="21" customHeight="1" x14ac:dyDescent="0.3"/>
    <row r="1943" ht="21" customHeight="1" x14ac:dyDescent="0.3"/>
    <row r="1944" ht="21" customHeight="1" x14ac:dyDescent="0.3"/>
    <row r="1945" ht="21" customHeight="1" x14ac:dyDescent="0.3"/>
    <row r="1946" ht="21" customHeight="1" x14ac:dyDescent="0.3"/>
    <row r="1947" ht="21" customHeight="1" x14ac:dyDescent="0.3"/>
    <row r="1948" ht="21" customHeight="1" x14ac:dyDescent="0.3"/>
    <row r="1949" ht="21" customHeight="1" x14ac:dyDescent="0.3"/>
    <row r="1950" ht="21" customHeight="1" x14ac:dyDescent="0.3"/>
    <row r="1951" ht="21" customHeight="1" x14ac:dyDescent="0.3"/>
    <row r="1952" ht="21" customHeight="1" x14ac:dyDescent="0.3"/>
    <row r="1953" ht="21" customHeight="1" x14ac:dyDescent="0.3"/>
    <row r="1954" ht="21" customHeight="1" x14ac:dyDescent="0.3"/>
    <row r="1955" ht="21" customHeight="1" x14ac:dyDescent="0.3"/>
    <row r="1956" ht="21" customHeight="1" x14ac:dyDescent="0.3"/>
    <row r="1957" ht="21" customHeight="1" x14ac:dyDescent="0.3"/>
    <row r="1958" ht="21" customHeight="1" x14ac:dyDescent="0.3"/>
    <row r="1959" ht="21" customHeight="1" x14ac:dyDescent="0.3"/>
    <row r="1960" ht="21" customHeight="1" x14ac:dyDescent="0.3"/>
    <row r="1961" ht="21" customHeight="1" x14ac:dyDescent="0.3"/>
    <row r="1962" ht="21" customHeight="1" x14ac:dyDescent="0.3"/>
    <row r="1963" ht="21" customHeight="1" x14ac:dyDescent="0.3"/>
    <row r="1964" ht="21" customHeight="1" x14ac:dyDescent="0.3"/>
    <row r="1965" ht="21" customHeight="1" x14ac:dyDescent="0.3"/>
    <row r="1966" ht="21" customHeight="1" x14ac:dyDescent="0.3"/>
    <row r="1967" ht="21" customHeight="1" x14ac:dyDescent="0.3"/>
    <row r="1968" ht="21" customHeight="1" x14ac:dyDescent="0.3"/>
    <row r="1969" ht="21" customHeight="1" x14ac:dyDescent="0.3"/>
    <row r="1970" ht="21" customHeight="1" x14ac:dyDescent="0.3"/>
    <row r="1971" ht="21" customHeight="1" x14ac:dyDescent="0.3"/>
    <row r="1972" ht="21" customHeight="1" x14ac:dyDescent="0.3"/>
    <row r="1973" ht="21" customHeight="1" x14ac:dyDescent="0.3"/>
    <row r="1974" ht="21" customHeight="1" x14ac:dyDescent="0.3"/>
    <row r="1975" ht="21" customHeight="1" x14ac:dyDescent="0.3"/>
    <row r="1976" ht="21" customHeight="1" x14ac:dyDescent="0.3"/>
    <row r="1977" ht="21" customHeight="1" x14ac:dyDescent="0.3"/>
    <row r="1978" ht="21" customHeight="1" x14ac:dyDescent="0.3"/>
    <row r="1979" ht="21" customHeight="1" x14ac:dyDescent="0.3"/>
    <row r="1980" ht="21" customHeight="1" x14ac:dyDescent="0.3"/>
    <row r="1981" ht="21" customHeight="1" x14ac:dyDescent="0.3"/>
    <row r="1982" ht="21" customHeight="1" x14ac:dyDescent="0.3"/>
    <row r="1983" ht="21" customHeight="1" x14ac:dyDescent="0.3"/>
    <row r="1984" ht="21" customHeight="1" x14ac:dyDescent="0.3"/>
    <row r="1985" ht="21" customHeight="1" x14ac:dyDescent="0.3"/>
    <row r="1986" ht="21" customHeight="1" x14ac:dyDescent="0.3"/>
    <row r="1987" ht="21" customHeight="1" x14ac:dyDescent="0.3"/>
    <row r="1988" ht="21" customHeight="1" x14ac:dyDescent="0.3"/>
    <row r="1989" ht="21" customHeight="1" x14ac:dyDescent="0.3"/>
    <row r="1990" ht="21" customHeight="1" x14ac:dyDescent="0.3"/>
    <row r="1991" ht="21" customHeight="1" x14ac:dyDescent="0.3"/>
    <row r="1992" ht="21" customHeight="1" x14ac:dyDescent="0.3"/>
    <row r="1993" ht="21" customHeight="1" x14ac:dyDescent="0.3"/>
    <row r="1994" ht="21" customHeight="1" x14ac:dyDescent="0.3"/>
    <row r="1995" ht="21" customHeight="1" x14ac:dyDescent="0.3"/>
    <row r="1996" ht="21" customHeight="1" x14ac:dyDescent="0.3"/>
    <row r="1997" ht="21" customHeight="1" x14ac:dyDescent="0.3"/>
    <row r="1998" ht="21" customHeight="1" x14ac:dyDescent="0.3"/>
    <row r="1999" ht="21" customHeight="1" x14ac:dyDescent="0.3"/>
    <row r="2000" ht="21" customHeight="1" x14ac:dyDescent="0.3"/>
    <row r="2001" ht="21" customHeight="1" x14ac:dyDescent="0.3"/>
    <row r="2002" ht="21" customHeight="1" x14ac:dyDescent="0.3"/>
    <row r="2003" ht="21" customHeight="1" x14ac:dyDescent="0.3"/>
    <row r="2004" ht="21" customHeight="1" x14ac:dyDescent="0.3"/>
    <row r="2005" ht="21" customHeight="1" x14ac:dyDescent="0.3"/>
    <row r="2006" ht="21" customHeight="1" x14ac:dyDescent="0.3"/>
    <row r="2007" ht="21" customHeight="1" x14ac:dyDescent="0.3"/>
    <row r="2008" ht="21" customHeight="1" x14ac:dyDescent="0.3"/>
    <row r="2009" ht="21" customHeight="1" x14ac:dyDescent="0.3"/>
    <row r="2010" ht="21" customHeight="1" x14ac:dyDescent="0.3"/>
    <row r="2011" ht="21" customHeight="1" x14ac:dyDescent="0.3"/>
    <row r="2012" ht="21" customHeight="1" x14ac:dyDescent="0.3"/>
    <row r="2013" ht="21" customHeight="1" x14ac:dyDescent="0.3"/>
    <row r="2014" ht="21" customHeight="1" x14ac:dyDescent="0.3"/>
    <row r="2015" ht="21" customHeight="1" x14ac:dyDescent="0.3"/>
    <row r="2016" ht="21" customHeight="1" x14ac:dyDescent="0.3"/>
    <row r="2017" ht="21" customHeight="1" x14ac:dyDescent="0.3"/>
    <row r="2018" ht="21" customHeight="1" x14ac:dyDescent="0.3"/>
    <row r="2019" ht="21" customHeight="1" x14ac:dyDescent="0.3"/>
    <row r="2020" ht="21" customHeight="1" x14ac:dyDescent="0.3"/>
    <row r="2021" ht="21" customHeight="1" x14ac:dyDescent="0.3"/>
    <row r="2022" ht="21" customHeight="1" x14ac:dyDescent="0.3"/>
    <row r="2023" ht="21" customHeight="1" x14ac:dyDescent="0.3"/>
    <row r="2024" ht="21" customHeight="1" x14ac:dyDescent="0.3"/>
    <row r="2025" ht="21" customHeight="1" x14ac:dyDescent="0.3"/>
    <row r="2026" ht="21" customHeight="1" x14ac:dyDescent="0.3"/>
    <row r="2027" ht="21" customHeight="1" x14ac:dyDescent="0.3"/>
    <row r="2028" ht="21" customHeight="1" x14ac:dyDescent="0.3"/>
    <row r="2029" ht="21" customHeight="1" x14ac:dyDescent="0.3"/>
    <row r="2030" ht="21" customHeight="1" x14ac:dyDescent="0.3"/>
    <row r="2031" ht="21" customHeight="1" x14ac:dyDescent="0.3"/>
    <row r="2032" ht="21" customHeight="1" x14ac:dyDescent="0.3"/>
    <row r="2033" ht="21" customHeight="1" x14ac:dyDescent="0.3"/>
    <row r="2034" ht="21" customHeight="1" x14ac:dyDescent="0.3"/>
    <row r="2035" ht="21" customHeight="1" x14ac:dyDescent="0.3"/>
    <row r="2036" ht="21" customHeight="1" x14ac:dyDescent="0.3"/>
    <row r="2037" ht="21" customHeight="1" x14ac:dyDescent="0.3"/>
    <row r="2038" ht="21" customHeight="1" x14ac:dyDescent="0.3"/>
    <row r="2039" ht="21" customHeight="1" x14ac:dyDescent="0.3"/>
    <row r="2040" ht="21" customHeight="1" x14ac:dyDescent="0.3"/>
    <row r="2041" ht="21" customHeight="1" x14ac:dyDescent="0.3"/>
    <row r="2042" ht="21" customHeight="1" x14ac:dyDescent="0.3"/>
    <row r="2043" ht="21" customHeight="1" x14ac:dyDescent="0.3"/>
    <row r="2044" ht="21" customHeight="1" x14ac:dyDescent="0.3"/>
    <row r="2045" ht="21" customHeight="1" x14ac:dyDescent="0.3"/>
    <row r="2046" ht="21" customHeight="1" x14ac:dyDescent="0.3"/>
    <row r="2047" ht="21" customHeight="1" x14ac:dyDescent="0.3"/>
    <row r="2048" ht="21" customHeight="1" x14ac:dyDescent="0.3"/>
    <row r="2049" ht="21" customHeight="1" x14ac:dyDescent="0.3"/>
    <row r="2050" ht="21" customHeight="1" x14ac:dyDescent="0.3"/>
    <row r="2051" ht="21" customHeight="1" x14ac:dyDescent="0.3"/>
    <row r="2052" ht="21" customHeight="1" x14ac:dyDescent="0.3"/>
    <row r="2053" ht="21" customHeight="1" x14ac:dyDescent="0.3"/>
    <row r="2054" ht="21" customHeight="1" x14ac:dyDescent="0.3"/>
    <row r="2055" ht="21" customHeight="1" x14ac:dyDescent="0.3"/>
    <row r="2056" ht="21" customHeight="1" x14ac:dyDescent="0.3"/>
    <row r="2057" ht="21" customHeight="1" x14ac:dyDescent="0.3"/>
    <row r="2058" ht="21" customHeight="1" x14ac:dyDescent="0.3"/>
    <row r="2059" ht="21" customHeight="1" x14ac:dyDescent="0.3"/>
    <row r="2060" ht="21" customHeight="1" x14ac:dyDescent="0.3"/>
    <row r="2061" ht="21" customHeight="1" x14ac:dyDescent="0.3"/>
    <row r="2062" ht="21" customHeight="1" x14ac:dyDescent="0.3"/>
    <row r="2063" ht="21" customHeight="1" x14ac:dyDescent="0.3"/>
    <row r="2064" ht="21" customHeight="1" x14ac:dyDescent="0.3"/>
    <row r="2065" ht="21" customHeight="1" x14ac:dyDescent="0.3"/>
    <row r="2066" ht="21" customHeight="1" x14ac:dyDescent="0.3"/>
    <row r="2067" ht="21" customHeight="1" x14ac:dyDescent="0.3"/>
    <row r="2068" ht="21" customHeight="1" x14ac:dyDescent="0.3"/>
    <row r="2069" ht="21" customHeight="1" x14ac:dyDescent="0.3"/>
    <row r="2070" ht="21" customHeight="1" x14ac:dyDescent="0.3"/>
    <row r="2071" ht="21" customHeight="1" x14ac:dyDescent="0.3"/>
    <row r="2072" ht="21" customHeight="1" x14ac:dyDescent="0.3"/>
    <row r="2073" ht="21" customHeight="1" x14ac:dyDescent="0.3"/>
    <row r="2074" ht="21" customHeight="1" x14ac:dyDescent="0.3"/>
    <row r="2075" ht="21" customHeight="1" x14ac:dyDescent="0.3"/>
    <row r="2076" ht="21" customHeight="1" x14ac:dyDescent="0.3"/>
    <row r="2077" ht="21" customHeight="1" x14ac:dyDescent="0.3"/>
    <row r="2078" ht="21" customHeight="1" x14ac:dyDescent="0.3"/>
    <row r="2079" ht="21" customHeight="1" x14ac:dyDescent="0.3"/>
    <row r="2080" ht="21" customHeight="1" x14ac:dyDescent="0.3"/>
    <row r="2081" ht="21" customHeight="1" x14ac:dyDescent="0.3"/>
    <row r="2082" ht="21" customHeight="1" x14ac:dyDescent="0.3"/>
    <row r="2083" ht="21" customHeight="1" x14ac:dyDescent="0.3"/>
    <row r="2084" ht="21" customHeight="1" x14ac:dyDescent="0.3"/>
    <row r="2085" ht="21" customHeight="1" x14ac:dyDescent="0.3"/>
    <row r="2086" ht="21" customHeight="1" x14ac:dyDescent="0.3"/>
    <row r="2087" ht="21" customHeight="1" x14ac:dyDescent="0.3"/>
    <row r="2088" ht="21" customHeight="1" x14ac:dyDescent="0.3"/>
    <row r="2089" ht="21" customHeight="1" x14ac:dyDescent="0.3"/>
    <row r="2090" ht="21" customHeight="1" x14ac:dyDescent="0.3"/>
    <row r="2091" ht="21" customHeight="1" x14ac:dyDescent="0.3"/>
    <row r="2092" ht="21" customHeight="1" x14ac:dyDescent="0.3"/>
    <row r="2093" ht="21" customHeight="1" x14ac:dyDescent="0.3"/>
    <row r="2094" ht="21" customHeight="1" x14ac:dyDescent="0.3"/>
    <row r="2095" ht="21" customHeight="1" x14ac:dyDescent="0.3"/>
    <row r="2096" ht="21" customHeight="1" x14ac:dyDescent="0.3"/>
    <row r="2097" ht="21" customHeight="1" x14ac:dyDescent="0.3"/>
    <row r="2098" ht="21" customHeight="1" x14ac:dyDescent="0.3"/>
    <row r="2099" ht="21" customHeight="1" x14ac:dyDescent="0.3"/>
    <row r="2100" ht="21" customHeight="1" x14ac:dyDescent="0.3"/>
    <row r="2101" ht="21" customHeight="1" x14ac:dyDescent="0.3"/>
    <row r="2102" ht="21" customHeight="1" x14ac:dyDescent="0.3"/>
    <row r="2103" ht="21" customHeight="1" x14ac:dyDescent="0.3"/>
    <row r="2104" ht="21" customHeight="1" x14ac:dyDescent="0.3"/>
    <row r="2105" ht="21" customHeight="1" x14ac:dyDescent="0.3"/>
    <row r="2106" ht="21" customHeight="1" x14ac:dyDescent="0.3"/>
    <row r="2107" ht="21" customHeight="1" x14ac:dyDescent="0.3"/>
    <row r="2108" ht="21" customHeight="1" x14ac:dyDescent="0.3"/>
    <row r="2109" ht="21" customHeight="1" x14ac:dyDescent="0.3"/>
    <row r="2110" ht="21" customHeight="1" x14ac:dyDescent="0.3"/>
    <row r="2111" ht="21" customHeight="1" x14ac:dyDescent="0.3"/>
    <row r="2112" ht="21" customHeight="1" x14ac:dyDescent="0.3"/>
    <row r="2113" ht="21" customHeight="1" x14ac:dyDescent="0.3"/>
    <row r="2114" ht="21" customHeight="1" x14ac:dyDescent="0.3"/>
    <row r="2115" ht="21" customHeight="1" x14ac:dyDescent="0.3"/>
    <row r="2116" ht="21" customHeight="1" x14ac:dyDescent="0.3"/>
    <row r="2117" ht="21" customHeight="1" x14ac:dyDescent="0.3"/>
    <row r="2118" ht="21" customHeight="1" x14ac:dyDescent="0.3"/>
    <row r="2119" ht="21" customHeight="1" x14ac:dyDescent="0.3"/>
    <row r="2120" ht="21" customHeight="1" x14ac:dyDescent="0.3"/>
    <row r="2121" ht="21" customHeight="1" x14ac:dyDescent="0.3"/>
    <row r="2122" ht="21" customHeight="1" x14ac:dyDescent="0.3"/>
    <row r="2123" ht="21" customHeight="1" x14ac:dyDescent="0.3"/>
    <row r="2124" ht="21" customHeight="1" x14ac:dyDescent="0.3"/>
    <row r="2125" ht="21" customHeight="1" x14ac:dyDescent="0.3"/>
    <row r="2126" ht="21" customHeight="1" x14ac:dyDescent="0.3"/>
    <row r="2127" ht="21" customHeight="1" x14ac:dyDescent="0.3"/>
    <row r="2128" ht="21" customHeight="1" x14ac:dyDescent="0.3"/>
    <row r="2129" ht="21" customHeight="1" x14ac:dyDescent="0.3"/>
    <row r="2130" ht="21" customHeight="1" x14ac:dyDescent="0.3"/>
    <row r="2131" ht="21" customHeight="1" x14ac:dyDescent="0.3"/>
    <row r="2132" ht="21" customHeight="1" x14ac:dyDescent="0.3"/>
    <row r="2133" ht="21" customHeight="1" x14ac:dyDescent="0.3"/>
    <row r="2134" ht="21" customHeight="1" x14ac:dyDescent="0.3"/>
    <row r="2135" ht="21" customHeight="1" x14ac:dyDescent="0.3"/>
    <row r="2136" ht="21" customHeight="1" x14ac:dyDescent="0.3"/>
    <row r="2137" ht="21" customHeight="1" x14ac:dyDescent="0.3"/>
    <row r="2138" ht="21" customHeight="1" x14ac:dyDescent="0.3"/>
    <row r="2139" ht="21" customHeight="1" x14ac:dyDescent="0.3"/>
    <row r="2140" ht="21" customHeight="1" x14ac:dyDescent="0.3"/>
    <row r="2141" ht="21" customHeight="1" x14ac:dyDescent="0.3"/>
    <row r="2142" ht="21" customHeight="1" x14ac:dyDescent="0.3"/>
    <row r="2143" ht="21" customHeight="1" x14ac:dyDescent="0.3"/>
    <row r="2144" ht="21" customHeight="1" x14ac:dyDescent="0.3"/>
    <row r="2145" ht="21" customHeight="1" x14ac:dyDescent="0.3"/>
    <row r="2146" ht="21" customHeight="1" x14ac:dyDescent="0.3"/>
    <row r="2147" ht="21" customHeight="1" x14ac:dyDescent="0.3"/>
    <row r="2148" ht="21" customHeight="1" x14ac:dyDescent="0.3"/>
    <row r="2149" ht="21" customHeight="1" x14ac:dyDescent="0.3"/>
    <row r="2150" ht="21" customHeight="1" x14ac:dyDescent="0.3"/>
    <row r="2151" ht="21" customHeight="1" x14ac:dyDescent="0.3"/>
    <row r="2152" ht="21" customHeight="1" x14ac:dyDescent="0.3"/>
    <row r="2153" ht="21" customHeight="1" x14ac:dyDescent="0.3"/>
    <row r="2154" ht="21" customHeight="1" x14ac:dyDescent="0.3"/>
    <row r="2155" ht="21" customHeight="1" x14ac:dyDescent="0.3"/>
    <row r="2156" ht="21" customHeight="1" x14ac:dyDescent="0.3"/>
    <row r="2157" ht="21" customHeight="1" x14ac:dyDescent="0.3"/>
    <row r="2158" ht="21" customHeight="1" x14ac:dyDescent="0.3"/>
    <row r="2159" ht="21" customHeight="1" x14ac:dyDescent="0.3"/>
    <row r="2160" ht="21" customHeight="1" x14ac:dyDescent="0.3"/>
    <row r="2161" ht="21" customHeight="1" x14ac:dyDescent="0.3"/>
    <row r="2162" ht="21" customHeight="1" x14ac:dyDescent="0.3"/>
    <row r="2163" ht="21" customHeight="1" x14ac:dyDescent="0.3"/>
    <row r="2164" ht="21" customHeight="1" x14ac:dyDescent="0.3"/>
    <row r="2165" ht="21" customHeight="1" x14ac:dyDescent="0.3"/>
    <row r="2166" ht="21" customHeight="1" x14ac:dyDescent="0.3"/>
    <row r="2167" ht="21" customHeight="1" x14ac:dyDescent="0.3"/>
    <row r="2168" ht="21" customHeight="1" x14ac:dyDescent="0.3"/>
    <row r="2169" ht="21" customHeight="1" x14ac:dyDescent="0.3"/>
    <row r="2170" ht="21" customHeight="1" x14ac:dyDescent="0.3"/>
    <row r="2171" ht="21" customHeight="1" x14ac:dyDescent="0.3"/>
    <row r="2172" ht="21" customHeight="1" x14ac:dyDescent="0.3"/>
    <row r="2173" ht="21" customHeight="1" x14ac:dyDescent="0.3"/>
    <row r="2174" ht="21" customHeight="1" x14ac:dyDescent="0.3"/>
    <row r="2175" ht="21" customHeight="1" x14ac:dyDescent="0.3"/>
    <row r="2176" ht="21" customHeight="1" x14ac:dyDescent="0.3"/>
    <row r="2177" ht="21" customHeight="1" x14ac:dyDescent="0.3"/>
    <row r="2178" ht="21" customHeight="1" x14ac:dyDescent="0.3"/>
    <row r="2179" ht="21" customHeight="1" x14ac:dyDescent="0.3"/>
    <row r="2180" ht="21" customHeight="1" x14ac:dyDescent="0.3"/>
    <row r="2181" ht="21" customHeight="1" x14ac:dyDescent="0.3"/>
    <row r="2182" ht="21" customHeight="1" x14ac:dyDescent="0.3"/>
    <row r="2183" ht="21" customHeight="1" x14ac:dyDescent="0.3"/>
    <row r="2184" ht="21" customHeight="1" x14ac:dyDescent="0.3"/>
    <row r="2185" ht="21" customHeight="1" x14ac:dyDescent="0.3"/>
    <row r="2186" ht="21" customHeight="1" x14ac:dyDescent="0.3"/>
    <row r="2187" ht="21" customHeight="1" x14ac:dyDescent="0.3"/>
    <row r="2188" ht="21" customHeight="1" x14ac:dyDescent="0.3"/>
    <row r="2189" ht="21" customHeight="1" x14ac:dyDescent="0.3"/>
    <row r="2190" ht="21" customHeight="1" x14ac:dyDescent="0.3"/>
    <row r="2191" ht="21" customHeight="1" x14ac:dyDescent="0.3"/>
    <row r="2192" ht="21" customHeight="1" x14ac:dyDescent="0.3"/>
    <row r="2193" ht="21" customHeight="1" x14ac:dyDescent="0.3"/>
    <row r="2194" ht="21" customHeight="1" x14ac:dyDescent="0.3"/>
    <row r="2195" ht="21" customHeight="1" x14ac:dyDescent="0.3"/>
    <row r="2196" ht="21" customHeight="1" x14ac:dyDescent="0.3"/>
    <row r="2197" ht="21" customHeight="1" x14ac:dyDescent="0.3"/>
    <row r="2198" ht="21" customHeight="1" x14ac:dyDescent="0.3"/>
    <row r="2199" ht="21" customHeight="1" x14ac:dyDescent="0.3"/>
    <row r="2200" ht="21" customHeight="1" x14ac:dyDescent="0.3"/>
    <row r="2201" ht="21" customHeight="1" x14ac:dyDescent="0.3"/>
    <row r="2202" ht="21" customHeight="1" x14ac:dyDescent="0.3"/>
    <row r="2203" ht="21" customHeight="1" x14ac:dyDescent="0.3"/>
    <row r="2204" ht="21" customHeight="1" x14ac:dyDescent="0.3"/>
    <row r="2205" ht="21" customHeight="1" x14ac:dyDescent="0.3"/>
    <row r="2206" ht="21" customHeight="1" x14ac:dyDescent="0.3"/>
    <row r="2207" ht="21" customHeight="1" x14ac:dyDescent="0.3"/>
    <row r="2208" ht="21" customHeight="1" x14ac:dyDescent="0.3"/>
    <row r="2209" ht="21" customHeight="1" x14ac:dyDescent="0.3"/>
    <row r="2210" ht="21" customHeight="1" x14ac:dyDescent="0.3"/>
    <row r="2211" ht="21" customHeight="1" x14ac:dyDescent="0.3"/>
    <row r="2212" ht="21" customHeight="1" x14ac:dyDescent="0.3"/>
    <row r="2213" ht="21" customHeight="1" x14ac:dyDescent="0.3"/>
    <row r="2214" ht="21" customHeight="1" x14ac:dyDescent="0.3"/>
    <row r="2215" ht="21" customHeight="1" x14ac:dyDescent="0.3"/>
    <row r="2216" ht="21" customHeight="1" x14ac:dyDescent="0.3"/>
    <row r="2217" ht="21" customHeight="1" x14ac:dyDescent="0.3"/>
    <row r="2218" ht="21" customHeight="1" x14ac:dyDescent="0.3"/>
    <row r="2219" ht="21" customHeight="1" x14ac:dyDescent="0.3"/>
    <row r="2220" ht="21" customHeight="1" x14ac:dyDescent="0.3"/>
    <row r="2221" ht="21" customHeight="1" x14ac:dyDescent="0.3"/>
    <row r="2222" ht="21" customHeight="1" x14ac:dyDescent="0.3"/>
    <row r="2223" ht="21" customHeight="1" x14ac:dyDescent="0.3"/>
    <row r="2224" ht="21" customHeight="1" x14ac:dyDescent="0.3"/>
    <row r="2225" ht="21" customHeight="1" x14ac:dyDescent="0.3"/>
    <row r="2226" ht="21" customHeight="1" x14ac:dyDescent="0.3"/>
    <row r="2227" ht="21" customHeight="1" x14ac:dyDescent="0.3"/>
    <row r="2228" ht="21" customHeight="1" x14ac:dyDescent="0.3"/>
    <row r="2229" ht="21" customHeight="1" x14ac:dyDescent="0.3"/>
    <row r="2230" ht="21" customHeight="1" x14ac:dyDescent="0.3"/>
    <row r="2231" ht="21" customHeight="1" x14ac:dyDescent="0.3"/>
    <row r="2232" ht="21" customHeight="1" x14ac:dyDescent="0.3"/>
    <row r="2233" ht="21" customHeight="1" x14ac:dyDescent="0.3"/>
    <row r="2234" ht="21" customHeight="1" x14ac:dyDescent="0.3"/>
    <row r="2235" ht="21" customHeight="1" x14ac:dyDescent="0.3"/>
    <row r="2236" ht="21" customHeight="1" x14ac:dyDescent="0.3"/>
    <row r="2237" ht="21" customHeight="1" x14ac:dyDescent="0.3"/>
    <row r="2238" ht="21" customHeight="1" x14ac:dyDescent="0.3"/>
    <row r="2239" ht="21" customHeight="1" x14ac:dyDescent="0.3"/>
    <row r="2240" ht="21" customHeight="1" x14ac:dyDescent="0.3"/>
    <row r="2241" ht="21" customHeight="1" x14ac:dyDescent="0.3"/>
    <row r="2242" ht="21" customHeight="1" x14ac:dyDescent="0.3"/>
    <row r="2243" ht="21" customHeight="1" x14ac:dyDescent="0.3"/>
    <row r="2244" ht="21" customHeight="1" x14ac:dyDescent="0.3"/>
    <row r="2245" ht="21" customHeight="1" x14ac:dyDescent="0.3"/>
    <row r="2246" ht="21" customHeight="1" x14ac:dyDescent="0.3"/>
    <row r="2247" ht="21" customHeight="1" x14ac:dyDescent="0.3"/>
    <row r="2248" ht="21" customHeight="1" x14ac:dyDescent="0.3"/>
    <row r="2249" ht="21" customHeight="1" x14ac:dyDescent="0.3"/>
    <row r="2250" ht="21" customHeight="1" x14ac:dyDescent="0.3"/>
    <row r="2251" ht="21" customHeight="1" x14ac:dyDescent="0.3"/>
    <row r="2252" ht="21" customHeight="1" x14ac:dyDescent="0.3"/>
    <row r="2253" ht="21" customHeight="1" x14ac:dyDescent="0.3"/>
    <row r="2254" ht="21" customHeight="1" x14ac:dyDescent="0.3"/>
    <row r="2255" ht="21" customHeight="1" x14ac:dyDescent="0.3"/>
    <row r="2256" ht="21" customHeight="1" x14ac:dyDescent="0.3"/>
    <row r="2257" ht="21" customHeight="1" x14ac:dyDescent="0.3"/>
    <row r="2258" ht="21" customHeight="1" x14ac:dyDescent="0.3"/>
    <row r="2259" ht="21" customHeight="1" x14ac:dyDescent="0.3"/>
    <row r="2260" ht="21" customHeight="1" x14ac:dyDescent="0.3"/>
    <row r="2261" ht="21" customHeight="1" x14ac:dyDescent="0.3"/>
    <row r="2262" ht="21" customHeight="1" x14ac:dyDescent="0.3"/>
    <row r="2263" ht="21" customHeight="1" x14ac:dyDescent="0.3"/>
    <row r="2264" ht="21" customHeight="1" x14ac:dyDescent="0.3"/>
    <row r="2265" ht="21" customHeight="1" x14ac:dyDescent="0.3"/>
    <row r="2266" ht="21" customHeight="1" x14ac:dyDescent="0.3"/>
    <row r="2267" ht="21" customHeight="1" x14ac:dyDescent="0.3"/>
    <row r="2268" ht="21" customHeight="1" x14ac:dyDescent="0.3"/>
    <row r="2269" ht="21" customHeight="1" x14ac:dyDescent="0.3"/>
    <row r="2270" ht="21" customHeight="1" x14ac:dyDescent="0.3"/>
    <row r="2271" ht="21" customHeight="1" x14ac:dyDescent="0.3"/>
    <row r="2272" ht="21" customHeight="1" x14ac:dyDescent="0.3"/>
    <row r="2273" ht="21" customHeight="1" x14ac:dyDescent="0.3"/>
    <row r="2274" ht="21" customHeight="1" x14ac:dyDescent="0.3"/>
    <row r="2275" ht="21" customHeight="1" x14ac:dyDescent="0.3"/>
    <row r="2276" ht="21" customHeight="1" x14ac:dyDescent="0.3"/>
    <row r="2277" ht="21" customHeight="1" x14ac:dyDescent="0.3"/>
    <row r="2278" ht="21" customHeight="1" x14ac:dyDescent="0.3"/>
    <row r="2279" ht="21" customHeight="1" x14ac:dyDescent="0.3"/>
    <row r="2280" ht="21" customHeight="1" x14ac:dyDescent="0.3"/>
    <row r="2281" ht="21" customHeight="1" x14ac:dyDescent="0.3"/>
    <row r="2282" ht="21" customHeight="1" x14ac:dyDescent="0.3"/>
    <row r="2283" ht="21" customHeight="1" x14ac:dyDescent="0.3"/>
    <row r="2284" ht="21" customHeight="1" x14ac:dyDescent="0.3"/>
    <row r="2285" ht="21" customHeight="1" x14ac:dyDescent="0.3"/>
    <row r="2286" ht="21" customHeight="1" x14ac:dyDescent="0.3"/>
    <row r="2287" ht="21" customHeight="1" x14ac:dyDescent="0.3"/>
    <row r="2288" ht="21" customHeight="1" x14ac:dyDescent="0.3"/>
    <row r="2289" ht="21" customHeight="1" x14ac:dyDescent="0.3"/>
    <row r="2290" ht="21" customHeight="1" x14ac:dyDescent="0.3"/>
    <row r="2291" ht="21" customHeight="1" x14ac:dyDescent="0.3"/>
    <row r="2292" ht="21" customHeight="1" x14ac:dyDescent="0.3"/>
    <row r="2293" ht="21" customHeight="1" x14ac:dyDescent="0.3"/>
    <row r="2294" ht="21" customHeight="1" x14ac:dyDescent="0.3"/>
    <row r="2295" ht="21" customHeight="1" x14ac:dyDescent="0.3"/>
    <row r="2296" ht="21" customHeight="1" x14ac:dyDescent="0.3"/>
    <row r="2297" ht="21" customHeight="1" x14ac:dyDescent="0.3"/>
    <row r="2298" ht="21" customHeight="1" x14ac:dyDescent="0.3"/>
    <row r="2299" ht="21" customHeight="1" x14ac:dyDescent="0.3"/>
    <row r="2300" ht="21" customHeight="1" x14ac:dyDescent="0.3"/>
    <row r="2301" ht="21" customHeight="1" x14ac:dyDescent="0.3"/>
    <row r="2302" ht="21" customHeight="1" x14ac:dyDescent="0.3"/>
    <row r="2303" ht="21" customHeight="1" x14ac:dyDescent="0.3"/>
    <row r="2304" ht="21" customHeight="1" x14ac:dyDescent="0.3"/>
    <row r="2305" ht="21" customHeight="1" x14ac:dyDescent="0.3"/>
    <row r="2306" ht="21" customHeight="1" x14ac:dyDescent="0.3"/>
    <row r="2307" ht="21" customHeight="1" x14ac:dyDescent="0.3"/>
    <row r="2308" ht="21" customHeight="1" x14ac:dyDescent="0.3"/>
    <row r="2309" ht="21" customHeight="1" x14ac:dyDescent="0.3"/>
    <row r="2310" ht="21" customHeight="1" x14ac:dyDescent="0.3"/>
    <row r="2311" ht="21" customHeight="1" x14ac:dyDescent="0.3"/>
    <row r="2312" ht="21" customHeight="1" x14ac:dyDescent="0.3"/>
    <row r="2313" ht="21" customHeight="1" x14ac:dyDescent="0.3"/>
    <row r="2314" ht="21" customHeight="1" x14ac:dyDescent="0.3"/>
    <row r="2315" ht="21" customHeight="1" x14ac:dyDescent="0.3"/>
    <row r="2316" ht="21" customHeight="1" x14ac:dyDescent="0.3"/>
    <row r="2317" ht="21" customHeight="1" x14ac:dyDescent="0.3"/>
    <row r="2318" ht="21" customHeight="1" x14ac:dyDescent="0.3"/>
    <row r="2319" ht="21" customHeight="1" x14ac:dyDescent="0.3"/>
    <row r="2320" ht="21" customHeight="1" x14ac:dyDescent="0.3"/>
    <row r="2321" ht="21" customHeight="1" x14ac:dyDescent="0.3"/>
    <row r="2322" ht="21" customHeight="1" x14ac:dyDescent="0.3"/>
    <row r="2323" ht="21" customHeight="1" x14ac:dyDescent="0.3"/>
    <row r="2324" ht="21" customHeight="1" x14ac:dyDescent="0.3"/>
    <row r="2325" ht="21" customHeight="1" x14ac:dyDescent="0.3"/>
    <row r="2326" ht="21" customHeight="1" x14ac:dyDescent="0.3"/>
    <row r="2327" ht="21" customHeight="1" x14ac:dyDescent="0.3"/>
    <row r="2328" ht="21" customHeight="1" x14ac:dyDescent="0.3"/>
    <row r="2329" ht="21" customHeight="1" x14ac:dyDescent="0.3"/>
    <row r="2330" ht="21" customHeight="1" x14ac:dyDescent="0.3"/>
    <row r="2331" ht="21" customHeight="1" x14ac:dyDescent="0.3"/>
    <row r="2332" ht="21" customHeight="1" x14ac:dyDescent="0.3"/>
    <row r="2333" ht="21" customHeight="1" x14ac:dyDescent="0.3"/>
    <row r="2334" ht="21" customHeight="1" x14ac:dyDescent="0.3"/>
    <row r="2335" ht="21" customHeight="1" x14ac:dyDescent="0.3"/>
    <row r="2336" ht="21" customHeight="1" x14ac:dyDescent="0.3"/>
    <row r="2337" ht="21" customHeight="1" x14ac:dyDescent="0.3"/>
    <row r="2338" ht="21" customHeight="1" x14ac:dyDescent="0.3"/>
    <row r="2339" ht="21" customHeight="1" x14ac:dyDescent="0.3"/>
    <row r="2340" ht="21" customHeight="1" x14ac:dyDescent="0.3"/>
    <row r="2341" ht="21" customHeight="1" x14ac:dyDescent="0.3"/>
    <row r="2342" ht="21" customHeight="1" x14ac:dyDescent="0.3"/>
    <row r="2343" ht="21" customHeight="1" x14ac:dyDescent="0.3"/>
    <row r="2344" ht="21" customHeight="1" x14ac:dyDescent="0.3"/>
    <row r="2345" ht="21" customHeight="1" x14ac:dyDescent="0.3"/>
    <row r="2346" ht="21" customHeight="1" x14ac:dyDescent="0.3"/>
    <row r="2347" ht="21" customHeight="1" x14ac:dyDescent="0.3"/>
    <row r="2348" ht="21" customHeight="1" x14ac:dyDescent="0.3"/>
    <row r="2349" ht="21" customHeight="1" x14ac:dyDescent="0.3"/>
    <row r="2350" ht="21" customHeight="1" x14ac:dyDescent="0.3"/>
    <row r="2351" ht="21" customHeight="1" x14ac:dyDescent="0.3"/>
    <row r="2352" ht="21" customHeight="1" x14ac:dyDescent="0.3"/>
    <row r="2353" ht="21" customHeight="1" x14ac:dyDescent="0.3"/>
    <row r="2354" ht="21" customHeight="1" x14ac:dyDescent="0.3"/>
    <row r="2355" ht="21" customHeight="1" x14ac:dyDescent="0.3"/>
    <row r="2356" ht="21" customHeight="1" x14ac:dyDescent="0.3"/>
    <row r="2357" ht="21" customHeight="1" x14ac:dyDescent="0.3"/>
    <row r="2358" ht="21" customHeight="1" x14ac:dyDescent="0.3"/>
    <row r="2359" ht="21" customHeight="1" x14ac:dyDescent="0.3"/>
    <row r="2360" ht="21" customHeight="1" x14ac:dyDescent="0.3"/>
    <row r="2361" ht="21" customHeight="1" x14ac:dyDescent="0.3"/>
    <row r="2362" ht="21" customHeight="1" x14ac:dyDescent="0.3"/>
    <row r="2363" ht="21" customHeight="1" x14ac:dyDescent="0.3"/>
    <row r="2364" ht="21" customHeight="1" x14ac:dyDescent="0.3"/>
    <row r="2365" ht="21" customHeight="1" x14ac:dyDescent="0.3"/>
    <row r="2366" ht="21" customHeight="1" x14ac:dyDescent="0.3"/>
    <row r="2367" ht="21" customHeight="1" x14ac:dyDescent="0.3"/>
    <row r="2368" ht="21" customHeight="1" x14ac:dyDescent="0.3"/>
    <row r="2369" ht="21" customHeight="1" x14ac:dyDescent="0.3"/>
    <row r="2370" ht="21" customHeight="1" x14ac:dyDescent="0.3"/>
    <row r="2371" ht="21" customHeight="1" x14ac:dyDescent="0.3"/>
    <row r="2372" ht="21" customHeight="1" x14ac:dyDescent="0.3"/>
    <row r="2373" ht="21" customHeight="1" x14ac:dyDescent="0.3"/>
    <row r="2374" ht="21" customHeight="1" x14ac:dyDescent="0.3"/>
    <row r="2375" ht="21" customHeight="1" x14ac:dyDescent="0.3"/>
    <row r="2376" ht="21" customHeight="1" x14ac:dyDescent="0.3"/>
    <row r="2377" ht="21" customHeight="1" x14ac:dyDescent="0.3"/>
    <row r="2378" ht="21" customHeight="1" x14ac:dyDescent="0.3"/>
    <row r="2379" ht="21" customHeight="1" x14ac:dyDescent="0.3"/>
    <row r="2380" ht="21" customHeight="1" x14ac:dyDescent="0.3"/>
    <row r="2381" ht="21" customHeight="1" x14ac:dyDescent="0.3"/>
    <row r="2382" ht="21" customHeight="1" x14ac:dyDescent="0.3"/>
    <row r="2383" ht="21" customHeight="1" x14ac:dyDescent="0.3"/>
    <row r="2384" ht="21" customHeight="1" x14ac:dyDescent="0.3"/>
    <row r="2385" ht="21" customHeight="1" x14ac:dyDescent="0.3"/>
    <row r="2386" ht="21" customHeight="1" x14ac:dyDescent="0.3"/>
    <row r="2387" ht="21" customHeight="1" x14ac:dyDescent="0.3"/>
    <row r="2388" ht="21" customHeight="1" x14ac:dyDescent="0.3"/>
    <row r="2389" ht="21" customHeight="1" x14ac:dyDescent="0.3"/>
    <row r="2390" ht="21" customHeight="1" x14ac:dyDescent="0.3"/>
    <row r="2391" ht="21" customHeight="1" x14ac:dyDescent="0.3"/>
    <row r="2392" ht="21" customHeight="1" x14ac:dyDescent="0.3"/>
    <row r="2393" ht="21" customHeight="1" x14ac:dyDescent="0.3"/>
    <row r="2394" ht="21" customHeight="1" x14ac:dyDescent="0.3"/>
    <row r="2395" ht="21" customHeight="1" x14ac:dyDescent="0.3"/>
    <row r="2396" ht="21" customHeight="1" x14ac:dyDescent="0.3"/>
    <row r="2397" ht="21" customHeight="1" x14ac:dyDescent="0.3"/>
    <row r="2398" ht="21" customHeight="1" x14ac:dyDescent="0.3"/>
    <row r="2399" ht="21" customHeight="1" x14ac:dyDescent="0.3"/>
    <row r="2400" ht="21" customHeight="1" x14ac:dyDescent="0.3"/>
    <row r="2401" ht="21" customHeight="1" x14ac:dyDescent="0.3"/>
    <row r="2402" ht="21" customHeight="1" x14ac:dyDescent="0.3"/>
    <row r="2403" ht="21" customHeight="1" x14ac:dyDescent="0.3"/>
    <row r="2404" ht="21" customHeight="1" x14ac:dyDescent="0.3"/>
    <row r="2405" ht="21" customHeight="1" x14ac:dyDescent="0.3"/>
    <row r="2406" ht="21" customHeight="1" x14ac:dyDescent="0.3"/>
    <row r="2407" ht="21" customHeight="1" x14ac:dyDescent="0.3"/>
    <row r="2408" ht="21" customHeight="1" x14ac:dyDescent="0.3"/>
    <row r="2409" ht="21" customHeight="1" x14ac:dyDescent="0.3"/>
    <row r="2410" ht="21" customHeight="1" x14ac:dyDescent="0.3"/>
    <row r="2411" ht="21" customHeight="1" x14ac:dyDescent="0.3"/>
    <row r="2412" ht="21" customHeight="1" x14ac:dyDescent="0.3"/>
    <row r="2413" ht="21" customHeight="1" x14ac:dyDescent="0.3"/>
    <row r="2414" ht="21" customHeight="1" x14ac:dyDescent="0.3"/>
    <row r="2415" ht="21" customHeight="1" x14ac:dyDescent="0.3"/>
    <row r="2416" ht="21" customHeight="1" x14ac:dyDescent="0.3"/>
    <row r="2417" ht="21" customHeight="1" x14ac:dyDescent="0.3"/>
    <row r="2418" ht="21" customHeight="1" x14ac:dyDescent="0.3"/>
    <row r="2419" ht="21" customHeight="1" x14ac:dyDescent="0.3"/>
    <row r="2420" ht="21" customHeight="1" x14ac:dyDescent="0.3"/>
    <row r="2421" ht="21" customHeight="1" x14ac:dyDescent="0.3"/>
    <row r="2422" ht="21" customHeight="1" x14ac:dyDescent="0.3"/>
    <row r="2423" ht="21" customHeight="1" x14ac:dyDescent="0.3"/>
    <row r="2424" ht="21" customHeight="1" x14ac:dyDescent="0.3"/>
    <row r="2425" ht="21" customHeight="1" x14ac:dyDescent="0.3"/>
    <row r="2426" ht="21" customHeight="1" x14ac:dyDescent="0.3"/>
    <row r="2427" ht="21" customHeight="1" x14ac:dyDescent="0.3"/>
    <row r="2428" ht="21" customHeight="1" x14ac:dyDescent="0.3"/>
    <row r="2429" ht="21" customHeight="1" x14ac:dyDescent="0.3"/>
    <row r="2430" ht="21" customHeight="1" x14ac:dyDescent="0.3"/>
    <row r="2431" ht="21" customHeight="1" x14ac:dyDescent="0.3"/>
    <row r="2432" ht="21" customHeight="1" x14ac:dyDescent="0.3"/>
    <row r="2433" ht="21" customHeight="1" x14ac:dyDescent="0.3"/>
    <row r="2434" ht="21" customHeight="1" x14ac:dyDescent="0.3"/>
    <row r="2435" ht="21" customHeight="1" x14ac:dyDescent="0.3"/>
    <row r="2436" ht="21" customHeight="1" x14ac:dyDescent="0.3"/>
    <row r="2437" ht="21" customHeight="1" x14ac:dyDescent="0.3"/>
    <row r="2438" ht="21" customHeight="1" x14ac:dyDescent="0.3"/>
    <row r="2439" ht="21" customHeight="1" x14ac:dyDescent="0.3"/>
    <row r="2440" ht="21" customHeight="1" x14ac:dyDescent="0.3"/>
    <row r="2441" ht="21" customHeight="1" x14ac:dyDescent="0.3"/>
    <row r="2442" ht="21" customHeight="1" x14ac:dyDescent="0.3"/>
    <row r="2443" ht="21" customHeight="1" x14ac:dyDescent="0.3"/>
    <row r="2444" ht="21" customHeight="1" x14ac:dyDescent="0.3"/>
    <row r="2445" ht="21" customHeight="1" x14ac:dyDescent="0.3"/>
    <row r="2446" ht="21" customHeight="1" x14ac:dyDescent="0.3"/>
    <row r="2447" ht="21" customHeight="1" x14ac:dyDescent="0.3"/>
    <row r="2448" ht="21" customHeight="1" x14ac:dyDescent="0.3"/>
    <row r="2449" ht="21" customHeight="1" x14ac:dyDescent="0.3"/>
    <row r="2450" ht="21" customHeight="1" x14ac:dyDescent="0.3"/>
    <row r="2451" ht="21" customHeight="1" x14ac:dyDescent="0.3"/>
    <row r="2452" ht="21" customHeight="1" x14ac:dyDescent="0.3"/>
    <row r="2453" ht="21" customHeight="1" x14ac:dyDescent="0.3"/>
    <row r="2454" ht="21" customHeight="1" x14ac:dyDescent="0.3"/>
    <row r="2455" ht="21" customHeight="1" x14ac:dyDescent="0.3"/>
    <row r="2456" ht="21" customHeight="1" x14ac:dyDescent="0.3"/>
    <row r="2457" ht="21" customHeight="1" x14ac:dyDescent="0.3"/>
    <row r="2458" ht="21" customHeight="1" x14ac:dyDescent="0.3"/>
    <row r="2459" ht="21" customHeight="1" x14ac:dyDescent="0.3"/>
    <row r="2460" ht="21" customHeight="1" x14ac:dyDescent="0.3"/>
    <row r="2461" ht="21" customHeight="1" x14ac:dyDescent="0.3"/>
    <row r="2462" ht="21" customHeight="1" x14ac:dyDescent="0.3"/>
    <row r="2463" ht="21" customHeight="1" x14ac:dyDescent="0.3"/>
    <row r="2464" ht="21" customHeight="1" x14ac:dyDescent="0.3"/>
    <row r="2465" ht="21" customHeight="1" x14ac:dyDescent="0.3"/>
    <row r="2466" ht="21" customHeight="1" x14ac:dyDescent="0.3"/>
    <row r="2467" ht="21" customHeight="1" x14ac:dyDescent="0.3"/>
    <row r="2468" ht="21" customHeight="1" x14ac:dyDescent="0.3"/>
    <row r="2469" ht="21" customHeight="1" x14ac:dyDescent="0.3"/>
    <row r="2470" ht="21" customHeight="1" x14ac:dyDescent="0.3"/>
    <row r="2471" ht="21" customHeight="1" x14ac:dyDescent="0.3"/>
    <row r="2472" ht="21" customHeight="1" x14ac:dyDescent="0.3"/>
    <row r="2473" ht="21" customHeight="1" x14ac:dyDescent="0.3"/>
    <row r="2474" ht="21" customHeight="1" x14ac:dyDescent="0.3"/>
    <row r="2475" ht="21" customHeight="1" x14ac:dyDescent="0.3"/>
    <row r="2476" ht="21" customHeight="1" x14ac:dyDescent="0.3"/>
    <row r="2477" ht="21" customHeight="1" x14ac:dyDescent="0.3"/>
    <row r="2478" ht="21" customHeight="1" x14ac:dyDescent="0.3"/>
    <row r="2479" ht="21" customHeight="1" x14ac:dyDescent="0.3"/>
    <row r="2480" ht="21" customHeight="1" x14ac:dyDescent="0.3"/>
    <row r="2481" ht="21" customHeight="1" x14ac:dyDescent="0.3"/>
    <row r="2482" ht="21" customHeight="1" x14ac:dyDescent="0.3"/>
    <row r="2483" ht="21" customHeight="1" x14ac:dyDescent="0.3"/>
    <row r="2484" ht="21" customHeight="1" x14ac:dyDescent="0.3"/>
    <row r="2485" ht="21" customHeight="1" x14ac:dyDescent="0.3"/>
    <row r="2486" ht="21" customHeight="1" x14ac:dyDescent="0.3"/>
    <row r="2487" ht="21" customHeight="1" x14ac:dyDescent="0.3"/>
    <row r="2488" ht="21" customHeight="1" x14ac:dyDescent="0.3"/>
    <row r="2489" ht="21" customHeight="1" x14ac:dyDescent="0.3"/>
    <row r="2490" ht="21" customHeight="1" x14ac:dyDescent="0.3"/>
    <row r="2491" ht="21" customHeight="1" x14ac:dyDescent="0.3"/>
    <row r="2492" ht="21" customHeight="1" x14ac:dyDescent="0.3"/>
    <row r="2493" ht="21" customHeight="1" x14ac:dyDescent="0.3"/>
    <row r="2494" ht="21" customHeight="1" x14ac:dyDescent="0.3"/>
    <row r="2495" ht="21" customHeight="1" x14ac:dyDescent="0.3"/>
    <row r="2496" ht="21" customHeight="1" x14ac:dyDescent="0.3"/>
    <row r="2497" ht="21" customHeight="1" x14ac:dyDescent="0.3"/>
    <row r="2498" ht="21" customHeight="1" x14ac:dyDescent="0.3"/>
    <row r="2499" ht="21" customHeight="1" x14ac:dyDescent="0.3"/>
    <row r="2500" ht="21" customHeight="1" x14ac:dyDescent="0.3"/>
    <row r="2501" ht="21" customHeight="1" x14ac:dyDescent="0.3"/>
    <row r="2502" ht="21" customHeight="1" x14ac:dyDescent="0.3"/>
    <row r="2503" ht="21" customHeight="1" x14ac:dyDescent="0.3"/>
    <row r="2504" ht="21" customHeight="1" x14ac:dyDescent="0.3"/>
    <row r="2505" ht="21" customHeight="1" x14ac:dyDescent="0.3"/>
    <row r="2506" ht="21" customHeight="1" x14ac:dyDescent="0.3"/>
    <row r="2507" ht="21" customHeight="1" x14ac:dyDescent="0.3"/>
    <row r="2508" ht="21" customHeight="1" x14ac:dyDescent="0.3"/>
    <row r="2509" ht="21" customHeight="1" x14ac:dyDescent="0.3"/>
    <row r="2510" ht="21" customHeight="1" x14ac:dyDescent="0.3"/>
    <row r="2511" ht="21" customHeight="1" x14ac:dyDescent="0.3"/>
    <row r="2512" ht="21" customHeight="1" x14ac:dyDescent="0.3"/>
    <row r="2513" ht="21" customHeight="1" x14ac:dyDescent="0.3"/>
    <row r="2514" ht="21" customHeight="1" x14ac:dyDescent="0.3"/>
    <row r="2515" ht="21" customHeight="1" x14ac:dyDescent="0.3"/>
    <row r="2516" ht="21" customHeight="1" x14ac:dyDescent="0.3"/>
    <row r="2517" ht="21" customHeight="1" x14ac:dyDescent="0.3"/>
    <row r="2518" ht="21" customHeight="1" x14ac:dyDescent="0.3"/>
    <row r="2519" ht="21" customHeight="1" x14ac:dyDescent="0.3"/>
    <row r="2520" ht="21" customHeight="1" x14ac:dyDescent="0.3"/>
    <row r="2521" ht="21" customHeight="1" x14ac:dyDescent="0.3"/>
    <row r="2522" ht="21" customHeight="1" x14ac:dyDescent="0.3"/>
    <row r="2523" ht="21" customHeight="1" x14ac:dyDescent="0.3"/>
    <row r="2524" ht="21" customHeight="1" x14ac:dyDescent="0.3"/>
    <row r="2525" ht="21" customHeight="1" x14ac:dyDescent="0.3"/>
    <row r="2526" ht="21" customHeight="1" x14ac:dyDescent="0.3"/>
    <row r="2527" ht="21" customHeight="1" x14ac:dyDescent="0.3"/>
    <row r="2528" ht="21" customHeight="1" x14ac:dyDescent="0.3"/>
    <row r="2529" ht="21" customHeight="1" x14ac:dyDescent="0.3"/>
    <row r="2530" ht="21" customHeight="1" x14ac:dyDescent="0.3"/>
    <row r="2531" ht="21" customHeight="1" x14ac:dyDescent="0.3"/>
    <row r="2532" ht="21" customHeight="1" x14ac:dyDescent="0.3"/>
    <row r="2533" ht="21" customHeight="1" x14ac:dyDescent="0.3"/>
    <row r="2534" ht="21" customHeight="1" x14ac:dyDescent="0.3"/>
    <row r="2535" ht="21" customHeight="1" x14ac:dyDescent="0.3"/>
    <row r="2536" ht="21" customHeight="1" x14ac:dyDescent="0.3"/>
    <row r="2537" ht="21" customHeight="1" x14ac:dyDescent="0.3"/>
    <row r="2538" ht="21" customHeight="1" x14ac:dyDescent="0.3"/>
    <row r="2539" ht="21" customHeight="1" x14ac:dyDescent="0.3"/>
    <row r="2540" ht="21" customHeight="1" x14ac:dyDescent="0.3"/>
    <row r="2541" ht="21" customHeight="1" x14ac:dyDescent="0.3"/>
    <row r="2542" ht="21" customHeight="1" x14ac:dyDescent="0.3"/>
    <row r="2543" ht="21" customHeight="1" x14ac:dyDescent="0.3"/>
    <row r="2544" ht="21" customHeight="1" x14ac:dyDescent="0.3"/>
    <row r="2545" ht="21" customHeight="1" x14ac:dyDescent="0.3"/>
    <row r="2546" ht="21" customHeight="1" x14ac:dyDescent="0.3"/>
    <row r="2547" ht="21" customHeight="1" x14ac:dyDescent="0.3"/>
    <row r="2548" ht="21" customHeight="1" x14ac:dyDescent="0.3"/>
    <row r="2549" ht="21" customHeight="1" x14ac:dyDescent="0.3"/>
    <row r="2550" ht="21" customHeight="1" x14ac:dyDescent="0.3"/>
    <row r="2551" ht="21" customHeight="1" x14ac:dyDescent="0.3"/>
    <row r="2552" ht="21" customHeight="1" x14ac:dyDescent="0.3"/>
    <row r="2553" ht="21" customHeight="1" x14ac:dyDescent="0.3"/>
    <row r="2554" ht="21" customHeight="1" x14ac:dyDescent="0.3"/>
    <row r="2555" ht="21" customHeight="1" x14ac:dyDescent="0.3"/>
    <row r="2556" ht="21" customHeight="1" x14ac:dyDescent="0.3"/>
    <row r="2557" ht="21" customHeight="1" x14ac:dyDescent="0.3"/>
    <row r="2558" ht="21" customHeight="1" x14ac:dyDescent="0.3"/>
    <row r="2559" ht="21" customHeight="1" x14ac:dyDescent="0.3"/>
    <row r="2560" ht="21" customHeight="1" x14ac:dyDescent="0.3"/>
    <row r="2561" ht="21" customHeight="1" x14ac:dyDescent="0.3"/>
    <row r="2562" ht="21" customHeight="1" x14ac:dyDescent="0.3"/>
    <row r="2563" ht="21" customHeight="1" x14ac:dyDescent="0.3"/>
    <row r="2564" ht="21" customHeight="1" x14ac:dyDescent="0.3"/>
    <row r="2565" ht="21" customHeight="1" x14ac:dyDescent="0.3"/>
    <row r="2566" ht="21" customHeight="1" x14ac:dyDescent="0.3"/>
    <row r="2567" ht="21" customHeight="1" x14ac:dyDescent="0.3"/>
    <row r="2568" ht="21" customHeight="1" x14ac:dyDescent="0.3"/>
    <row r="2569" ht="21" customHeight="1" x14ac:dyDescent="0.3"/>
    <row r="2570" ht="21" customHeight="1" x14ac:dyDescent="0.3"/>
    <row r="2571" ht="21" customHeight="1" x14ac:dyDescent="0.3"/>
    <row r="2572" ht="21" customHeight="1" x14ac:dyDescent="0.3"/>
    <row r="2573" ht="21" customHeight="1" x14ac:dyDescent="0.3"/>
    <row r="2574" ht="21" customHeight="1" x14ac:dyDescent="0.3"/>
    <row r="2575" ht="21" customHeight="1" x14ac:dyDescent="0.3"/>
    <row r="2576" ht="21" customHeight="1" x14ac:dyDescent="0.3"/>
    <row r="2577" ht="21" customHeight="1" x14ac:dyDescent="0.3"/>
    <row r="2578" ht="21" customHeight="1" x14ac:dyDescent="0.3"/>
    <row r="2579" ht="21" customHeight="1" x14ac:dyDescent="0.3"/>
    <row r="2580" ht="21" customHeight="1" x14ac:dyDescent="0.3"/>
    <row r="2581" ht="21" customHeight="1" x14ac:dyDescent="0.3"/>
    <row r="2582" ht="21" customHeight="1" x14ac:dyDescent="0.3"/>
    <row r="2583" ht="21" customHeight="1" x14ac:dyDescent="0.3"/>
    <row r="2584" ht="21" customHeight="1" x14ac:dyDescent="0.3"/>
    <row r="2585" ht="21" customHeight="1" x14ac:dyDescent="0.3"/>
    <row r="2586" ht="21" customHeight="1" x14ac:dyDescent="0.3"/>
    <row r="2587" ht="21" customHeight="1" x14ac:dyDescent="0.3"/>
    <row r="2588" ht="21" customHeight="1" x14ac:dyDescent="0.3"/>
    <row r="2589" ht="21" customHeight="1" x14ac:dyDescent="0.3"/>
    <row r="2590" ht="21" customHeight="1" x14ac:dyDescent="0.3"/>
    <row r="2591" ht="21" customHeight="1" x14ac:dyDescent="0.3"/>
    <row r="2592" ht="21" customHeight="1" x14ac:dyDescent="0.3"/>
    <row r="2593" ht="21" customHeight="1" x14ac:dyDescent="0.3"/>
    <row r="2594" ht="21" customHeight="1" x14ac:dyDescent="0.3"/>
    <row r="2595" ht="21" customHeight="1" x14ac:dyDescent="0.3"/>
    <row r="2596" ht="21" customHeight="1" x14ac:dyDescent="0.3"/>
    <row r="2597" ht="21" customHeight="1" x14ac:dyDescent="0.3"/>
    <row r="2598" ht="21" customHeight="1" x14ac:dyDescent="0.3"/>
    <row r="2599" ht="21" customHeight="1" x14ac:dyDescent="0.3"/>
    <row r="2600" ht="21" customHeight="1" x14ac:dyDescent="0.3"/>
    <row r="2601" ht="21" customHeight="1" x14ac:dyDescent="0.3"/>
    <row r="2602" ht="21" customHeight="1" x14ac:dyDescent="0.3"/>
    <row r="2603" ht="21" customHeight="1" x14ac:dyDescent="0.3"/>
    <row r="2604" ht="21" customHeight="1" x14ac:dyDescent="0.3"/>
    <row r="2605" ht="21" customHeight="1" x14ac:dyDescent="0.3"/>
    <row r="2606" ht="21" customHeight="1" x14ac:dyDescent="0.3"/>
    <row r="2607" ht="21" customHeight="1" x14ac:dyDescent="0.3"/>
    <row r="2608" ht="21" customHeight="1" x14ac:dyDescent="0.3"/>
    <row r="2609" ht="21" customHeight="1" x14ac:dyDescent="0.3"/>
    <row r="2610" ht="21" customHeight="1" x14ac:dyDescent="0.3"/>
    <row r="2611" ht="21" customHeight="1" x14ac:dyDescent="0.3"/>
    <row r="2612" ht="21" customHeight="1" x14ac:dyDescent="0.3"/>
    <row r="2613" ht="21" customHeight="1" x14ac:dyDescent="0.3"/>
    <row r="2614" ht="21" customHeight="1" x14ac:dyDescent="0.3"/>
    <row r="2615" ht="21" customHeight="1" x14ac:dyDescent="0.3"/>
    <row r="2616" ht="21" customHeight="1" x14ac:dyDescent="0.3"/>
    <row r="2617" ht="21" customHeight="1" x14ac:dyDescent="0.3"/>
    <row r="2618" ht="21" customHeight="1" x14ac:dyDescent="0.3"/>
    <row r="2619" ht="21" customHeight="1" x14ac:dyDescent="0.3"/>
    <row r="2620" ht="21" customHeight="1" x14ac:dyDescent="0.3"/>
    <row r="2621" ht="21" customHeight="1" x14ac:dyDescent="0.3"/>
    <row r="2622" ht="21" customHeight="1" x14ac:dyDescent="0.3"/>
    <row r="2623" ht="21" customHeight="1" x14ac:dyDescent="0.3"/>
    <row r="2624" ht="21" customHeight="1" x14ac:dyDescent="0.3"/>
    <row r="2625" ht="21" customHeight="1" x14ac:dyDescent="0.3"/>
    <row r="2626" ht="21" customHeight="1" x14ac:dyDescent="0.3"/>
    <row r="2627" ht="21" customHeight="1" x14ac:dyDescent="0.3"/>
    <row r="2628" ht="21" customHeight="1" x14ac:dyDescent="0.3"/>
    <row r="2629" ht="21" customHeight="1" x14ac:dyDescent="0.3"/>
    <row r="2630" ht="21" customHeight="1" x14ac:dyDescent="0.3"/>
    <row r="2631" ht="21" customHeight="1" x14ac:dyDescent="0.3"/>
    <row r="2632" ht="21" customHeight="1" x14ac:dyDescent="0.3"/>
    <row r="2633" ht="21" customHeight="1" x14ac:dyDescent="0.3"/>
    <row r="2634" ht="21" customHeight="1" x14ac:dyDescent="0.3"/>
    <row r="2635" ht="21" customHeight="1" x14ac:dyDescent="0.3"/>
    <row r="2636" ht="21" customHeight="1" x14ac:dyDescent="0.3"/>
    <row r="2637" ht="21" customHeight="1" x14ac:dyDescent="0.3"/>
    <row r="2638" ht="21" customHeight="1" x14ac:dyDescent="0.3"/>
    <row r="2639" ht="21" customHeight="1" x14ac:dyDescent="0.3"/>
    <row r="2640" ht="21" customHeight="1" x14ac:dyDescent="0.3"/>
    <row r="2641" ht="21" customHeight="1" x14ac:dyDescent="0.3"/>
    <row r="2642" ht="21" customHeight="1" x14ac:dyDescent="0.3"/>
    <row r="2643" ht="21" customHeight="1" x14ac:dyDescent="0.3"/>
    <row r="2644" ht="21" customHeight="1" x14ac:dyDescent="0.3"/>
    <row r="2645" ht="21" customHeight="1" x14ac:dyDescent="0.3"/>
    <row r="2646" ht="21" customHeight="1" x14ac:dyDescent="0.3"/>
    <row r="2647" ht="21" customHeight="1" x14ac:dyDescent="0.3"/>
    <row r="2648" ht="21" customHeight="1" x14ac:dyDescent="0.3"/>
    <row r="2649" ht="21" customHeight="1" x14ac:dyDescent="0.3"/>
    <row r="2650" ht="21" customHeight="1" x14ac:dyDescent="0.3"/>
    <row r="2651" ht="21" customHeight="1" x14ac:dyDescent="0.3"/>
    <row r="2652" ht="21" customHeight="1" x14ac:dyDescent="0.3"/>
    <row r="2653" ht="21" customHeight="1" x14ac:dyDescent="0.3"/>
    <row r="2654" ht="21" customHeight="1" x14ac:dyDescent="0.3"/>
    <row r="2655" ht="21" customHeight="1" x14ac:dyDescent="0.3"/>
    <row r="2656" ht="21" customHeight="1" x14ac:dyDescent="0.3"/>
    <row r="2657" ht="21" customHeight="1" x14ac:dyDescent="0.3"/>
    <row r="2658" ht="21" customHeight="1" x14ac:dyDescent="0.3"/>
    <row r="2659" ht="21" customHeight="1" x14ac:dyDescent="0.3"/>
    <row r="2660" ht="21" customHeight="1" x14ac:dyDescent="0.3"/>
    <row r="2661" ht="21" customHeight="1" x14ac:dyDescent="0.3"/>
    <row r="2662" ht="21" customHeight="1" x14ac:dyDescent="0.3"/>
    <row r="2663" ht="21" customHeight="1" x14ac:dyDescent="0.3"/>
    <row r="2664" ht="21" customHeight="1" x14ac:dyDescent="0.3"/>
    <row r="2665" ht="21" customHeight="1" x14ac:dyDescent="0.3"/>
    <row r="2666" ht="21" customHeight="1" x14ac:dyDescent="0.3"/>
    <row r="2667" ht="21" customHeight="1" x14ac:dyDescent="0.3"/>
    <row r="2668" ht="21" customHeight="1" x14ac:dyDescent="0.3"/>
    <row r="2669" ht="21" customHeight="1" x14ac:dyDescent="0.3"/>
    <row r="2670" ht="21" customHeight="1" x14ac:dyDescent="0.3"/>
    <row r="2671" ht="21" customHeight="1" x14ac:dyDescent="0.3"/>
    <row r="2672" ht="21" customHeight="1" x14ac:dyDescent="0.3"/>
    <row r="2673" ht="21" customHeight="1" x14ac:dyDescent="0.3"/>
    <row r="2674" ht="21" customHeight="1" x14ac:dyDescent="0.3"/>
    <row r="2675" ht="21" customHeight="1" x14ac:dyDescent="0.3"/>
    <row r="2676" ht="21" customHeight="1" x14ac:dyDescent="0.3"/>
    <row r="2677" ht="21" customHeight="1" x14ac:dyDescent="0.3"/>
    <row r="2678" ht="21" customHeight="1" x14ac:dyDescent="0.3"/>
    <row r="2679" ht="21" customHeight="1" x14ac:dyDescent="0.3"/>
    <row r="2680" ht="21" customHeight="1" x14ac:dyDescent="0.3"/>
    <row r="2681" ht="21" customHeight="1" x14ac:dyDescent="0.3"/>
    <row r="2682" ht="21" customHeight="1" x14ac:dyDescent="0.3"/>
    <row r="2683" ht="21" customHeight="1" x14ac:dyDescent="0.3"/>
    <row r="2684" ht="21" customHeight="1" x14ac:dyDescent="0.3"/>
    <row r="2685" ht="21" customHeight="1" x14ac:dyDescent="0.3"/>
    <row r="2686" ht="21" customHeight="1" x14ac:dyDescent="0.3"/>
    <row r="2687" ht="21" customHeight="1" x14ac:dyDescent="0.3"/>
    <row r="2688" ht="21" customHeight="1" x14ac:dyDescent="0.3"/>
    <row r="2689" ht="21" customHeight="1" x14ac:dyDescent="0.3"/>
    <row r="2690" ht="21" customHeight="1" x14ac:dyDescent="0.3"/>
    <row r="2691" ht="21" customHeight="1" x14ac:dyDescent="0.3"/>
    <row r="2692" ht="21" customHeight="1" x14ac:dyDescent="0.3"/>
    <row r="2693" ht="21" customHeight="1" x14ac:dyDescent="0.3"/>
    <row r="2694" ht="21" customHeight="1" x14ac:dyDescent="0.3"/>
    <row r="2695" ht="21" customHeight="1" x14ac:dyDescent="0.3"/>
    <row r="2696" ht="21" customHeight="1" x14ac:dyDescent="0.3"/>
    <row r="2697" ht="21" customHeight="1" x14ac:dyDescent="0.3"/>
    <row r="2698" ht="21" customHeight="1" x14ac:dyDescent="0.3"/>
    <row r="2699" ht="21" customHeight="1" x14ac:dyDescent="0.3"/>
    <row r="2700" ht="21" customHeight="1" x14ac:dyDescent="0.3"/>
    <row r="2701" ht="21" customHeight="1" x14ac:dyDescent="0.3"/>
    <row r="2702" ht="21" customHeight="1" x14ac:dyDescent="0.3"/>
    <row r="2703" ht="21" customHeight="1" x14ac:dyDescent="0.3"/>
    <row r="2704" ht="21" customHeight="1" x14ac:dyDescent="0.3"/>
    <row r="2705" ht="21" customHeight="1" x14ac:dyDescent="0.3"/>
    <row r="2706" ht="21" customHeight="1" x14ac:dyDescent="0.3"/>
    <row r="2707" ht="21" customHeight="1" x14ac:dyDescent="0.3"/>
    <row r="2708" ht="21" customHeight="1" x14ac:dyDescent="0.3"/>
    <row r="2709" ht="21" customHeight="1" x14ac:dyDescent="0.3"/>
    <row r="2710" ht="21" customHeight="1" x14ac:dyDescent="0.3"/>
    <row r="2711" ht="21" customHeight="1" x14ac:dyDescent="0.3"/>
    <row r="2712" ht="21" customHeight="1" x14ac:dyDescent="0.3"/>
    <row r="2713" ht="21" customHeight="1" x14ac:dyDescent="0.3"/>
    <row r="2714" ht="21" customHeight="1" x14ac:dyDescent="0.3"/>
    <row r="2715" ht="21" customHeight="1" x14ac:dyDescent="0.3"/>
    <row r="2716" ht="21" customHeight="1" x14ac:dyDescent="0.3"/>
    <row r="2717" ht="21" customHeight="1" x14ac:dyDescent="0.3"/>
    <row r="2718" ht="21" customHeight="1" x14ac:dyDescent="0.3"/>
    <row r="2719" ht="21" customHeight="1" x14ac:dyDescent="0.3"/>
    <row r="2720" ht="21" customHeight="1" x14ac:dyDescent="0.3"/>
    <row r="2721" ht="21" customHeight="1" x14ac:dyDescent="0.3"/>
    <row r="2722" ht="21" customHeight="1" x14ac:dyDescent="0.3"/>
    <row r="2723" ht="21" customHeight="1" x14ac:dyDescent="0.3"/>
    <row r="2724" ht="21" customHeight="1" x14ac:dyDescent="0.3"/>
    <row r="2725" ht="21" customHeight="1" x14ac:dyDescent="0.3"/>
    <row r="2726" ht="21" customHeight="1" x14ac:dyDescent="0.3"/>
    <row r="2727" ht="21" customHeight="1" x14ac:dyDescent="0.3"/>
    <row r="2728" ht="21" customHeight="1" x14ac:dyDescent="0.3"/>
    <row r="2729" ht="21" customHeight="1" x14ac:dyDescent="0.3"/>
    <row r="2730" ht="21" customHeight="1" x14ac:dyDescent="0.3"/>
    <row r="2731" ht="21" customHeight="1" x14ac:dyDescent="0.3"/>
    <row r="2732" ht="21" customHeight="1" x14ac:dyDescent="0.3"/>
    <row r="2733" ht="21" customHeight="1" x14ac:dyDescent="0.3"/>
    <row r="2734" ht="21" customHeight="1" x14ac:dyDescent="0.3"/>
    <row r="2735" ht="21" customHeight="1" x14ac:dyDescent="0.3"/>
    <row r="2736" ht="21" customHeight="1" x14ac:dyDescent="0.3"/>
    <row r="2737" ht="21" customHeight="1" x14ac:dyDescent="0.3"/>
    <row r="2738" ht="21" customHeight="1" x14ac:dyDescent="0.3"/>
    <row r="2739" ht="21" customHeight="1" x14ac:dyDescent="0.3"/>
    <row r="2740" ht="21" customHeight="1" x14ac:dyDescent="0.3"/>
    <row r="2741" ht="21" customHeight="1" x14ac:dyDescent="0.3"/>
    <row r="2742" ht="21" customHeight="1" x14ac:dyDescent="0.3"/>
    <row r="2743" ht="21" customHeight="1" x14ac:dyDescent="0.3"/>
    <row r="2744" ht="21" customHeight="1" x14ac:dyDescent="0.3"/>
    <row r="2745" ht="21" customHeight="1" x14ac:dyDescent="0.3"/>
    <row r="2746" ht="21" customHeight="1" x14ac:dyDescent="0.3"/>
    <row r="2747" ht="21" customHeight="1" x14ac:dyDescent="0.3"/>
    <row r="2748" ht="21" customHeight="1" x14ac:dyDescent="0.3"/>
    <row r="2749" ht="21" customHeight="1" x14ac:dyDescent="0.3"/>
    <row r="2750" ht="21" customHeight="1" x14ac:dyDescent="0.3"/>
    <row r="2751" ht="21" customHeight="1" x14ac:dyDescent="0.3"/>
    <row r="2752" ht="21" customHeight="1" x14ac:dyDescent="0.3"/>
    <row r="2753" ht="21" customHeight="1" x14ac:dyDescent="0.3"/>
    <row r="2754" ht="21" customHeight="1" x14ac:dyDescent="0.3"/>
    <row r="2755" ht="21" customHeight="1" x14ac:dyDescent="0.3"/>
    <row r="2756" ht="21" customHeight="1" x14ac:dyDescent="0.3"/>
    <row r="2757" ht="21" customHeight="1" x14ac:dyDescent="0.3"/>
    <row r="2758" ht="21" customHeight="1" x14ac:dyDescent="0.3"/>
    <row r="2759" ht="21" customHeight="1" x14ac:dyDescent="0.3"/>
    <row r="2760" ht="21" customHeight="1" x14ac:dyDescent="0.3"/>
    <row r="2761" ht="21" customHeight="1" x14ac:dyDescent="0.3"/>
    <row r="2762" ht="21" customHeight="1" x14ac:dyDescent="0.3"/>
    <row r="2763" ht="21" customHeight="1" x14ac:dyDescent="0.3"/>
    <row r="2764" ht="21" customHeight="1" x14ac:dyDescent="0.3"/>
    <row r="2765" ht="21" customHeight="1" x14ac:dyDescent="0.3"/>
    <row r="2766" ht="21" customHeight="1" x14ac:dyDescent="0.3"/>
    <row r="2767" ht="21" customHeight="1" x14ac:dyDescent="0.3"/>
    <row r="2768" ht="21" customHeight="1" x14ac:dyDescent="0.3"/>
    <row r="2769" ht="21" customHeight="1" x14ac:dyDescent="0.3"/>
    <row r="2770" ht="21" customHeight="1" x14ac:dyDescent="0.3"/>
    <row r="2771" ht="21" customHeight="1" x14ac:dyDescent="0.3"/>
    <row r="2772" ht="21" customHeight="1" x14ac:dyDescent="0.3"/>
    <row r="2773" ht="21" customHeight="1" x14ac:dyDescent="0.3"/>
    <row r="2774" ht="21" customHeight="1" x14ac:dyDescent="0.3"/>
    <row r="2775" ht="21" customHeight="1" x14ac:dyDescent="0.3"/>
    <row r="2776" ht="21" customHeight="1" x14ac:dyDescent="0.3"/>
    <row r="2777" ht="21" customHeight="1" x14ac:dyDescent="0.3"/>
    <row r="2778" ht="21" customHeight="1" x14ac:dyDescent="0.3"/>
    <row r="2779" ht="21" customHeight="1" x14ac:dyDescent="0.3"/>
    <row r="2780" ht="21" customHeight="1" x14ac:dyDescent="0.3"/>
    <row r="2781" ht="21" customHeight="1" x14ac:dyDescent="0.3"/>
    <row r="2782" ht="21" customHeight="1" x14ac:dyDescent="0.3"/>
    <row r="2783" ht="21" customHeight="1" x14ac:dyDescent="0.3"/>
    <row r="2784" ht="21" customHeight="1" x14ac:dyDescent="0.3"/>
    <row r="2785" ht="21" customHeight="1" x14ac:dyDescent="0.3"/>
    <row r="2786" ht="21" customHeight="1" x14ac:dyDescent="0.3"/>
    <row r="2787" ht="21" customHeight="1" x14ac:dyDescent="0.3"/>
    <row r="2788" ht="21" customHeight="1" x14ac:dyDescent="0.3"/>
    <row r="2789" ht="21" customHeight="1" x14ac:dyDescent="0.3"/>
    <row r="2790" ht="21" customHeight="1" x14ac:dyDescent="0.3"/>
    <row r="2791" ht="21" customHeight="1" x14ac:dyDescent="0.3"/>
    <row r="2792" ht="21" customHeight="1" x14ac:dyDescent="0.3"/>
    <row r="2793" ht="21" customHeight="1" x14ac:dyDescent="0.3"/>
    <row r="2794" ht="21" customHeight="1" x14ac:dyDescent="0.3"/>
    <row r="2795" ht="21" customHeight="1" x14ac:dyDescent="0.3"/>
    <row r="2796" ht="21" customHeight="1" x14ac:dyDescent="0.3"/>
    <row r="2797" ht="21" customHeight="1" x14ac:dyDescent="0.3"/>
    <row r="2798" ht="21" customHeight="1" x14ac:dyDescent="0.3"/>
    <row r="2799" ht="21" customHeight="1" x14ac:dyDescent="0.3"/>
    <row r="2800" ht="21" customHeight="1" x14ac:dyDescent="0.3"/>
    <row r="2801" ht="21" customHeight="1" x14ac:dyDescent="0.3"/>
    <row r="2802" ht="21" customHeight="1" x14ac:dyDescent="0.3"/>
    <row r="2803" ht="21" customHeight="1" x14ac:dyDescent="0.3"/>
    <row r="2804" ht="21" customHeight="1" x14ac:dyDescent="0.3"/>
    <row r="2805" ht="21" customHeight="1" x14ac:dyDescent="0.3"/>
    <row r="2806" ht="21" customHeight="1" x14ac:dyDescent="0.3"/>
    <row r="2807" ht="21" customHeight="1" x14ac:dyDescent="0.3"/>
    <row r="2808" ht="21" customHeight="1" x14ac:dyDescent="0.3"/>
    <row r="2809" ht="21" customHeight="1" x14ac:dyDescent="0.3"/>
    <row r="2810" ht="21" customHeight="1" x14ac:dyDescent="0.3"/>
    <row r="2811" ht="21" customHeight="1" x14ac:dyDescent="0.3"/>
    <row r="2812" ht="21" customHeight="1" x14ac:dyDescent="0.3"/>
    <row r="2813" ht="21" customHeight="1" x14ac:dyDescent="0.3"/>
    <row r="2814" ht="21" customHeight="1" x14ac:dyDescent="0.3"/>
    <row r="2815" ht="21" customHeight="1" x14ac:dyDescent="0.3"/>
    <row r="2816" ht="21" customHeight="1" x14ac:dyDescent="0.3"/>
    <row r="2817" ht="21" customHeight="1" x14ac:dyDescent="0.3"/>
    <row r="2818" ht="21" customHeight="1" x14ac:dyDescent="0.3"/>
    <row r="2819" ht="21" customHeight="1" x14ac:dyDescent="0.3"/>
    <row r="2820" ht="21" customHeight="1" x14ac:dyDescent="0.3"/>
    <row r="2821" ht="21" customHeight="1" x14ac:dyDescent="0.3"/>
    <row r="2822" ht="21" customHeight="1" x14ac:dyDescent="0.3"/>
    <row r="2823" ht="21" customHeight="1" x14ac:dyDescent="0.3"/>
    <row r="2824" ht="21" customHeight="1" x14ac:dyDescent="0.3"/>
    <row r="2825" ht="21" customHeight="1" x14ac:dyDescent="0.3"/>
    <row r="2826" ht="21" customHeight="1" x14ac:dyDescent="0.3"/>
    <row r="2827" ht="21" customHeight="1" x14ac:dyDescent="0.3"/>
    <row r="2828" ht="21" customHeight="1" x14ac:dyDescent="0.3"/>
    <row r="2829" ht="21" customHeight="1" x14ac:dyDescent="0.3"/>
    <row r="2830" ht="21" customHeight="1" x14ac:dyDescent="0.3"/>
    <row r="2831" ht="21" customHeight="1" x14ac:dyDescent="0.3"/>
    <row r="2832" ht="21" customHeight="1" x14ac:dyDescent="0.3"/>
    <row r="2833" ht="21" customHeight="1" x14ac:dyDescent="0.3"/>
    <row r="2834" ht="21" customHeight="1" x14ac:dyDescent="0.3"/>
    <row r="2835" ht="21" customHeight="1" x14ac:dyDescent="0.3"/>
    <row r="2836" ht="21" customHeight="1" x14ac:dyDescent="0.3"/>
    <row r="2837" ht="21" customHeight="1" x14ac:dyDescent="0.3"/>
    <row r="2838" ht="21" customHeight="1" x14ac:dyDescent="0.3"/>
    <row r="2839" ht="21" customHeight="1" x14ac:dyDescent="0.3"/>
    <row r="2840" ht="21" customHeight="1" x14ac:dyDescent="0.3"/>
    <row r="2841" ht="21" customHeight="1" x14ac:dyDescent="0.3"/>
    <row r="2842" ht="21" customHeight="1" x14ac:dyDescent="0.3"/>
    <row r="2843" ht="21" customHeight="1" x14ac:dyDescent="0.3"/>
    <row r="2844" ht="21" customHeight="1" x14ac:dyDescent="0.3"/>
    <row r="2845" ht="21" customHeight="1" x14ac:dyDescent="0.3"/>
    <row r="2846" ht="21" customHeight="1" x14ac:dyDescent="0.3"/>
    <row r="2847" ht="21" customHeight="1" x14ac:dyDescent="0.3"/>
    <row r="2848" ht="21" customHeight="1" x14ac:dyDescent="0.3"/>
    <row r="2849" ht="21" customHeight="1" x14ac:dyDescent="0.3"/>
    <row r="2850" ht="21" customHeight="1" x14ac:dyDescent="0.3"/>
    <row r="2851" ht="21" customHeight="1" x14ac:dyDescent="0.3"/>
    <row r="2852" ht="21" customHeight="1" x14ac:dyDescent="0.3"/>
    <row r="2853" ht="21" customHeight="1" x14ac:dyDescent="0.3"/>
    <row r="2854" ht="21" customHeight="1" x14ac:dyDescent="0.3"/>
    <row r="2855" ht="21" customHeight="1" x14ac:dyDescent="0.3"/>
    <row r="2856" ht="21" customHeight="1" x14ac:dyDescent="0.3"/>
    <row r="2857" ht="21" customHeight="1" x14ac:dyDescent="0.3"/>
    <row r="2858" ht="21" customHeight="1" x14ac:dyDescent="0.3"/>
    <row r="2859" ht="21" customHeight="1" x14ac:dyDescent="0.3"/>
    <row r="2860" ht="21" customHeight="1" x14ac:dyDescent="0.3"/>
    <row r="2861" ht="21" customHeight="1" x14ac:dyDescent="0.3"/>
    <row r="2862" ht="21" customHeight="1" x14ac:dyDescent="0.3"/>
    <row r="2863" ht="21" customHeight="1" x14ac:dyDescent="0.3"/>
    <row r="2864" ht="21" customHeight="1" x14ac:dyDescent="0.3"/>
    <row r="2865" ht="21" customHeight="1" x14ac:dyDescent="0.3"/>
    <row r="2866" ht="21" customHeight="1" x14ac:dyDescent="0.3"/>
    <row r="2867" ht="21" customHeight="1" x14ac:dyDescent="0.3"/>
    <row r="2868" ht="21" customHeight="1" x14ac:dyDescent="0.3"/>
    <row r="2869" ht="21" customHeight="1" x14ac:dyDescent="0.3"/>
    <row r="2870" ht="21" customHeight="1" x14ac:dyDescent="0.3"/>
    <row r="2871" ht="21" customHeight="1" x14ac:dyDescent="0.3"/>
    <row r="2872" ht="21" customHeight="1" x14ac:dyDescent="0.3"/>
    <row r="2873" ht="21" customHeight="1" x14ac:dyDescent="0.3"/>
    <row r="2874" ht="21" customHeight="1" x14ac:dyDescent="0.3"/>
    <row r="2875" ht="21" customHeight="1" x14ac:dyDescent="0.3"/>
    <row r="2876" ht="21" customHeight="1" x14ac:dyDescent="0.3"/>
    <row r="2877" ht="21" customHeight="1" x14ac:dyDescent="0.3"/>
    <row r="2878" ht="21" customHeight="1" x14ac:dyDescent="0.3"/>
    <row r="2879" ht="21" customHeight="1" x14ac:dyDescent="0.3"/>
    <row r="2880" ht="21" customHeight="1" x14ac:dyDescent="0.3"/>
    <row r="2881" ht="21" customHeight="1" x14ac:dyDescent="0.3"/>
    <row r="2882" ht="21" customHeight="1" x14ac:dyDescent="0.3"/>
    <row r="2883" ht="21" customHeight="1" x14ac:dyDescent="0.3"/>
    <row r="2884" ht="21" customHeight="1" x14ac:dyDescent="0.3"/>
    <row r="2885" ht="21" customHeight="1" x14ac:dyDescent="0.3"/>
    <row r="2886" ht="21" customHeight="1" x14ac:dyDescent="0.3"/>
    <row r="2887" ht="21" customHeight="1" x14ac:dyDescent="0.3"/>
    <row r="2888" ht="21" customHeight="1" x14ac:dyDescent="0.3"/>
    <row r="2889" ht="21" customHeight="1" x14ac:dyDescent="0.3"/>
    <row r="2890" ht="21" customHeight="1" x14ac:dyDescent="0.3"/>
    <row r="2891" ht="21" customHeight="1" x14ac:dyDescent="0.3"/>
    <row r="2892" ht="21" customHeight="1" x14ac:dyDescent="0.3"/>
    <row r="2893" ht="21" customHeight="1" x14ac:dyDescent="0.3"/>
    <row r="2894" ht="21" customHeight="1" x14ac:dyDescent="0.3"/>
    <row r="2895" ht="21" customHeight="1" x14ac:dyDescent="0.3"/>
    <row r="2896" ht="21" customHeight="1" x14ac:dyDescent="0.3"/>
    <row r="2897" ht="21" customHeight="1" x14ac:dyDescent="0.3"/>
    <row r="2898" ht="21" customHeight="1" x14ac:dyDescent="0.3"/>
    <row r="2899" ht="21" customHeight="1" x14ac:dyDescent="0.3"/>
    <row r="2900" ht="21" customHeight="1" x14ac:dyDescent="0.3"/>
    <row r="2901" ht="21" customHeight="1" x14ac:dyDescent="0.3"/>
    <row r="2902" ht="21" customHeight="1" x14ac:dyDescent="0.3"/>
    <row r="2903" ht="21" customHeight="1" x14ac:dyDescent="0.3"/>
    <row r="2904" ht="21" customHeight="1" x14ac:dyDescent="0.3"/>
    <row r="2905" ht="21" customHeight="1" x14ac:dyDescent="0.3"/>
    <row r="2906" ht="21" customHeight="1" x14ac:dyDescent="0.3"/>
    <row r="2907" ht="21" customHeight="1" x14ac:dyDescent="0.3"/>
    <row r="2908" ht="21" customHeight="1" x14ac:dyDescent="0.3"/>
    <row r="2909" ht="21" customHeight="1" x14ac:dyDescent="0.3"/>
    <row r="2910" ht="21" customHeight="1" x14ac:dyDescent="0.3"/>
    <row r="2911" ht="21" customHeight="1" x14ac:dyDescent="0.3"/>
    <row r="2912" ht="21" customHeight="1" x14ac:dyDescent="0.3"/>
    <row r="2913" ht="21" customHeight="1" x14ac:dyDescent="0.3"/>
    <row r="2914" ht="21" customHeight="1" x14ac:dyDescent="0.3"/>
    <row r="2915" ht="21" customHeight="1" x14ac:dyDescent="0.3"/>
    <row r="2916" ht="21" customHeight="1" x14ac:dyDescent="0.3"/>
    <row r="2917" ht="21" customHeight="1" x14ac:dyDescent="0.3"/>
    <row r="2918" ht="21" customHeight="1" x14ac:dyDescent="0.3"/>
    <row r="2919" ht="21" customHeight="1" x14ac:dyDescent="0.3"/>
    <row r="2920" ht="21" customHeight="1" x14ac:dyDescent="0.3"/>
    <row r="2921" ht="21" customHeight="1" x14ac:dyDescent="0.3"/>
    <row r="2922" ht="21" customHeight="1" x14ac:dyDescent="0.3"/>
    <row r="2923" ht="21" customHeight="1" x14ac:dyDescent="0.3"/>
    <row r="2924" ht="21" customHeight="1" x14ac:dyDescent="0.3"/>
    <row r="2925" ht="21" customHeight="1" x14ac:dyDescent="0.3"/>
    <row r="2926" ht="21" customHeight="1" x14ac:dyDescent="0.3"/>
    <row r="2927" ht="21" customHeight="1" x14ac:dyDescent="0.3"/>
    <row r="2928" ht="21" customHeight="1" x14ac:dyDescent="0.3"/>
    <row r="2929" ht="21" customHeight="1" x14ac:dyDescent="0.3"/>
    <row r="2930" ht="21" customHeight="1" x14ac:dyDescent="0.3"/>
    <row r="2931" ht="21" customHeight="1" x14ac:dyDescent="0.3"/>
    <row r="2932" ht="21" customHeight="1" x14ac:dyDescent="0.3"/>
    <row r="2933" ht="21" customHeight="1" x14ac:dyDescent="0.3"/>
    <row r="2934" ht="21" customHeight="1" x14ac:dyDescent="0.3"/>
    <row r="2935" ht="21" customHeight="1" x14ac:dyDescent="0.3"/>
    <row r="2936" ht="21" customHeight="1" x14ac:dyDescent="0.3"/>
    <row r="2937" ht="21" customHeight="1" x14ac:dyDescent="0.3"/>
    <row r="2938" ht="21" customHeight="1" x14ac:dyDescent="0.3"/>
    <row r="2939" ht="21" customHeight="1" x14ac:dyDescent="0.3"/>
    <row r="2940" ht="21" customHeight="1" x14ac:dyDescent="0.3"/>
    <row r="2941" ht="21" customHeight="1" x14ac:dyDescent="0.3"/>
    <row r="2942" ht="21" customHeight="1" x14ac:dyDescent="0.3"/>
    <row r="2943" ht="21" customHeight="1" x14ac:dyDescent="0.3"/>
    <row r="2944" ht="21" customHeight="1" x14ac:dyDescent="0.3"/>
    <row r="2945" ht="21" customHeight="1" x14ac:dyDescent="0.3"/>
    <row r="2946" ht="21" customHeight="1" x14ac:dyDescent="0.3"/>
    <row r="2947" ht="21" customHeight="1" x14ac:dyDescent="0.3"/>
    <row r="2948" ht="21" customHeight="1" x14ac:dyDescent="0.3"/>
    <row r="2949" ht="21" customHeight="1" x14ac:dyDescent="0.3"/>
    <row r="2950" ht="21" customHeight="1" x14ac:dyDescent="0.3"/>
    <row r="2951" ht="21" customHeight="1" x14ac:dyDescent="0.3"/>
    <row r="2952" ht="21" customHeight="1" x14ac:dyDescent="0.3"/>
    <row r="2953" ht="21" customHeight="1" x14ac:dyDescent="0.3"/>
    <row r="2954" ht="21" customHeight="1" x14ac:dyDescent="0.3"/>
    <row r="2955" ht="21" customHeight="1" x14ac:dyDescent="0.3"/>
    <row r="2956" ht="21" customHeight="1" x14ac:dyDescent="0.3"/>
    <row r="2957" ht="21" customHeight="1" x14ac:dyDescent="0.3"/>
    <row r="2958" ht="21" customHeight="1" x14ac:dyDescent="0.3"/>
    <row r="2959" ht="21" customHeight="1" x14ac:dyDescent="0.3"/>
    <row r="2960" ht="21" customHeight="1" x14ac:dyDescent="0.3"/>
    <row r="2961" ht="21" customHeight="1" x14ac:dyDescent="0.3"/>
    <row r="2962" ht="21" customHeight="1" x14ac:dyDescent="0.3"/>
    <row r="2963" ht="21" customHeight="1" x14ac:dyDescent="0.3"/>
    <row r="2964" ht="21" customHeight="1" x14ac:dyDescent="0.3"/>
    <row r="2965" ht="21" customHeight="1" x14ac:dyDescent="0.3"/>
    <row r="2966" ht="21" customHeight="1" x14ac:dyDescent="0.3"/>
    <row r="2967" ht="21" customHeight="1" x14ac:dyDescent="0.3"/>
    <row r="2968" ht="21" customHeight="1" x14ac:dyDescent="0.3"/>
    <row r="2969" ht="21" customHeight="1" x14ac:dyDescent="0.3"/>
    <row r="2970" ht="21" customHeight="1" x14ac:dyDescent="0.3"/>
    <row r="2971" ht="21" customHeight="1" x14ac:dyDescent="0.3"/>
    <row r="2972" ht="21" customHeight="1" x14ac:dyDescent="0.3"/>
    <row r="2973" ht="21" customHeight="1" x14ac:dyDescent="0.3"/>
    <row r="2974" ht="21" customHeight="1" x14ac:dyDescent="0.3"/>
    <row r="2975" ht="21" customHeight="1" x14ac:dyDescent="0.3"/>
    <row r="2976" ht="21" customHeight="1" x14ac:dyDescent="0.3"/>
    <row r="2977" ht="21" customHeight="1" x14ac:dyDescent="0.3"/>
    <row r="2978" ht="21" customHeight="1" x14ac:dyDescent="0.3"/>
    <row r="2979" ht="21" customHeight="1" x14ac:dyDescent="0.3"/>
    <row r="2980" ht="21" customHeight="1" x14ac:dyDescent="0.3"/>
    <row r="2981" ht="21" customHeight="1" x14ac:dyDescent="0.3"/>
    <row r="2982" ht="21" customHeight="1" x14ac:dyDescent="0.3"/>
    <row r="2983" ht="21" customHeight="1" x14ac:dyDescent="0.3"/>
    <row r="2984" ht="21" customHeight="1" x14ac:dyDescent="0.3"/>
    <row r="2985" ht="21" customHeight="1" x14ac:dyDescent="0.3"/>
    <row r="2986" ht="21" customHeight="1" x14ac:dyDescent="0.3"/>
    <row r="2987" ht="21" customHeight="1" x14ac:dyDescent="0.3"/>
    <row r="2988" ht="21" customHeight="1" x14ac:dyDescent="0.3"/>
    <row r="2989" ht="21" customHeight="1" x14ac:dyDescent="0.3"/>
    <row r="2990" ht="21" customHeight="1" x14ac:dyDescent="0.3"/>
    <row r="2991" ht="21" customHeight="1" x14ac:dyDescent="0.3"/>
    <row r="2992" ht="21" customHeight="1" x14ac:dyDescent="0.3"/>
    <row r="2993" ht="21" customHeight="1" x14ac:dyDescent="0.3"/>
    <row r="2994" ht="21" customHeight="1" x14ac:dyDescent="0.3"/>
    <row r="2995" ht="21" customHeight="1" x14ac:dyDescent="0.3"/>
    <row r="2996" ht="21" customHeight="1" x14ac:dyDescent="0.3"/>
    <row r="2997" ht="21" customHeight="1" x14ac:dyDescent="0.3"/>
    <row r="2998" ht="21" customHeight="1" x14ac:dyDescent="0.3"/>
    <row r="2999" ht="21" customHeight="1" x14ac:dyDescent="0.3"/>
    <row r="3000" ht="21" customHeight="1" x14ac:dyDescent="0.3"/>
    <row r="3001" ht="21" customHeight="1" x14ac:dyDescent="0.3"/>
    <row r="3002" ht="21" customHeight="1" x14ac:dyDescent="0.3"/>
    <row r="3003" ht="21" customHeight="1" x14ac:dyDescent="0.3"/>
    <row r="3004" ht="21" customHeight="1" x14ac:dyDescent="0.3"/>
    <row r="3005" ht="21" customHeight="1" x14ac:dyDescent="0.3"/>
    <row r="3006" ht="21" customHeight="1" x14ac:dyDescent="0.3"/>
    <row r="3007" ht="21" customHeight="1" x14ac:dyDescent="0.3"/>
    <row r="3008" ht="21" customHeight="1" x14ac:dyDescent="0.3"/>
    <row r="3009" ht="21" customHeight="1" x14ac:dyDescent="0.3"/>
    <row r="3010" ht="21" customHeight="1" x14ac:dyDescent="0.3"/>
    <row r="3011" ht="21" customHeight="1" x14ac:dyDescent="0.3"/>
    <row r="3012" ht="21" customHeight="1" x14ac:dyDescent="0.3"/>
    <row r="3013" ht="21" customHeight="1" x14ac:dyDescent="0.3"/>
    <row r="3014" ht="21" customHeight="1" x14ac:dyDescent="0.3"/>
    <row r="3015" ht="21" customHeight="1" x14ac:dyDescent="0.3"/>
    <row r="3016" ht="21" customHeight="1" x14ac:dyDescent="0.3"/>
    <row r="3017" ht="21" customHeight="1" x14ac:dyDescent="0.3"/>
    <row r="3018" ht="21" customHeight="1" x14ac:dyDescent="0.3"/>
    <row r="3019" ht="21" customHeight="1" x14ac:dyDescent="0.3"/>
    <row r="3020" ht="21" customHeight="1" x14ac:dyDescent="0.3"/>
    <row r="3021" ht="21" customHeight="1" x14ac:dyDescent="0.3"/>
    <row r="3022" ht="21" customHeight="1" x14ac:dyDescent="0.3"/>
    <row r="3023" ht="21" customHeight="1" x14ac:dyDescent="0.3"/>
    <row r="3024" ht="21" customHeight="1" x14ac:dyDescent="0.3"/>
    <row r="3025" ht="21" customHeight="1" x14ac:dyDescent="0.3"/>
    <row r="3026" ht="21" customHeight="1" x14ac:dyDescent="0.3"/>
    <row r="3027" ht="21" customHeight="1" x14ac:dyDescent="0.3"/>
    <row r="3028" ht="21" customHeight="1" x14ac:dyDescent="0.3"/>
    <row r="3029" ht="21" customHeight="1" x14ac:dyDescent="0.3"/>
    <row r="3030" ht="21" customHeight="1" x14ac:dyDescent="0.3"/>
    <row r="3031" ht="21" customHeight="1" x14ac:dyDescent="0.3"/>
    <row r="3032" ht="21" customHeight="1" x14ac:dyDescent="0.3"/>
    <row r="3033" ht="21" customHeight="1" x14ac:dyDescent="0.3"/>
    <row r="3034" ht="21" customHeight="1" x14ac:dyDescent="0.3"/>
    <row r="3035" ht="21" customHeight="1" x14ac:dyDescent="0.3"/>
    <row r="3036" ht="21" customHeight="1" x14ac:dyDescent="0.3"/>
    <row r="3037" ht="21" customHeight="1" x14ac:dyDescent="0.3"/>
    <row r="3038" ht="21" customHeight="1" x14ac:dyDescent="0.3"/>
    <row r="3039" ht="21" customHeight="1" x14ac:dyDescent="0.3"/>
    <row r="3040" ht="21" customHeight="1" x14ac:dyDescent="0.3"/>
    <row r="3041" ht="21" customHeight="1" x14ac:dyDescent="0.3"/>
    <row r="3042" ht="21" customHeight="1" x14ac:dyDescent="0.3"/>
    <row r="3043" ht="21" customHeight="1" x14ac:dyDescent="0.3"/>
    <row r="3044" ht="21" customHeight="1" x14ac:dyDescent="0.3"/>
    <row r="3045" ht="21" customHeight="1" x14ac:dyDescent="0.3"/>
    <row r="3046" ht="21" customHeight="1" x14ac:dyDescent="0.3"/>
    <row r="3047" ht="21" customHeight="1" x14ac:dyDescent="0.3"/>
    <row r="3048" ht="21" customHeight="1" x14ac:dyDescent="0.3"/>
    <row r="3049" ht="21" customHeight="1" x14ac:dyDescent="0.3"/>
    <row r="3050" ht="21" customHeight="1" x14ac:dyDescent="0.3"/>
    <row r="3051" ht="21" customHeight="1" x14ac:dyDescent="0.3"/>
    <row r="3052" ht="21" customHeight="1" x14ac:dyDescent="0.3"/>
    <row r="3053" ht="21" customHeight="1" x14ac:dyDescent="0.3"/>
    <row r="3054" ht="21" customHeight="1" x14ac:dyDescent="0.3"/>
    <row r="3055" ht="21" customHeight="1" x14ac:dyDescent="0.3"/>
    <row r="3056" ht="21" customHeight="1" x14ac:dyDescent="0.3"/>
    <row r="3057" ht="21" customHeight="1" x14ac:dyDescent="0.3"/>
    <row r="3058" ht="21" customHeight="1" x14ac:dyDescent="0.3"/>
    <row r="3059" ht="21" customHeight="1" x14ac:dyDescent="0.3"/>
    <row r="3060" ht="21" customHeight="1" x14ac:dyDescent="0.3"/>
    <row r="3061" ht="21" customHeight="1" x14ac:dyDescent="0.3"/>
    <row r="3062" ht="21" customHeight="1" x14ac:dyDescent="0.3"/>
    <row r="3063" ht="21" customHeight="1" x14ac:dyDescent="0.3"/>
    <row r="3064" ht="21" customHeight="1" x14ac:dyDescent="0.3"/>
    <row r="3065" ht="21" customHeight="1" x14ac:dyDescent="0.3"/>
    <row r="3066" ht="21" customHeight="1" x14ac:dyDescent="0.3"/>
    <row r="3067" ht="21" customHeight="1" x14ac:dyDescent="0.3"/>
    <row r="3068" ht="21" customHeight="1" x14ac:dyDescent="0.3"/>
    <row r="3069" ht="21" customHeight="1" x14ac:dyDescent="0.3"/>
    <row r="3070" ht="21" customHeight="1" x14ac:dyDescent="0.3"/>
    <row r="3071" ht="21" customHeight="1" x14ac:dyDescent="0.3"/>
    <row r="3072" ht="21" customHeight="1" x14ac:dyDescent="0.3"/>
    <row r="3073" ht="21" customHeight="1" x14ac:dyDescent="0.3"/>
    <row r="3074" ht="21" customHeight="1" x14ac:dyDescent="0.3"/>
    <row r="3075" ht="21" customHeight="1" x14ac:dyDescent="0.3"/>
    <row r="3076" ht="21" customHeight="1" x14ac:dyDescent="0.3"/>
    <row r="3077" ht="21" customHeight="1" x14ac:dyDescent="0.3"/>
    <row r="3078" ht="21" customHeight="1" x14ac:dyDescent="0.3"/>
    <row r="3079" ht="21" customHeight="1" x14ac:dyDescent="0.3"/>
    <row r="3080" ht="21" customHeight="1" x14ac:dyDescent="0.3"/>
    <row r="3081" ht="21" customHeight="1" x14ac:dyDescent="0.3"/>
    <row r="3082" ht="21" customHeight="1" x14ac:dyDescent="0.3"/>
    <row r="3083" ht="21" customHeight="1" x14ac:dyDescent="0.3"/>
    <row r="3084" ht="21" customHeight="1" x14ac:dyDescent="0.3"/>
    <row r="3085" ht="21" customHeight="1" x14ac:dyDescent="0.3"/>
    <row r="3086" ht="21" customHeight="1" x14ac:dyDescent="0.3"/>
    <row r="3087" ht="21" customHeight="1" x14ac:dyDescent="0.3"/>
    <row r="3088" ht="21" customHeight="1" x14ac:dyDescent="0.3"/>
    <row r="3089" ht="21" customHeight="1" x14ac:dyDescent="0.3"/>
    <row r="3090" ht="21" customHeight="1" x14ac:dyDescent="0.3"/>
    <row r="3091" ht="21" customHeight="1" x14ac:dyDescent="0.3"/>
    <row r="3092" ht="21" customHeight="1" x14ac:dyDescent="0.3"/>
    <row r="3093" ht="21" customHeight="1" x14ac:dyDescent="0.3"/>
    <row r="3094" ht="21" customHeight="1" x14ac:dyDescent="0.3"/>
    <row r="3095" ht="21" customHeight="1" x14ac:dyDescent="0.3"/>
    <row r="3096" ht="21" customHeight="1" x14ac:dyDescent="0.3"/>
    <row r="3097" ht="21" customHeight="1" x14ac:dyDescent="0.3"/>
    <row r="3098" ht="21" customHeight="1" x14ac:dyDescent="0.3"/>
    <row r="3099" ht="21" customHeight="1" x14ac:dyDescent="0.3"/>
    <row r="3100" ht="21" customHeight="1" x14ac:dyDescent="0.3"/>
    <row r="3101" ht="21" customHeight="1" x14ac:dyDescent="0.3"/>
    <row r="3102" ht="21" customHeight="1" x14ac:dyDescent="0.3"/>
    <row r="3103" ht="21" customHeight="1" x14ac:dyDescent="0.3"/>
    <row r="3104" ht="21" customHeight="1" x14ac:dyDescent="0.3"/>
    <row r="3105" ht="21" customHeight="1" x14ac:dyDescent="0.3"/>
    <row r="3106" ht="21" customHeight="1" x14ac:dyDescent="0.3"/>
    <row r="3107" ht="21" customHeight="1" x14ac:dyDescent="0.3"/>
    <row r="3108" ht="21" customHeight="1" x14ac:dyDescent="0.3"/>
    <row r="3109" ht="21" customHeight="1" x14ac:dyDescent="0.3"/>
    <row r="3110" ht="21" customHeight="1" x14ac:dyDescent="0.3"/>
    <row r="3111" ht="21" customHeight="1" x14ac:dyDescent="0.3"/>
    <row r="3112" ht="21" customHeight="1" x14ac:dyDescent="0.3"/>
    <row r="3113" ht="21" customHeight="1" x14ac:dyDescent="0.3"/>
    <row r="3114" ht="21" customHeight="1" x14ac:dyDescent="0.3"/>
    <row r="3115" ht="21" customHeight="1" x14ac:dyDescent="0.3"/>
    <row r="3116" ht="21" customHeight="1" x14ac:dyDescent="0.3"/>
    <row r="3117" ht="21" customHeight="1" x14ac:dyDescent="0.3"/>
    <row r="3118" ht="21" customHeight="1" x14ac:dyDescent="0.3"/>
    <row r="3119" ht="21" customHeight="1" x14ac:dyDescent="0.3"/>
    <row r="3120" ht="21" customHeight="1" x14ac:dyDescent="0.3"/>
    <row r="3121" ht="21" customHeight="1" x14ac:dyDescent="0.3"/>
    <row r="3122" ht="21" customHeight="1" x14ac:dyDescent="0.3"/>
    <row r="3123" ht="21" customHeight="1" x14ac:dyDescent="0.3"/>
    <row r="3124" ht="21" customHeight="1" x14ac:dyDescent="0.3"/>
    <row r="3125" ht="21" customHeight="1" x14ac:dyDescent="0.3"/>
    <row r="3126" ht="21" customHeight="1" x14ac:dyDescent="0.3"/>
    <row r="3127" ht="21" customHeight="1" x14ac:dyDescent="0.3"/>
    <row r="3128" ht="21" customHeight="1" x14ac:dyDescent="0.3"/>
    <row r="3129" ht="21" customHeight="1" x14ac:dyDescent="0.3"/>
    <row r="3130" ht="21" customHeight="1" x14ac:dyDescent="0.3"/>
    <row r="3131" ht="21" customHeight="1" x14ac:dyDescent="0.3"/>
    <row r="3132" ht="21" customHeight="1" x14ac:dyDescent="0.3"/>
    <row r="3133" ht="21" customHeight="1" x14ac:dyDescent="0.3"/>
    <row r="3134" ht="21" customHeight="1" x14ac:dyDescent="0.3"/>
    <row r="3135" ht="21" customHeight="1" x14ac:dyDescent="0.3"/>
    <row r="3136" ht="21" customHeight="1" x14ac:dyDescent="0.3"/>
    <row r="3137" ht="21" customHeight="1" x14ac:dyDescent="0.3"/>
    <row r="3138" ht="21" customHeight="1" x14ac:dyDescent="0.3"/>
    <row r="3139" ht="21" customHeight="1" x14ac:dyDescent="0.3"/>
    <row r="3140" ht="21" customHeight="1" x14ac:dyDescent="0.3"/>
    <row r="3141" ht="21" customHeight="1" x14ac:dyDescent="0.3"/>
    <row r="3142" ht="21" customHeight="1" x14ac:dyDescent="0.3"/>
    <row r="3143" ht="21" customHeight="1" x14ac:dyDescent="0.3"/>
    <row r="3144" ht="21" customHeight="1" x14ac:dyDescent="0.3"/>
    <row r="3145" ht="21" customHeight="1" x14ac:dyDescent="0.3"/>
    <row r="3146" ht="21" customHeight="1" x14ac:dyDescent="0.3"/>
    <row r="3147" ht="21" customHeight="1" x14ac:dyDescent="0.3"/>
    <row r="3148" ht="21" customHeight="1" x14ac:dyDescent="0.3"/>
    <row r="3149" ht="21" customHeight="1" x14ac:dyDescent="0.3"/>
    <row r="3150" ht="21" customHeight="1" x14ac:dyDescent="0.3"/>
    <row r="3151" ht="21" customHeight="1" x14ac:dyDescent="0.3"/>
    <row r="3152" ht="21" customHeight="1" x14ac:dyDescent="0.3"/>
    <row r="3153" ht="21" customHeight="1" x14ac:dyDescent="0.3"/>
    <row r="3154" ht="21" customHeight="1" x14ac:dyDescent="0.3"/>
    <row r="3155" ht="21" customHeight="1" x14ac:dyDescent="0.3"/>
    <row r="3156" ht="21" customHeight="1" x14ac:dyDescent="0.3"/>
    <row r="3157" ht="21" customHeight="1" x14ac:dyDescent="0.3"/>
    <row r="3158" ht="21" customHeight="1" x14ac:dyDescent="0.3"/>
    <row r="3159" ht="21" customHeight="1" x14ac:dyDescent="0.3"/>
    <row r="3160" ht="21" customHeight="1" x14ac:dyDescent="0.3"/>
    <row r="3161" ht="21" customHeight="1" x14ac:dyDescent="0.3"/>
    <row r="3162" ht="21" customHeight="1" x14ac:dyDescent="0.3"/>
    <row r="3163" ht="21" customHeight="1" x14ac:dyDescent="0.3"/>
    <row r="3164" ht="21" customHeight="1" x14ac:dyDescent="0.3"/>
    <row r="3165" ht="21" customHeight="1" x14ac:dyDescent="0.3"/>
    <row r="3166" ht="21" customHeight="1" x14ac:dyDescent="0.3"/>
    <row r="3167" ht="21" customHeight="1" x14ac:dyDescent="0.3"/>
    <row r="3168" ht="21" customHeight="1" x14ac:dyDescent="0.3"/>
    <row r="3169" ht="21" customHeight="1" x14ac:dyDescent="0.3"/>
    <row r="3170" ht="21" customHeight="1" x14ac:dyDescent="0.3"/>
    <row r="3171" ht="21" customHeight="1" x14ac:dyDescent="0.3"/>
    <row r="3172" ht="21" customHeight="1" x14ac:dyDescent="0.3"/>
    <row r="3173" ht="21" customHeight="1" x14ac:dyDescent="0.3"/>
    <row r="3174" ht="21" customHeight="1" x14ac:dyDescent="0.3"/>
    <row r="3175" ht="21" customHeight="1" x14ac:dyDescent="0.3"/>
    <row r="3176" ht="21" customHeight="1" x14ac:dyDescent="0.3"/>
    <row r="3177" ht="21" customHeight="1" x14ac:dyDescent="0.3"/>
    <row r="3178" ht="21" customHeight="1" x14ac:dyDescent="0.3"/>
    <row r="3179" ht="21" customHeight="1" x14ac:dyDescent="0.3"/>
    <row r="3180" ht="21" customHeight="1" x14ac:dyDescent="0.3"/>
    <row r="3181" ht="21" customHeight="1" x14ac:dyDescent="0.3"/>
    <row r="3182" ht="21" customHeight="1" x14ac:dyDescent="0.3"/>
    <row r="3183" ht="21" customHeight="1" x14ac:dyDescent="0.3"/>
    <row r="3184" ht="21" customHeight="1" x14ac:dyDescent="0.3"/>
    <row r="3185" ht="21" customHeight="1" x14ac:dyDescent="0.3"/>
    <row r="3186" ht="21" customHeight="1" x14ac:dyDescent="0.3"/>
    <row r="3187" ht="21" customHeight="1" x14ac:dyDescent="0.3"/>
    <row r="3188" ht="21" customHeight="1" x14ac:dyDescent="0.3"/>
    <row r="3189" ht="21" customHeight="1" x14ac:dyDescent="0.3"/>
    <row r="3190" ht="21" customHeight="1" x14ac:dyDescent="0.3"/>
    <row r="3191" ht="21" customHeight="1" x14ac:dyDescent="0.3"/>
    <row r="3192" ht="21" customHeight="1" x14ac:dyDescent="0.3"/>
    <row r="3193" ht="21" customHeight="1" x14ac:dyDescent="0.3"/>
    <row r="3194" ht="21" customHeight="1" x14ac:dyDescent="0.3"/>
    <row r="3195" ht="21" customHeight="1" x14ac:dyDescent="0.3"/>
    <row r="3196" ht="21" customHeight="1" x14ac:dyDescent="0.3"/>
    <row r="3197" ht="21" customHeight="1" x14ac:dyDescent="0.3"/>
    <row r="3198" ht="21" customHeight="1" x14ac:dyDescent="0.3"/>
    <row r="3199" ht="21" customHeight="1" x14ac:dyDescent="0.3"/>
    <row r="3200" ht="21" customHeight="1" x14ac:dyDescent="0.3"/>
    <row r="3201" ht="21" customHeight="1" x14ac:dyDescent="0.3"/>
    <row r="3202" ht="21" customHeight="1" x14ac:dyDescent="0.3"/>
    <row r="3203" ht="21" customHeight="1" x14ac:dyDescent="0.3"/>
    <row r="3204" ht="21" customHeight="1" x14ac:dyDescent="0.3"/>
    <row r="3205" ht="21" customHeight="1" x14ac:dyDescent="0.3"/>
    <row r="3206" ht="21" customHeight="1" x14ac:dyDescent="0.3"/>
    <row r="3207" ht="21" customHeight="1" x14ac:dyDescent="0.3"/>
    <row r="3208" ht="21" customHeight="1" x14ac:dyDescent="0.3"/>
    <row r="3209" ht="21" customHeight="1" x14ac:dyDescent="0.3"/>
    <row r="3210" ht="21" customHeight="1" x14ac:dyDescent="0.3"/>
    <row r="3211" ht="21" customHeight="1" x14ac:dyDescent="0.3"/>
    <row r="3212" ht="21" customHeight="1" x14ac:dyDescent="0.3"/>
    <row r="3213" ht="21" customHeight="1" x14ac:dyDescent="0.3"/>
    <row r="3214" ht="21" customHeight="1" x14ac:dyDescent="0.3"/>
    <row r="3215" ht="21" customHeight="1" x14ac:dyDescent="0.3"/>
    <row r="3216" ht="21" customHeight="1" x14ac:dyDescent="0.3"/>
    <row r="3217" ht="21" customHeight="1" x14ac:dyDescent="0.3"/>
    <row r="3218" ht="21" customHeight="1" x14ac:dyDescent="0.3"/>
    <row r="3219" ht="21" customHeight="1" x14ac:dyDescent="0.3"/>
    <row r="3220" ht="21" customHeight="1" x14ac:dyDescent="0.3"/>
    <row r="3221" ht="21" customHeight="1" x14ac:dyDescent="0.3"/>
    <row r="3222" ht="21" customHeight="1" x14ac:dyDescent="0.3"/>
    <row r="3223" ht="21" customHeight="1" x14ac:dyDescent="0.3"/>
    <row r="3224" ht="21" customHeight="1" x14ac:dyDescent="0.3"/>
    <row r="3225" ht="21" customHeight="1" x14ac:dyDescent="0.3"/>
    <row r="3226" ht="21" customHeight="1" x14ac:dyDescent="0.3"/>
    <row r="3227" ht="21" customHeight="1" x14ac:dyDescent="0.3"/>
    <row r="3228" ht="21" customHeight="1" x14ac:dyDescent="0.3"/>
    <row r="3229" ht="21" customHeight="1" x14ac:dyDescent="0.3"/>
    <row r="3230" ht="21" customHeight="1" x14ac:dyDescent="0.3"/>
    <row r="3231" ht="21" customHeight="1" x14ac:dyDescent="0.3"/>
    <row r="3232" ht="21" customHeight="1" x14ac:dyDescent="0.3"/>
    <row r="3233" ht="21" customHeight="1" x14ac:dyDescent="0.3"/>
    <row r="3234" ht="21" customHeight="1" x14ac:dyDescent="0.3"/>
    <row r="3235" ht="21" customHeight="1" x14ac:dyDescent="0.3"/>
    <row r="3236" ht="21" customHeight="1" x14ac:dyDescent="0.3"/>
    <row r="3237" ht="21" customHeight="1" x14ac:dyDescent="0.3"/>
    <row r="3238" ht="21" customHeight="1" x14ac:dyDescent="0.3"/>
    <row r="3239" ht="21" customHeight="1" x14ac:dyDescent="0.3"/>
    <row r="3240" ht="21" customHeight="1" x14ac:dyDescent="0.3"/>
    <row r="3241" ht="21" customHeight="1" x14ac:dyDescent="0.3"/>
    <row r="3242" ht="21" customHeight="1" x14ac:dyDescent="0.3"/>
    <row r="3243" ht="21" customHeight="1" x14ac:dyDescent="0.3"/>
    <row r="3244" ht="21" customHeight="1" x14ac:dyDescent="0.3"/>
    <row r="3245" ht="21" customHeight="1" x14ac:dyDescent="0.3"/>
    <row r="3246" ht="21" customHeight="1" x14ac:dyDescent="0.3"/>
    <row r="3247" ht="21" customHeight="1" x14ac:dyDescent="0.3"/>
    <row r="3248" ht="21" customHeight="1" x14ac:dyDescent="0.3"/>
    <row r="3249" ht="21" customHeight="1" x14ac:dyDescent="0.3"/>
    <row r="3250" ht="21" customHeight="1" x14ac:dyDescent="0.3"/>
    <row r="3251" ht="21" customHeight="1" x14ac:dyDescent="0.3"/>
    <row r="3252" ht="21" customHeight="1" x14ac:dyDescent="0.3"/>
    <row r="3253" ht="21" customHeight="1" x14ac:dyDescent="0.3"/>
    <row r="3254" ht="21" customHeight="1" x14ac:dyDescent="0.3"/>
    <row r="3255" ht="21" customHeight="1" x14ac:dyDescent="0.3"/>
    <row r="3256" ht="21" customHeight="1" x14ac:dyDescent="0.3"/>
    <row r="3257" ht="21" customHeight="1" x14ac:dyDescent="0.3"/>
    <row r="3258" ht="21" customHeight="1" x14ac:dyDescent="0.3"/>
    <row r="3259" ht="21" customHeight="1" x14ac:dyDescent="0.3"/>
    <row r="3260" ht="21" customHeight="1" x14ac:dyDescent="0.3"/>
    <row r="3261" ht="21" customHeight="1" x14ac:dyDescent="0.3"/>
    <row r="3262" ht="21" customHeight="1" x14ac:dyDescent="0.3"/>
    <row r="3263" ht="21" customHeight="1" x14ac:dyDescent="0.3"/>
    <row r="3264" ht="21" customHeight="1" x14ac:dyDescent="0.3"/>
    <row r="3265" ht="21" customHeight="1" x14ac:dyDescent="0.3"/>
    <row r="3266" ht="21" customHeight="1" x14ac:dyDescent="0.3"/>
    <row r="3267" ht="21" customHeight="1" x14ac:dyDescent="0.3"/>
    <row r="3268" ht="21" customHeight="1" x14ac:dyDescent="0.3"/>
    <row r="3269" ht="21" customHeight="1" x14ac:dyDescent="0.3"/>
    <row r="3270" ht="21" customHeight="1" x14ac:dyDescent="0.3"/>
    <row r="3271" ht="21" customHeight="1" x14ac:dyDescent="0.3"/>
    <row r="3272" ht="21" customHeight="1" x14ac:dyDescent="0.3"/>
    <row r="3273" ht="21" customHeight="1" x14ac:dyDescent="0.3"/>
    <row r="3274" ht="21" customHeight="1" x14ac:dyDescent="0.3"/>
    <row r="3275" ht="21" customHeight="1" x14ac:dyDescent="0.3"/>
    <row r="3276" ht="21" customHeight="1" x14ac:dyDescent="0.3"/>
    <row r="3277" ht="21" customHeight="1" x14ac:dyDescent="0.3"/>
    <row r="3278" ht="21" customHeight="1" x14ac:dyDescent="0.3"/>
    <row r="3279" ht="21" customHeight="1" x14ac:dyDescent="0.3"/>
    <row r="3280" ht="21" customHeight="1" x14ac:dyDescent="0.3"/>
    <row r="3281" ht="21" customHeight="1" x14ac:dyDescent="0.3"/>
    <row r="3282" ht="21" customHeight="1" x14ac:dyDescent="0.3"/>
    <row r="3283" ht="21" customHeight="1" x14ac:dyDescent="0.3"/>
    <row r="3284" ht="21" customHeight="1" x14ac:dyDescent="0.3"/>
    <row r="3285" ht="21" customHeight="1" x14ac:dyDescent="0.3"/>
    <row r="3286" ht="21" customHeight="1" x14ac:dyDescent="0.3"/>
    <row r="3287" ht="21" customHeight="1" x14ac:dyDescent="0.3"/>
    <row r="3288" ht="21" customHeight="1" x14ac:dyDescent="0.3"/>
    <row r="3289" ht="21" customHeight="1" x14ac:dyDescent="0.3"/>
    <row r="3290" ht="21" customHeight="1" x14ac:dyDescent="0.3"/>
    <row r="3291" ht="21" customHeight="1" x14ac:dyDescent="0.3"/>
    <row r="3292" ht="21" customHeight="1" x14ac:dyDescent="0.3"/>
    <row r="3293" ht="21" customHeight="1" x14ac:dyDescent="0.3"/>
    <row r="3294" ht="21" customHeight="1" x14ac:dyDescent="0.3"/>
    <row r="3295" ht="21" customHeight="1" x14ac:dyDescent="0.3"/>
    <row r="3296" ht="21" customHeight="1" x14ac:dyDescent="0.3"/>
    <row r="3297" ht="21" customHeight="1" x14ac:dyDescent="0.3"/>
    <row r="3298" ht="21" customHeight="1" x14ac:dyDescent="0.3"/>
    <row r="3299" ht="21" customHeight="1" x14ac:dyDescent="0.3"/>
    <row r="3300" ht="21" customHeight="1" x14ac:dyDescent="0.3"/>
    <row r="3301" ht="21" customHeight="1" x14ac:dyDescent="0.3"/>
    <row r="3302" ht="21" customHeight="1" x14ac:dyDescent="0.3"/>
    <row r="3303" ht="21" customHeight="1" x14ac:dyDescent="0.3"/>
    <row r="3304" ht="21" customHeight="1" x14ac:dyDescent="0.3"/>
    <row r="3305" ht="21" customHeight="1" x14ac:dyDescent="0.3"/>
    <row r="3306" ht="21" customHeight="1" x14ac:dyDescent="0.3"/>
    <row r="3307" ht="21" customHeight="1" x14ac:dyDescent="0.3"/>
    <row r="3308" ht="21" customHeight="1" x14ac:dyDescent="0.3"/>
    <row r="3309" ht="21" customHeight="1" x14ac:dyDescent="0.3"/>
    <row r="3310" ht="21" customHeight="1" x14ac:dyDescent="0.3"/>
    <row r="3311" ht="21" customHeight="1" x14ac:dyDescent="0.3"/>
    <row r="3312" ht="21" customHeight="1" x14ac:dyDescent="0.3"/>
    <row r="3313" ht="21" customHeight="1" x14ac:dyDescent="0.3"/>
    <row r="3314" ht="21" customHeight="1" x14ac:dyDescent="0.3"/>
    <row r="3315" ht="21" customHeight="1" x14ac:dyDescent="0.3"/>
    <row r="3316" ht="21" customHeight="1" x14ac:dyDescent="0.3"/>
    <row r="3317" ht="21" customHeight="1" x14ac:dyDescent="0.3"/>
    <row r="3318" ht="21" customHeight="1" x14ac:dyDescent="0.3"/>
    <row r="3319" ht="21" customHeight="1" x14ac:dyDescent="0.3"/>
    <row r="3320" ht="21" customHeight="1" x14ac:dyDescent="0.3"/>
    <row r="3321" ht="21" customHeight="1" x14ac:dyDescent="0.3"/>
    <row r="3322" ht="21" customHeight="1" x14ac:dyDescent="0.3"/>
    <row r="3323" ht="21" customHeight="1" x14ac:dyDescent="0.3"/>
    <row r="3324" ht="21" customHeight="1" x14ac:dyDescent="0.3"/>
    <row r="3325" ht="21" customHeight="1" x14ac:dyDescent="0.3"/>
    <row r="3326" ht="21" customHeight="1" x14ac:dyDescent="0.3"/>
    <row r="3327" ht="21" customHeight="1" x14ac:dyDescent="0.3"/>
    <row r="3328" ht="21" customHeight="1" x14ac:dyDescent="0.3"/>
    <row r="3329" ht="21" customHeight="1" x14ac:dyDescent="0.3"/>
    <row r="3330" ht="21" customHeight="1" x14ac:dyDescent="0.3"/>
    <row r="3331" ht="21" customHeight="1" x14ac:dyDescent="0.3"/>
    <row r="3332" ht="21" customHeight="1" x14ac:dyDescent="0.3"/>
    <row r="3333" ht="21" customHeight="1" x14ac:dyDescent="0.3"/>
    <row r="3334" ht="21" customHeight="1" x14ac:dyDescent="0.3"/>
    <row r="3335" ht="21" customHeight="1" x14ac:dyDescent="0.3"/>
    <row r="3336" ht="21" customHeight="1" x14ac:dyDescent="0.3"/>
    <row r="3337" ht="21" customHeight="1" x14ac:dyDescent="0.3"/>
    <row r="3338" ht="21" customHeight="1" x14ac:dyDescent="0.3"/>
    <row r="3339" ht="21" customHeight="1" x14ac:dyDescent="0.3"/>
    <row r="3340" ht="21" customHeight="1" x14ac:dyDescent="0.3"/>
    <row r="3341" ht="21" customHeight="1" x14ac:dyDescent="0.3"/>
    <row r="3342" ht="21" customHeight="1" x14ac:dyDescent="0.3"/>
    <row r="3343" ht="21" customHeight="1" x14ac:dyDescent="0.3"/>
    <row r="3344" ht="21" customHeight="1" x14ac:dyDescent="0.3"/>
    <row r="3345" ht="21" customHeight="1" x14ac:dyDescent="0.3"/>
    <row r="3346" ht="21" customHeight="1" x14ac:dyDescent="0.3"/>
    <row r="3347" ht="21" customHeight="1" x14ac:dyDescent="0.3"/>
    <row r="3348" ht="21" customHeight="1" x14ac:dyDescent="0.3"/>
    <row r="3349" ht="21" customHeight="1" x14ac:dyDescent="0.3"/>
    <row r="3350" ht="21" customHeight="1" x14ac:dyDescent="0.3"/>
    <row r="3351" ht="21" customHeight="1" x14ac:dyDescent="0.3"/>
    <row r="3352" ht="21" customHeight="1" x14ac:dyDescent="0.3"/>
    <row r="3353" ht="21" customHeight="1" x14ac:dyDescent="0.3"/>
    <row r="3354" ht="21" customHeight="1" x14ac:dyDescent="0.3"/>
    <row r="3355" ht="21" customHeight="1" x14ac:dyDescent="0.3"/>
    <row r="3356" ht="21" customHeight="1" x14ac:dyDescent="0.3"/>
    <row r="3357" ht="21" customHeight="1" x14ac:dyDescent="0.3"/>
    <row r="3358" ht="21" customHeight="1" x14ac:dyDescent="0.3"/>
    <row r="3359" ht="21" customHeight="1" x14ac:dyDescent="0.3"/>
    <row r="3360" ht="21" customHeight="1" x14ac:dyDescent="0.3"/>
    <row r="3361" ht="21" customHeight="1" x14ac:dyDescent="0.3"/>
    <row r="3362" ht="21" customHeight="1" x14ac:dyDescent="0.3"/>
    <row r="3363" ht="21" customHeight="1" x14ac:dyDescent="0.3"/>
    <row r="3364" ht="21" customHeight="1" x14ac:dyDescent="0.3"/>
    <row r="3365" ht="21" customHeight="1" x14ac:dyDescent="0.3"/>
    <row r="3366" ht="21" customHeight="1" x14ac:dyDescent="0.3"/>
    <row r="3367" ht="21" customHeight="1" x14ac:dyDescent="0.3"/>
    <row r="3368" ht="21" customHeight="1" x14ac:dyDescent="0.3"/>
    <row r="3369" ht="21" customHeight="1" x14ac:dyDescent="0.3"/>
    <row r="3370" ht="21" customHeight="1" x14ac:dyDescent="0.3"/>
    <row r="3371" ht="21" customHeight="1" x14ac:dyDescent="0.3"/>
    <row r="3372" ht="21" customHeight="1" x14ac:dyDescent="0.3"/>
    <row r="3373" ht="21" customHeight="1" x14ac:dyDescent="0.3"/>
    <row r="3374" ht="21" customHeight="1" x14ac:dyDescent="0.3"/>
    <row r="3375" ht="21" customHeight="1" x14ac:dyDescent="0.3"/>
    <row r="3376" ht="21" customHeight="1" x14ac:dyDescent="0.3"/>
    <row r="3377" ht="21" customHeight="1" x14ac:dyDescent="0.3"/>
    <row r="3378" ht="21" customHeight="1" x14ac:dyDescent="0.3"/>
    <row r="3379" ht="21" customHeight="1" x14ac:dyDescent="0.3"/>
    <row r="3380" ht="21" customHeight="1" x14ac:dyDescent="0.3"/>
    <row r="3381" ht="21" customHeight="1" x14ac:dyDescent="0.3"/>
    <row r="3382" ht="21" customHeight="1" x14ac:dyDescent="0.3"/>
    <row r="3383" ht="21" customHeight="1" x14ac:dyDescent="0.3"/>
    <row r="3384" ht="21" customHeight="1" x14ac:dyDescent="0.3"/>
    <row r="3385" ht="21" customHeight="1" x14ac:dyDescent="0.3"/>
    <row r="3386" ht="21" customHeight="1" x14ac:dyDescent="0.3"/>
    <row r="3387" ht="21" customHeight="1" x14ac:dyDescent="0.3"/>
    <row r="3388" ht="21" customHeight="1" x14ac:dyDescent="0.3"/>
    <row r="3389" ht="21" customHeight="1" x14ac:dyDescent="0.3"/>
    <row r="3390" ht="21" customHeight="1" x14ac:dyDescent="0.3"/>
    <row r="3391" ht="21" customHeight="1" x14ac:dyDescent="0.3"/>
    <row r="3392" ht="21" customHeight="1" x14ac:dyDescent="0.3"/>
    <row r="3393" ht="21" customHeight="1" x14ac:dyDescent="0.3"/>
    <row r="3394" ht="21" customHeight="1" x14ac:dyDescent="0.3"/>
    <row r="3395" ht="21" customHeight="1" x14ac:dyDescent="0.3"/>
    <row r="3396" ht="21" customHeight="1" x14ac:dyDescent="0.3"/>
    <row r="3397" ht="21" customHeight="1" x14ac:dyDescent="0.3"/>
    <row r="3398" ht="21" customHeight="1" x14ac:dyDescent="0.3"/>
    <row r="3399" ht="21" customHeight="1" x14ac:dyDescent="0.3"/>
    <row r="3400" ht="21" customHeight="1" x14ac:dyDescent="0.3"/>
    <row r="3401" ht="21" customHeight="1" x14ac:dyDescent="0.3"/>
    <row r="3402" ht="21" customHeight="1" x14ac:dyDescent="0.3"/>
    <row r="3403" ht="21" customHeight="1" x14ac:dyDescent="0.3"/>
    <row r="3404" ht="21" customHeight="1" x14ac:dyDescent="0.3"/>
    <row r="3405" ht="21" customHeight="1" x14ac:dyDescent="0.3"/>
    <row r="3406" ht="21" customHeight="1" x14ac:dyDescent="0.3"/>
    <row r="3407" ht="21" customHeight="1" x14ac:dyDescent="0.3"/>
    <row r="3408" ht="21" customHeight="1" x14ac:dyDescent="0.3"/>
    <row r="3409" ht="21" customHeight="1" x14ac:dyDescent="0.3"/>
    <row r="3410" ht="21" customHeight="1" x14ac:dyDescent="0.3"/>
    <row r="3411" ht="21" customHeight="1" x14ac:dyDescent="0.3"/>
    <row r="3412" ht="21" customHeight="1" x14ac:dyDescent="0.3"/>
    <row r="3413" ht="21" customHeight="1" x14ac:dyDescent="0.3"/>
    <row r="3414" ht="21" customHeight="1" x14ac:dyDescent="0.3"/>
    <row r="3415" ht="21" customHeight="1" x14ac:dyDescent="0.3"/>
    <row r="3416" ht="21" customHeight="1" x14ac:dyDescent="0.3"/>
    <row r="3417" ht="21" customHeight="1" x14ac:dyDescent="0.3"/>
    <row r="3418" ht="21" customHeight="1" x14ac:dyDescent="0.3"/>
    <row r="3419" ht="21" customHeight="1" x14ac:dyDescent="0.3"/>
    <row r="3420" ht="21" customHeight="1" x14ac:dyDescent="0.3"/>
    <row r="3421" ht="21" customHeight="1" x14ac:dyDescent="0.3"/>
    <row r="3422" ht="21" customHeight="1" x14ac:dyDescent="0.3"/>
    <row r="3423" ht="21" customHeight="1" x14ac:dyDescent="0.3"/>
    <row r="3424" ht="21" customHeight="1" x14ac:dyDescent="0.3"/>
    <row r="3425" ht="21" customHeight="1" x14ac:dyDescent="0.3"/>
    <row r="3426" ht="21" customHeight="1" x14ac:dyDescent="0.3"/>
    <row r="3427" ht="21" customHeight="1" x14ac:dyDescent="0.3"/>
    <row r="3428" ht="21" customHeight="1" x14ac:dyDescent="0.3"/>
    <row r="3429" ht="21" customHeight="1" x14ac:dyDescent="0.3"/>
    <row r="3430" ht="21" customHeight="1" x14ac:dyDescent="0.3"/>
    <row r="3431" ht="21" customHeight="1" x14ac:dyDescent="0.3"/>
    <row r="3432" ht="21" customHeight="1" x14ac:dyDescent="0.3"/>
    <row r="3433" ht="21" customHeight="1" x14ac:dyDescent="0.3"/>
    <row r="3434" ht="21" customHeight="1" x14ac:dyDescent="0.3"/>
    <row r="3435" ht="21" customHeight="1" x14ac:dyDescent="0.3"/>
    <row r="3436" ht="21" customHeight="1" x14ac:dyDescent="0.3"/>
    <row r="3437" ht="21" customHeight="1" x14ac:dyDescent="0.3"/>
    <row r="3438" ht="21" customHeight="1" x14ac:dyDescent="0.3"/>
    <row r="3439" ht="21" customHeight="1" x14ac:dyDescent="0.3"/>
    <row r="3440" ht="21" customHeight="1" x14ac:dyDescent="0.3"/>
    <row r="3441" ht="21" customHeight="1" x14ac:dyDescent="0.3"/>
    <row r="3442" ht="21" customHeight="1" x14ac:dyDescent="0.3"/>
    <row r="3443" ht="21" customHeight="1" x14ac:dyDescent="0.3"/>
    <row r="3444" ht="21" customHeight="1" x14ac:dyDescent="0.3"/>
    <row r="3445" ht="21" customHeight="1" x14ac:dyDescent="0.3"/>
    <row r="3446" ht="21" customHeight="1" x14ac:dyDescent="0.3"/>
    <row r="3447" ht="21" customHeight="1" x14ac:dyDescent="0.3"/>
    <row r="3448" ht="21" customHeight="1" x14ac:dyDescent="0.3"/>
    <row r="3449" ht="21" customHeight="1" x14ac:dyDescent="0.3"/>
    <row r="3450" ht="21" customHeight="1" x14ac:dyDescent="0.3"/>
    <row r="3451" ht="21" customHeight="1" x14ac:dyDescent="0.3"/>
    <row r="3452" ht="21" customHeight="1" x14ac:dyDescent="0.3"/>
    <row r="3453" ht="21" customHeight="1" x14ac:dyDescent="0.3"/>
    <row r="3454" ht="21" customHeight="1" x14ac:dyDescent="0.3"/>
    <row r="3455" ht="21" customHeight="1" x14ac:dyDescent="0.3"/>
    <row r="3456" ht="21" customHeight="1" x14ac:dyDescent="0.3"/>
    <row r="3457" ht="21" customHeight="1" x14ac:dyDescent="0.3"/>
    <row r="3458" ht="21" customHeight="1" x14ac:dyDescent="0.3"/>
    <row r="3459" ht="21" customHeight="1" x14ac:dyDescent="0.3"/>
    <row r="3460" ht="21" customHeight="1" x14ac:dyDescent="0.3"/>
    <row r="3461" ht="21" customHeight="1" x14ac:dyDescent="0.3"/>
    <row r="3462" ht="21" customHeight="1" x14ac:dyDescent="0.3"/>
    <row r="3463" ht="21" customHeight="1" x14ac:dyDescent="0.3"/>
    <row r="3464" ht="21" customHeight="1" x14ac:dyDescent="0.3"/>
    <row r="3465" ht="21" customHeight="1" x14ac:dyDescent="0.3"/>
    <row r="3466" ht="21" customHeight="1" x14ac:dyDescent="0.3"/>
    <row r="3467" ht="21" customHeight="1" x14ac:dyDescent="0.3"/>
    <row r="3468" ht="21" customHeight="1" x14ac:dyDescent="0.3"/>
    <row r="3469" ht="21" customHeight="1" x14ac:dyDescent="0.3"/>
    <row r="3470" ht="21" customHeight="1" x14ac:dyDescent="0.3"/>
    <row r="3471" ht="21" customHeight="1" x14ac:dyDescent="0.3"/>
    <row r="3472" ht="21" customHeight="1" x14ac:dyDescent="0.3"/>
    <row r="3473" ht="21" customHeight="1" x14ac:dyDescent="0.3"/>
    <row r="3474" ht="21" customHeight="1" x14ac:dyDescent="0.3"/>
    <row r="3475" ht="21" customHeight="1" x14ac:dyDescent="0.3"/>
    <row r="3476" ht="21" customHeight="1" x14ac:dyDescent="0.3"/>
    <row r="3477" ht="21" customHeight="1" x14ac:dyDescent="0.3"/>
    <row r="3478" ht="21" customHeight="1" x14ac:dyDescent="0.3"/>
    <row r="3479" ht="21" customHeight="1" x14ac:dyDescent="0.3"/>
    <row r="3480" ht="21" customHeight="1" x14ac:dyDescent="0.3"/>
    <row r="3481" ht="21" customHeight="1" x14ac:dyDescent="0.3"/>
    <row r="3482" ht="21" customHeight="1" x14ac:dyDescent="0.3"/>
    <row r="3483" ht="21" customHeight="1" x14ac:dyDescent="0.3"/>
    <row r="3484" ht="21" customHeight="1" x14ac:dyDescent="0.3"/>
    <row r="3485" ht="21" customHeight="1" x14ac:dyDescent="0.3"/>
    <row r="3486" ht="21" customHeight="1" x14ac:dyDescent="0.3"/>
    <row r="3487" ht="21" customHeight="1" x14ac:dyDescent="0.3"/>
    <row r="3488" ht="21" customHeight="1" x14ac:dyDescent="0.3"/>
    <row r="3489" ht="21" customHeight="1" x14ac:dyDescent="0.3"/>
    <row r="3490" ht="21" customHeight="1" x14ac:dyDescent="0.3"/>
    <row r="3491" ht="21" customHeight="1" x14ac:dyDescent="0.3"/>
    <row r="3492" ht="21" customHeight="1" x14ac:dyDescent="0.3"/>
    <row r="3493" ht="21" customHeight="1" x14ac:dyDescent="0.3"/>
    <row r="3494" ht="21" customHeight="1" x14ac:dyDescent="0.3"/>
    <row r="3495" ht="21" customHeight="1" x14ac:dyDescent="0.3"/>
    <row r="3496" ht="21" customHeight="1" x14ac:dyDescent="0.3"/>
    <row r="3497" ht="21" customHeight="1" x14ac:dyDescent="0.3"/>
    <row r="3498" ht="21" customHeight="1" x14ac:dyDescent="0.3"/>
    <row r="3499" ht="21" customHeight="1" x14ac:dyDescent="0.3"/>
    <row r="3500" ht="21" customHeight="1" x14ac:dyDescent="0.3"/>
    <row r="3501" ht="21" customHeight="1" x14ac:dyDescent="0.3"/>
    <row r="3502" ht="21" customHeight="1" x14ac:dyDescent="0.3"/>
    <row r="3503" ht="21" customHeight="1" x14ac:dyDescent="0.3"/>
    <row r="3504" ht="21" customHeight="1" x14ac:dyDescent="0.3"/>
    <row r="3505" ht="21" customHeight="1" x14ac:dyDescent="0.3"/>
    <row r="3506" ht="21" customHeight="1" x14ac:dyDescent="0.3"/>
    <row r="3507" ht="21" customHeight="1" x14ac:dyDescent="0.3"/>
    <row r="3508" ht="21" customHeight="1" x14ac:dyDescent="0.3"/>
    <row r="3509" ht="21" customHeight="1" x14ac:dyDescent="0.3"/>
    <row r="3510" ht="21" customHeight="1" x14ac:dyDescent="0.3"/>
    <row r="3511" ht="21" customHeight="1" x14ac:dyDescent="0.3"/>
    <row r="3512" ht="21" customHeight="1" x14ac:dyDescent="0.3"/>
    <row r="3513" ht="21" customHeight="1" x14ac:dyDescent="0.3"/>
    <row r="3514" ht="21" customHeight="1" x14ac:dyDescent="0.3"/>
    <row r="3515" ht="21" customHeight="1" x14ac:dyDescent="0.3"/>
    <row r="3516" ht="21" customHeight="1" x14ac:dyDescent="0.3"/>
    <row r="3517" ht="21" customHeight="1" x14ac:dyDescent="0.3"/>
    <row r="3518" ht="21" customHeight="1" x14ac:dyDescent="0.3"/>
    <row r="3519" ht="21" customHeight="1" x14ac:dyDescent="0.3"/>
    <row r="3520" ht="21" customHeight="1" x14ac:dyDescent="0.3"/>
    <row r="3521" ht="21" customHeight="1" x14ac:dyDescent="0.3"/>
    <row r="3522" ht="21" customHeight="1" x14ac:dyDescent="0.3"/>
    <row r="3523" ht="21" customHeight="1" x14ac:dyDescent="0.3"/>
    <row r="3524" ht="21" customHeight="1" x14ac:dyDescent="0.3"/>
    <row r="3525" ht="21" customHeight="1" x14ac:dyDescent="0.3"/>
    <row r="3526" ht="21" customHeight="1" x14ac:dyDescent="0.3"/>
    <row r="3527" ht="21" customHeight="1" x14ac:dyDescent="0.3"/>
    <row r="3528" ht="21" customHeight="1" x14ac:dyDescent="0.3"/>
    <row r="3529" ht="21" customHeight="1" x14ac:dyDescent="0.3"/>
    <row r="3530" ht="21" customHeight="1" x14ac:dyDescent="0.3"/>
    <row r="3531" ht="21" customHeight="1" x14ac:dyDescent="0.3"/>
    <row r="3532" ht="21" customHeight="1" x14ac:dyDescent="0.3"/>
    <row r="3533" ht="21" customHeight="1" x14ac:dyDescent="0.3"/>
    <row r="3534" ht="21" customHeight="1" x14ac:dyDescent="0.3"/>
    <row r="3535" ht="21" customHeight="1" x14ac:dyDescent="0.3"/>
    <row r="3536" ht="21" customHeight="1" x14ac:dyDescent="0.3"/>
    <row r="3537" ht="21" customHeight="1" x14ac:dyDescent="0.3"/>
    <row r="3538" ht="21" customHeight="1" x14ac:dyDescent="0.3"/>
    <row r="3539" ht="21" customHeight="1" x14ac:dyDescent="0.3"/>
    <row r="3540" ht="21" customHeight="1" x14ac:dyDescent="0.3"/>
    <row r="3541" ht="21" customHeight="1" x14ac:dyDescent="0.3"/>
    <row r="3542" ht="21" customHeight="1" x14ac:dyDescent="0.3"/>
    <row r="3543" ht="21" customHeight="1" x14ac:dyDescent="0.3"/>
    <row r="3544" ht="21" customHeight="1" x14ac:dyDescent="0.3"/>
    <row r="3545" ht="21" customHeight="1" x14ac:dyDescent="0.3"/>
    <row r="3546" ht="21" customHeight="1" x14ac:dyDescent="0.3"/>
    <row r="3547" ht="21" customHeight="1" x14ac:dyDescent="0.3"/>
    <row r="3548" ht="21" customHeight="1" x14ac:dyDescent="0.3"/>
    <row r="3549" ht="21" customHeight="1" x14ac:dyDescent="0.3"/>
    <row r="3550" ht="21" customHeight="1" x14ac:dyDescent="0.3"/>
    <row r="3551" ht="21" customHeight="1" x14ac:dyDescent="0.3"/>
    <row r="3552" ht="21" customHeight="1" x14ac:dyDescent="0.3"/>
    <row r="3553" ht="21" customHeight="1" x14ac:dyDescent="0.3"/>
    <row r="3554" ht="21" customHeight="1" x14ac:dyDescent="0.3"/>
    <row r="3555" ht="21" customHeight="1" x14ac:dyDescent="0.3"/>
    <row r="3556" ht="21" customHeight="1" x14ac:dyDescent="0.3"/>
    <row r="3557" ht="21" customHeight="1" x14ac:dyDescent="0.3"/>
    <row r="3558" ht="21" customHeight="1" x14ac:dyDescent="0.3"/>
    <row r="3559" ht="21" customHeight="1" x14ac:dyDescent="0.3"/>
    <row r="3560" ht="21" customHeight="1" x14ac:dyDescent="0.3"/>
    <row r="3561" ht="21" customHeight="1" x14ac:dyDescent="0.3"/>
    <row r="3562" ht="21" customHeight="1" x14ac:dyDescent="0.3"/>
    <row r="3563" ht="21" customHeight="1" x14ac:dyDescent="0.3"/>
    <row r="3564" ht="21" customHeight="1" x14ac:dyDescent="0.3"/>
    <row r="3565" ht="21" customHeight="1" x14ac:dyDescent="0.3"/>
    <row r="3566" ht="21" customHeight="1" x14ac:dyDescent="0.3"/>
    <row r="3567" ht="21" customHeight="1" x14ac:dyDescent="0.3"/>
    <row r="3568" ht="21" customHeight="1" x14ac:dyDescent="0.3"/>
    <row r="3569" ht="21" customHeight="1" x14ac:dyDescent="0.3"/>
    <row r="3570" ht="21" customHeight="1" x14ac:dyDescent="0.3"/>
    <row r="3571" ht="21" customHeight="1" x14ac:dyDescent="0.3"/>
    <row r="3572" ht="21" customHeight="1" x14ac:dyDescent="0.3"/>
    <row r="3573" ht="21" customHeight="1" x14ac:dyDescent="0.3"/>
    <row r="3574" ht="21" customHeight="1" x14ac:dyDescent="0.3"/>
    <row r="3575" ht="21" customHeight="1" x14ac:dyDescent="0.3"/>
    <row r="3576" ht="21" customHeight="1" x14ac:dyDescent="0.3"/>
    <row r="3577" ht="21" customHeight="1" x14ac:dyDescent="0.3"/>
    <row r="3578" ht="21" customHeight="1" x14ac:dyDescent="0.3"/>
    <row r="3579" ht="21" customHeight="1" x14ac:dyDescent="0.3"/>
    <row r="3580" ht="21" customHeight="1" x14ac:dyDescent="0.3"/>
    <row r="3581" ht="21" customHeight="1" x14ac:dyDescent="0.3"/>
    <row r="3582" ht="21" customHeight="1" x14ac:dyDescent="0.3"/>
    <row r="3583" ht="21" customHeight="1" x14ac:dyDescent="0.3"/>
    <row r="3584" ht="21" customHeight="1" x14ac:dyDescent="0.3"/>
    <row r="3585" ht="21" customHeight="1" x14ac:dyDescent="0.3"/>
    <row r="3586" ht="21" customHeight="1" x14ac:dyDescent="0.3"/>
    <row r="3587" ht="21" customHeight="1" x14ac:dyDescent="0.3"/>
    <row r="3588" ht="21" customHeight="1" x14ac:dyDescent="0.3"/>
    <row r="3589" ht="21" customHeight="1" x14ac:dyDescent="0.3"/>
    <row r="3590" ht="21" customHeight="1" x14ac:dyDescent="0.3"/>
    <row r="3591" ht="21" customHeight="1" x14ac:dyDescent="0.3"/>
    <row r="3592" ht="21" customHeight="1" x14ac:dyDescent="0.3"/>
    <row r="3593" ht="21" customHeight="1" x14ac:dyDescent="0.3"/>
    <row r="3594" ht="21" customHeight="1" x14ac:dyDescent="0.3"/>
    <row r="3595" ht="21" customHeight="1" x14ac:dyDescent="0.3"/>
    <row r="3596" ht="21" customHeight="1" x14ac:dyDescent="0.3"/>
    <row r="3597" ht="21" customHeight="1" x14ac:dyDescent="0.3"/>
    <row r="3598" ht="21" customHeight="1" x14ac:dyDescent="0.3"/>
    <row r="3599" ht="21" customHeight="1" x14ac:dyDescent="0.3"/>
    <row r="3600" ht="21" customHeight="1" x14ac:dyDescent="0.3"/>
    <row r="3601" ht="21" customHeight="1" x14ac:dyDescent="0.3"/>
    <row r="3602" ht="21" customHeight="1" x14ac:dyDescent="0.3"/>
    <row r="3603" ht="21" customHeight="1" x14ac:dyDescent="0.3"/>
    <row r="3604" ht="21" customHeight="1" x14ac:dyDescent="0.3"/>
    <row r="3605" ht="21" customHeight="1" x14ac:dyDescent="0.3"/>
    <row r="3606" ht="21" customHeight="1" x14ac:dyDescent="0.3"/>
    <row r="3607" ht="21" customHeight="1" x14ac:dyDescent="0.3"/>
    <row r="3608" ht="21" customHeight="1" x14ac:dyDescent="0.3"/>
    <row r="3609" ht="21" customHeight="1" x14ac:dyDescent="0.3"/>
    <row r="3610" ht="21" customHeight="1" x14ac:dyDescent="0.3"/>
    <row r="3611" ht="21" customHeight="1" x14ac:dyDescent="0.3"/>
    <row r="3612" ht="21" customHeight="1" x14ac:dyDescent="0.3"/>
    <row r="3613" ht="21" customHeight="1" x14ac:dyDescent="0.3"/>
    <row r="3614" ht="21" customHeight="1" x14ac:dyDescent="0.3"/>
    <row r="3615" ht="21" customHeight="1" x14ac:dyDescent="0.3"/>
    <row r="3616" ht="21" customHeight="1" x14ac:dyDescent="0.3"/>
    <row r="3617" ht="21" customHeight="1" x14ac:dyDescent="0.3"/>
    <row r="3618" ht="21" customHeight="1" x14ac:dyDescent="0.3"/>
    <row r="3619" ht="21" customHeight="1" x14ac:dyDescent="0.3"/>
    <row r="3620" ht="21" customHeight="1" x14ac:dyDescent="0.3"/>
    <row r="3621" ht="21" customHeight="1" x14ac:dyDescent="0.3"/>
    <row r="3622" ht="21" customHeight="1" x14ac:dyDescent="0.3"/>
    <row r="3623" ht="21" customHeight="1" x14ac:dyDescent="0.3"/>
    <row r="3624" ht="21" customHeight="1" x14ac:dyDescent="0.3"/>
    <row r="3625" ht="21" customHeight="1" x14ac:dyDescent="0.3"/>
    <row r="3626" ht="21" customHeight="1" x14ac:dyDescent="0.3"/>
    <row r="3627" ht="21" customHeight="1" x14ac:dyDescent="0.3"/>
    <row r="3628" ht="21" customHeight="1" x14ac:dyDescent="0.3"/>
    <row r="3629" ht="21" customHeight="1" x14ac:dyDescent="0.3"/>
    <row r="3630" ht="21" customHeight="1" x14ac:dyDescent="0.3"/>
    <row r="3631" ht="21" customHeight="1" x14ac:dyDescent="0.3"/>
    <row r="3632" ht="21" customHeight="1" x14ac:dyDescent="0.3"/>
    <row r="3633" ht="21" customHeight="1" x14ac:dyDescent="0.3"/>
    <row r="3634" ht="21" customHeight="1" x14ac:dyDescent="0.3"/>
    <row r="3635" ht="21" customHeight="1" x14ac:dyDescent="0.3"/>
    <row r="3636" ht="21" customHeight="1" x14ac:dyDescent="0.3"/>
    <row r="3637" ht="21" customHeight="1" x14ac:dyDescent="0.3"/>
    <row r="3638" ht="21" customHeight="1" x14ac:dyDescent="0.3"/>
    <row r="3639" ht="21" customHeight="1" x14ac:dyDescent="0.3"/>
    <row r="3640" ht="21" customHeight="1" x14ac:dyDescent="0.3"/>
    <row r="3641" ht="21" customHeight="1" x14ac:dyDescent="0.3"/>
    <row r="3642" ht="21" customHeight="1" x14ac:dyDescent="0.3"/>
    <row r="3643" ht="21" customHeight="1" x14ac:dyDescent="0.3"/>
    <row r="3644" ht="21" customHeight="1" x14ac:dyDescent="0.3"/>
    <row r="3645" ht="21" customHeight="1" x14ac:dyDescent="0.3"/>
    <row r="3646" ht="21" customHeight="1" x14ac:dyDescent="0.3"/>
    <row r="3647" ht="21" customHeight="1" x14ac:dyDescent="0.3"/>
    <row r="3648" ht="21" customHeight="1" x14ac:dyDescent="0.3"/>
    <row r="3649" ht="21" customHeight="1" x14ac:dyDescent="0.3"/>
    <row r="3650" ht="21" customHeight="1" x14ac:dyDescent="0.3"/>
    <row r="3651" ht="21" customHeight="1" x14ac:dyDescent="0.3"/>
    <row r="3652" ht="21" customHeight="1" x14ac:dyDescent="0.3"/>
    <row r="3653" ht="21" customHeight="1" x14ac:dyDescent="0.3"/>
    <row r="3654" ht="21" customHeight="1" x14ac:dyDescent="0.3"/>
    <row r="3655" ht="21" customHeight="1" x14ac:dyDescent="0.3"/>
    <row r="3656" ht="21" customHeight="1" x14ac:dyDescent="0.3"/>
    <row r="3657" ht="21" customHeight="1" x14ac:dyDescent="0.3"/>
    <row r="3658" ht="21" customHeight="1" x14ac:dyDescent="0.3"/>
    <row r="3659" ht="21" customHeight="1" x14ac:dyDescent="0.3"/>
    <row r="3660" ht="21" customHeight="1" x14ac:dyDescent="0.3"/>
    <row r="3661" ht="21" customHeight="1" x14ac:dyDescent="0.3"/>
    <row r="3662" ht="21" customHeight="1" x14ac:dyDescent="0.3"/>
    <row r="3663" ht="21" customHeight="1" x14ac:dyDescent="0.3"/>
    <row r="3664" ht="21" customHeight="1" x14ac:dyDescent="0.3"/>
    <row r="3665" ht="21" customHeight="1" x14ac:dyDescent="0.3"/>
    <row r="3666" ht="21" customHeight="1" x14ac:dyDescent="0.3"/>
    <row r="3667" ht="21" customHeight="1" x14ac:dyDescent="0.3"/>
    <row r="3668" ht="21" customHeight="1" x14ac:dyDescent="0.3"/>
    <row r="3669" ht="21" customHeight="1" x14ac:dyDescent="0.3"/>
    <row r="3670" ht="21" customHeight="1" x14ac:dyDescent="0.3"/>
    <row r="3671" ht="21" customHeight="1" x14ac:dyDescent="0.3"/>
    <row r="3672" ht="21" customHeight="1" x14ac:dyDescent="0.3"/>
    <row r="3673" ht="21" customHeight="1" x14ac:dyDescent="0.3"/>
    <row r="3674" ht="21" customHeight="1" x14ac:dyDescent="0.3"/>
    <row r="3675" ht="21" customHeight="1" x14ac:dyDescent="0.3"/>
    <row r="3676" ht="21" customHeight="1" x14ac:dyDescent="0.3"/>
    <row r="3677" ht="21" customHeight="1" x14ac:dyDescent="0.3"/>
    <row r="3678" ht="21" customHeight="1" x14ac:dyDescent="0.3"/>
    <row r="3679" ht="21" customHeight="1" x14ac:dyDescent="0.3"/>
    <row r="3680" ht="21" customHeight="1" x14ac:dyDescent="0.3"/>
    <row r="3681" ht="21" customHeight="1" x14ac:dyDescent="0.3"/>
    <row r="3682" ht="21" customHeight="1" x14ac:dyDescent="0.3"/>
    <row r="3683" ht="21" customHeight="1" x14ac:dyDescent="0.3"/>
    <row r="3684" ht="21" customHeight="1" x14ac:dyDescent="0.3"/>
    <row r="3685" ht="21" customHeight="1" x14ac:dyDescent="0.3"/>
    <row r="3686" ht="21" customHeight="1" x14ac:dyDescent="0.3"/>
    <row r="3687" ht="21" customHeight="1" x14ac:dyDescent="0.3"/>
    <row r="3688" ht="21" customHeight="1" x14ac:dyDescent="0.3"/>
    <row r="3689" ht="21" customHeight="1" x14ac:dyDescent="0.3"/>
    <row r="3690" ht="21" customHeight="1" x14ac:dyDescent="0.3"/>
    <row r="3691" ht="21" customHeight="1" x14ac:dyDescent="0.3"/>
    <row r="3692" ht="21" customHeight="1" x14ac:dyDescent="0.3"/>
    <row r="3693" ht="21" customHeight="1" x14ac:dyDescent="0.3"/>
    <row r="3694" ht="21" customHeight="1" x14ac:dyDescent="0.3"/>
    <row r="3695" ht="21" customHeight="1" x14ac:dyDescent="0.3"/>
    <row r="3696" ht="21" customHeight="1" x14ac:dyDescent="0.3"/>
    <row r="3697" ht="21" customHeight="1" x14ac:dyDescent="0.3"/>
    <row r="3698" ht="21" customHeight="1" x14ac:dyDescent="0.3"/>
    <row r="3699" ht="21" customHeight="1" x14ac:dyDescent="0.3"/>
    <row r="3700" ht="21" customHeight="1" x14ac:dyDescent="0.3"/>
    <row r="3701" ht="21" customHeight="1" x14ac:dyDescent="0.3"/>
    <row r="3702" ht="21" customHeight="1" x14ac:dyDescent="0.3"/>
    <row r="3703" ht="21" customHeight="1" x14ac:dyDescent="0.3"/>
    <row r="3704" ht="21" customHeight="1" x14ac:dyDescent="0.3"/>
    <row r="3705" ht="21" customHeight="1" x14ac:dyDescent="0.3"/>
    <row r="3706" ht="21" customHeight="1" x14ac:dyDescent="0.3"/>
    <row r="3707" ht="21" customHeight="1" x14ac:dyDescent="0.3"/>
    <row r="3708" ht="21" customHeight="1" x14ac:dyDescent="0.3"/>
    <row r="3709" ht="21" customHeight="1" x14ac:dyDescent="0.3"/>
    <row r="3710" ht="21" customHeight="1" x14ac:dyDescent="0.3"/>
    <row r="3711" ht="21" customHeight="1" x14ac:dyDescent="0.3"/>
    <row r="3712" ht="21" customHeight="1" x14ac:dyDescent="0.3"/>
    <row r="3713" ht="21" customHeight="1" x14ac:dyDescent="0.3"/>
    <row r="3714" ht="21" customHeight="1" x14ac:dyDescent="0.3"/>
    <row r="3715" ht="21" customHeight="1" x14ac:dyDescent="0.3"/>
    <row r="3716" ht="21" customHeight="1" x14ac:dyDescent="0.3"/>
    <row r="3717" ht="21" customHeight="1" x14ac:dyDescent="0.3"/>
    <row r="3718" ht="21" customHeight="1" x14ac:dyDescent="0.3"/>
    <row r="3719" ht="21" customHeight="1" x14ac:dyDescent="0.3"/>
    <row r="3720" ht="21" customHeight="1" x14ac:dyDescent="0.3"/>
    <row r="3721" ht="21" customHeight="1" x14ac:dyDescent="0.3"/>
    <row r="3722" ht="21" customHeight="1" x14ac:dyDescent="0.3"/>
    <row r="3723" ht="21" customHeight="1" x14ac:dyDescent="0.3"/>
    <row r="3724" ht="21" customHeight="1" x14ac:dyDescent="0.3"/>
    <row r="3725" ht="21" customHeight="1" x14ac:dyDescent="0.3"/>
    <row r="3726" ht="21" customHeight="1" x14ac:dyDescent="0.3"/>
    <row r="3727" ht="21" customHeight="1" x14ac:dyDescent="0.3"/>
    <row r="3728" ht="21" customHeight="1" x14ac:dyDescent="0.3"/>
    <row r="3729" ht="21" customHeight="1" x14ac:dyDescent="0.3"/>
    <row r="3730" ht="21" customHeight="1" x14ac:dyDescent="0.3"/>
    <row r="3731" ht="21" customHeight="1" x14ac:dyDescent="0.3"/>
    <row r="3732" ht="21" customHeight="1" x14ac:dyDescent="0.3"/>
    <row r="3733" ht="21" customHeight="1" x14ac:dyDescent="0.3"/>
    <row r="3734" ht="21" customHeight="1" x14ac:dyDescent="0.3"/>
    <row r="3735" ht="21" customHeight="1" x14ac:dyDescent="0.3"/>
    <row r="3736" ht="21" customHeight="1" x14ac:dyDescent="0.3"/>
    <row r="3737" ht="21" customHeight="1" x14ac:dyDescent="0.3"/>
    <row r="3738" ht="21" customHeight="1" x14ac:dyDescent="0.3"/>
    <row r="3739" ht="21" customHeight="1" x14ac:dyDescent="0.3"/>
    <row r="3740" ht="21" customHeight="1" x14ac:dyDescent="0.3"/>
    <row r="3741" ht="21" customHeight="1" x14ac:dyDescent="0.3"/>
    <row r="3742" ht="21" customHeight="1" x14ac:dyDescent="0.3"/>
    <row r="3743" ht="21" customHeight="1" x14ac:dyDescent="0.3"/>
    <row r="3744" ht="21" customHeight="1" x14ac:dyDescent="0.3"/>
    <row r="3745" ht="21" customHeight="1" x14ac:dyDescent="0.3"/>
    <row r="3746" ht="21" customHeight="1" x14ac:dyDescent="0.3"/>
    <row r="3747" ht="21" customHeight="1" x14ac:dyDescent="0.3"/>
    <row r="3748" ht="21" customHeight="1" x14ac:dyDescent="0.3"/>
    <row r="3749" ht="21" customHeight="1" x14ac:dyDescent="0.3"/>
    <row r="3750" ht="21" customHeight="1" x14ac:dyDescent="0.3"/>
    <row r="3751" ht="21" customHeight="1" x14ac:dyDescent="0.3"/>
    <row r="3752" ht="21" customHeight="1" x14ac:dyDescent="0.3"/>
    <row r="3753" ht="21" customHeight="1" x14ac:dyDescent="0.3"/>
    <row r="3754" ht="21" customHeight="1" x14ac:dyDescent="0.3"/>
    <row r="3755" ht="21" customHeight="1" x14ac:dyDescent="0.3"/>
    <row r="3756" ht="21" customHeight="1" x14ac:dyDescent="0.3"/>
    <row r="3757" ht="21" customHeight="1" x14ac:dyDescent="0.3"/>
    <row r="3758" ht="21" customHeight="1" x14ac:dyDescent="0.3"/>
    <row r="3759" ht="21" customHeight="1" x14ac:dyDescent="0.3"/>
    <row r="3760" ht="21" customHeight="1" x14ac:dyDescent="0.3"/>
    <row r="3761" ht="21" customHeight="1" x14ac:dyDescent="0.3"/>
    <row r="3762" ht="21" customHeight="1" x14ac:dyDescent="0.3"/>
    <row r="3763" ht="21" customHeight="1" x14ac:dyDescent="0.3"/>
    <row r="3764" ht="21" customHeight="1" x14ac:dyDescent="0.3"/>
    <row r="3765" ht="21" customHeight="1" x14ac:dyDescent="0.3"/>
    <row r="3766" ht="21" customHeight="1" x14ac:dyDescent="0.3"/>
    <row r="3767" ht="21" customHeight="1" x14ac:dyDescent="0.3"/>
    <row r="3768" ht="21" customHeight="1" x14ac:dyDescent="0.3"/>
    <row r="3769" ht="21" customHeight="1" x14ac:dyDescent="0.3"/>
    <row r="3770" ht="21" customHeight="1" x14ac:dyDescent="0.3"/>
    <row r="3771" ht="21" customHeight="1" x14ac:dyDescent="0.3"/>
    <row r="3772" ht="21" customHeight="1" x14ac:dyDescent="0.3"/>
    <row r="3773" ht="21" customHeight="1" x14ac:dyDescent="0.3"/>
    <row r="3774" ht="21" customHeight="1" x14ac:dyDescent="0.3"/>
    <row r="3775" ht="21" customHeight="1" x14ac:dyDescent="0.3"/>
    <row r="3776" ht="21" customHeight="1" x14ac:dyDescent="0.3"/>
    <row r="3777" ht="21" customHeight="1" x14ac:dyDescent="0.3"/>
    <row r="3778" ht="21" customHeight="1" x14ac:dyDescent="0.3"/>
    <row r="3779" ht="21" customHeight="1" x14ac:dyDescent="0.3"/>
    <row r="3780" ht="21" customHeight="1" x14ac:dyDescent="0.3"/>
    <row r="3781" ht="21" customHeight="1" x14ac:dyDescent="0.3"/>
    <row r="3782" ht="21" customHeight="1" x14ac:dyDescent="0.3"/>
    <row r="3783" ht="21" customHeight="1" x14ac:dyDescent="0.3"/>
    <row r="3784" ht="21" customHeight="1" x14ac:dyDescent="0.3"/>
    <row r="3785" ht="21" customHeight="1" x14ac:dyDescent="0.3"/>
    <row r="3786" ht="21" customHeight="1" x14ac:dyDescent="0.3"/>
    <row r="3787" ht="21" customHeight="1" x14ac:dyDescent="0.3"/>
    <row r="3788" ht="21" customHeight="1" x14ac:dyDescent="0.3"/>
    <row r="3789" ht="21" customHeight="1" x14ac:dyDescent="0.3"/>
    <row r="3790" ht="21" customHeight="1" x14ac:dyDescent="0.3"/>
    <row r="3791" ht="21" customHeight="1" x14ac:dyDescent="0.3"/>
    <row r="3792" ht="21" customHeight="1" x14ac:dyDescent="0.3"/>
    <row r="3793" ht="21" customHeight="1" x14ac:dyDescent="0.3"/>
    <row r="3794" ht="21" customHeight="1" x14ac:dyDescent="0.3"/>
    <row r="3795" ht="21" customHeight="1" x14ac:dyDescent="0.3"/>
    <row r="3796" ht="21" customHeight="1" x14ac:dyDescent="0.3"/>
    <row r="3797" ht="21" customHeight="1" x14ac:dyDescent="0.3"/>
    <row r="3798" ht="21" customHeight="1" x14ac:dyDescent="0.3"/>
    <row r="3799" ht="21" customHeight="1" x14ac:dyDescent="0.3"/>
    <row r="3800" ht="21" customHeight="1" x14ac:dyDescent="0.3"/>
    <row r="3801" ht="21" customHeight="1" x14ac:dyDescent="0.3"/>
    <row r="3802" ht="21" customHeight="1" x14ac:dyDescent="0.3"/>
    <row r="3803" ht="21" customHeight="1" x14ac:dyDescent="0.3"/>
    <row r="3804" ht="21" customHeight="1" x14ac:dyDescent="0.3"/>
    <row r="3805" ht="21" customHeight="1" x14ac:dyDescent="0.3"/>
    <row r="3806" ht="21" customHeight="1" x14ac:dyDescent="0.3"/>
    <row r="3807" ht="21" customHeight="1" x14ac:dyDescent="0.3"/>
    <row r="3808" ht="21" customHeight="1" x14ac:dyDescent="0.3"/>
    <row r="3809" ht="21" customHeight="1" x14ac:dyDescent="0.3"/>
    <row r="3810" ht="21" customHeight="1" x14ac:dyDescent="0.3"/>
    <row r="3811" ht="21" customHeight="1" x14ac:dyDescent="0.3"/>
    <row r="3812" ht="21" customHeight="1" x14ac:dyDescent="0.3"/>
    <row r="3813" ht="21" customHeight="1" x14ac:dyDescent="0.3"/>
    <row r="3814" ht="21" customHeight="1" x14ac:dyDescent="0.3"/>
    <row r="3815" ht="21" customHeight="1" x14ac:dyDescent="0.3"/>
    <row r="3816" ht="21" customHeight="1" x14ac:dyDescent="0.3"/>
    <row r="3817" ht="21" customHeight="1" x14ac:dyDescent="0.3"/>
    <row r="3818" ht="21" customHeight="1" x14ac:dyDescent="0.3"/>
    <row r="3819" ht="21" customHeight="1" x14ac:dyDescent="0.3"/>
    <row r="3820" ht="21" customHeight="1" x14ac:dyDescent="0.3"/>
    <row r="3821" ht="21" customHeight="1" x14ac:dyDescent="0.3"/>
    <row r="3822" ht="21" customHeight="1" x14ac:dyDescent="0.3"/>
    <row r="3823" ht="21" customHeight="1" x14ac:dyDescent="0.3"/>
    <row r="3824" ht="21" customHeight="1" x14ac:dyDescent="0.3"/>
    <row r="3825" ht="21" customHeight="1" x14ac:dyDescent="0.3"/>
    <row r="3826" ht="21" customHeight="1" x14ac:dyDescent="0.3"/>
    <row r="3827" ht="21" customHeight="1" x14ac:dyDescent="0.3"/>
    <row r="3828" ht="21" customHeight="1" x14ac:dyDescent="0.3"/>
    <row r="3829" ht="21" customHeight="1" x14ac:dyDescent="0.3"/>
    <row r="3830" ht="21" customHeight="1" x14ac:dyDescent="0.3"/>
    <row r="3831" ht="21" customHeight="1" x14ac:dyDescent="0.3"/>
    <row r="3832" ht="21" customHeight="1" x14ac:dyDescent="0.3"/>
    <row r="3833" ht="21" customHeight="1" x14ac:dyDescent="0.3"/>
    <row r="3834" ht="21" customHeight="1" x14ac:dyDescent="0.3"/>
    <row r="3835" ht="21" customHeight="1" x14ac:dyDescent="0.3"/>
    <row r="3836" ht="21" customHeight="1" x14ac:dyDescent="0.3"/>
    <row r="3837" ht="21" customHeight="1" x14ac:dyDescent="0.3"/>
    <row r="3838" ht="21" customHeight="1" x14ac:dyDescent="0.3"/>
    <row r="3839" ht="21" customHeight="1" x14ac:dyDescent="0.3"/>
    <row r="3840" ht="21" customHeight="1" x14ac:dyDescent="0.3"/>
    <row r="3841" ht="21" customHeight="1" x14ac:dyDescent="0.3"/>
    <row r="3842" ht="21" customHeight="1" x14ac:dyDescent="0.3"/>
    <row r="3843" ht="21" customHeight="1" x14ac:dyDescent="0.3"/>
    <row r="3844" ht="21" customHeight="1" x14ac:dyDescent="0.3"/>
    <row r="3845" ht="21" customHeight="1" x14ac:dyDescent="0.3"/>
    <row r="3846" ht="21" customHeight="1" x14ac:dyDescent="0.3"/>
    <row r="3847" ht="21" customHeight="1" x14ac:dyDescent="0.3"/>
    <row r="3848" ht="21" customHeight="1" x14ac:dyDescent="0.3"/>
    <row r="3849" ht="21" customHeight="1" x14ac:dyDescent="0.3"/>
    <row r="3850" ht="21" customHeight="1" x14ac:dyDescent="0.3"/>
    <row r="3851" ht="21" customHeight="1" x14ac:dyDescent="0.3"/>
    <row r="3852" ht="21" customHeight="1" x14ac:dyDescent="0.3"/>
    <row r="3853" ht="21" customHeight="1" x14ac:dyDescent="0.3"/>
    <row r="3854" ht="21" customHeight="1" x14ac:dyDescent="0.3"/>
    <row r="3855" ht="21" customHeight="1" x14ac:dyDescent="0.3"/>
    <row r="3856" ht="21" customHeight="1" x14ac:dyDescent="0.3"/>
    <row r="3857" ht="21" customHeight="1" x14ac:dyDescent="0.3"/>
    <row r="3858" ht="21" customHeight="1" x14ac:dyDescent="0.3"/>
    <row r="3859" ht="21" customHeight="1" x14ac:dyDescent="0.3"/>
    <row r="3860" ht="21" customHeight="1" x14ac:dyDescent="0.3"/>
    <row r="3861" ht="21" customHeight="1" x14ac:dyDescent="0.3"/>
    <row r="3862" ht="21" customHeight="1" x14ac:dyDescent="0.3"/>
    <row r="3863" ht="21" customHeight="1" x14ac:dyDescent="0.3"/>
    <row r="3864" ht="21" customHeight="1" x14ac:dyDescent="0.3"/>
    <row r="3865" ht="21" customHeight="1" x14ac:dyDescent="0.3"/>
    <row r="3866" ht="21" customHeight="1" x14ac:dyDescent="0.3"/>
    <row r="3867" ht="21" customHeight="1" x14ac:dyDescent="0.3"/>
    <row r="3868" ht="21" customHeight="1" x14ac:dyDescent="0.3"/>
    <row r="3869" ht="21" customHeight="1" x14ac:dyDescent="0.3"/>
    <row r="3870" ht="21" customHeight="1" x14ac:dyDescent="0.3"/>
    <row r="3871" ht="21" customHeight="1" x14ac:dyDescent="0.3"/>
    <row r="3872" ht="21" customHeight="1" x14ac:dyDescent="0.3"/>
    <row r="3873" ht="21" customHeight="1" x14ac:dyDescent="0.3"/>
    <row r="3874" ht="21" customHeight="1" x14ac:dyDescent="0.3"/>
    <row r="3875" ht="21" customHeight="1" x14ac:dyDescent="0.3"/>
    <row r="3876" ht="21" customHeight="1" x14ac:dyDescent="0.3"/>
    <row r="3877" ht="21" customHeight="1" x14ac:dyDescent="0.3"/>
    <row r="3878" ht="21" customHeight="1" x14ac:dyDescent="0.3"/>
    <row r="3879" ht="21" customHeight="1" x14ac:dyDescent="0.3"/>
    <row r="3880" ht="21" customHeight="1" x14ac:dyDescent="0.3"/>
    <row r="3881" ht="21" customHeight="1" x14ac:dyDescent="0.3"/>
    <row r="3882" ht="21" customHeight="1" x14ac:dyDescent="0.3"/>
    <row r="3883" ht="21" customHeight="1" x14ac:dyDescent="0.3"/>
    <row r="3884" ht="21" customHeight="1" x14ac:dyDescent="0.3"/>
    <row r="3885" ht="21" customHeight="1" x14ac:dyDescent="0.3"/>
    <row r="3886" ht="21" customHeight="1" x14ac:dyDescent="0.3"/>
    <row r="3887" ht="21" customHeight="1" x14ac:dyDescent="0.3"/>
    <row r="3888" ht="21" customHeight="1" x14ac:dyDescent="0.3"/>
    <row r="3889" ht="21" customHeight="1" x14ac:dyDescent="0.3"/>
    <row r="3890" ht="21" customHeight="1" x14ac:dyDescent="0.3"/>
    <row r="3891" ht="21" customHeight="1" x14ac:dyDescent="0.3"/>
    <row r="3892" ht="21" customHeight="1" x14ac:dyDescent="0.3"/>
    <row r="3893" ht="21" customHeight="1" x14ac:dyDescent="0.3"/>
    <row r="3894" ht="21" customHeight="1" x14ac:dyDescent="0.3"/>
    <row r="3895" ht="21" customHeight="1" x14ac:dyDescent="0.3"/>
    <row r="3896" ht="21" customHeight="1" x14ac:dyDescent="0.3"/>
    <row r="3897" ht="21" customHeight="1" x14ac:dyDescent="0.3"/>
    <row r="3898" ht="21" customHeight="1" x14ac:dyDescent="0.3"/>
    <row r="3899" ht="21" customHeight="1" x14ac:dyDescent="0.3"/>
    <row r="3900" ht="21" customHeight="1" x14ac:dyDescent="0.3"/>
    <row r="3901" ht="21" customHeight="1" x14ac:dyDescent="0.3"/>
    <row r="3902" ht="21" customHeight="1" x14ac:dyDescent="0.3"/>
    <row r="3903" ht="21" customHeight="1" x14ac:dyDescent="0.3"/>
    <row r="3904" ht="21" customHeight="1" x14ac:dyDescent="0.3"/>
    <row r="3905" ht="21" customHeight="1" x14ac:dyDescent="0.3"/>
    <row r="3906" ht="21" customHeight="1" x14ac:dyDescent="0.3"/>
    <row r="3907" ht="21" customHeight="1" x14ac:dyDescent="0.3"/>
    <row r="3908" ht="21" customHeight="1" x14ac:dyDescent="0.3"/>
    <row r="3909" ht="21" customHeight="1" x14ac:dyDescent="0.3"/>
    <row r="3910" ht="21" customHeight="1" x14ac:dyDescent="0.3"/>
    <row r="3911" ht="21" customHeight="1" x14ac:dyDescent="0.3"/>
    <row r="3912" ht="21" customHeight="1" x14ac:dyDescent="0.3"/>
    <row r="3913" ht="21" customHeight="1" x14ac:dyDescent="0.3"/>
    <row r="3914" ht="21" customHeight="1" x14ac:dyDescent="0.3"/>
    <row r="3915" ht="21" customHeight="1" x14ac:dyDescent="0.3"/>
    <row r="3916" ht="21" customHeight="1" x14ac:dyDescent="0.3"/>
    <row r="3917" ht="21" customHeight="1" x14ac:dyDescent="0.3"/>
    <row r="3918" ht="21" customHeight="1" x14ac:dyDescent="0.3"/>
    <row r="3919" ht="21" customHeight="1" x14ac:dyDescent="0.3"/>
    <row r="3920" ht="21" customHeight="1" x14ac:dyDescent="0.3"/>
    <row r="3921" ht="21" customHeight="1" x14ac:dyDescent="0.3"/>
    <row r="3922" ht="21" customHeight="1" x14ac:dyDescent="0.3"/>
    <row r="3923" ht="21" customHeight="1" x14ac:dyDescent="0.3"/>
    <row r="3924" ht="21" customHeight="1" x14ac:dyDescent="0.3"/>
    <row r="3925" ht="21" customHeight="1" x14ac:dyDescent="0.3"/>
    <row r="3926" ht="21" customHeight="1" x14ac:dyDescent="0.3"/>
    <row r="3927" ht="21" customHeight="1" x14ac:dyDescent="0.3"/>
    <row r="3928" ht="21" customHeight="1" x14ac:dyDescent="0.3"/>
    <row r="3929" ht="21" customHeight="1" x14ac:dyDescent="0.3"/>
    <row r="3930" ht="21" customHeight="1" x14ac:dyDescent="0.3"/>
    <row r="3931" ht="21" customHeight="1" x14ac:dyDescent="0.3"/>
    <row r="3932" ht="21" customHeight="1" x14ac:dyDescent="0.3"/>
    <row r="3933" ht="21" customHeight="1" x14ac:dyDescent="0.3"/>
    <row r="3934" ht="21" customHeight="1" x14ac:dyDescent="0.3"/>
    <row r="3935" ht="21" customHeight="1" x14ac:dyDescent="0.3"/>
    <row r="3936" ht="21" customHeight="1" x14ac:dyDescent="0.3"/>
    <row r="3937" ht="21" customHeight="1" x14ac:dyDescent="0.3"/>
    <row r="3938" ht="21" customHeight="1" x14ac:dyDescent="0.3"/>
    <row r="3939" ht="21" customHeight="1" x14ac:dyDescent="0.3"/>
    <row r="3940" ht="21" customHeight="1" x14ac:dyDescent="0.3"/>
    <row r="3941" ht="21" customHeight="1" x14ac:dyDescent="0.3"/>
    <row r="3942" ht="21" customHeight="1" x14ac:dyDescent="0.3"/>
    <row r="3943" ht="21" customHeight="1" x14ac:dyDescent="0.3"/>
    <row r="3944" ht="21" customHeight="1" x14ac:dyDescent="0.3"/>
    <row r="3945" ht="21" customHeight="1" x14ac:dyDescent="0.3"/>
    <row r="3946" ht="21" customHeight="1" x14ac:dyDescent="0.3"/>
    <row r="3947" ht="21" customHeight="1" x14ac:dyDescent="0.3"/>
    <row r="3948" ht="21" customHeight="1" x14ac:dyDescent="0.3"/>
    <row r="3949" ht="21" customHeight="1" x14ac:dyDescent="0.3"/>
    <row r="3950" ht="21" customHeight="1" x14ac:dyDescent="0.3"/>
    <row r="3951" ht="21" customHeight="1" x14ac:dyDescent="0.3"/>
    <row r="3952" ht="21" customHeight="1" x14ac:dyDescent="0.3"/>
    <row r="3953" ht="21" customHeight="1" x14ac:dyDescent="0.3"/>
    <row r="3954" ht="21" customHeight="1" x14ac:dyDescent="0.3"/>
    <row r="3955" ht="21" customHeight="1" x14ac:dyDescent="0.3"/>
    <row r="3956" ht="21" customHeight="1" x14ac:dyDescent="0.3"/>
    <row r="3957" ht="21" customHeight="1" x14ac:dyDescent="0.3"/>
    <row r="3958" ht="21" customHeight="1" x14ac:dyDescent="0.3"/>
    <row r="3959" ht="21" customHeight="1" x14ac:dyDescent="0.3"/>
    <row r="3960" ht="21" customHeight="1" x14ac:dyDescent="0.3"/>
    <row r="3961" ht="21" customHeight="1" x14ac:dyDescent="0.3"/>
    <row r="3962" ht="21" customHeight="1" x14ac:dyDescent="0.3"/>
    <row r="3963" ht="21" customHeight="1" x14ac:dyDescent="0.3"/>
    <row r="3964" ht="21" customHeight="1" x14ac:dyDescent="0.3"/>
    <row r="3965" ht="21" customHeight="1" x14ac:dyDescent="0.3"/>
    <row r="3966" ht="21" customHeight="1" x14ac:dyDescent="0.3"/>
    <row r="3967" ht="21" customHeight="1" x14ac:dyDescent="0.3"/>
    <row r="3968" ht="21" customHeight="1" x14ac:dyDescent="0.3"/>
    <row r="3969" ht="21" customHeight="1" x14ac:dyDescent="0.3"/>
    <row r="3970" ht="21" customHeight="1" x14ac:dyDescent="0.3"/>
    <row r="3971" ht="21" customHeight="1" x14ac:dyDescent="0.3"/>
    <row r="3972" ht="21" customHeight="1" x14ac:dyDescent="0.3"/>
    <row r="3973" ht="21" customHeight="1" x14ac:dyDescent="0.3"/>
    <row r="3974" ht="21" customHeight="1" x14ac:dyDescent="0.3"/>
    <row r="3975" ht="21" customHeight="1" x14ac:dyDescent="0.3"/>
    <row r="3976" ht="21" customHeight="1" x14ac:dyDescent="0.3"/>
    <row r="3977" ht="21" customHeight="1" x14ac:dyDescent="0.3"/>
    <row r="3978" ht="21" customHeight="1" x14ac:dyDescent="0.3"/>
    <row r="3979" ht="21" customHeight="1" x14ac:dyDescent="0.3"/>
    <row r="3980" ht="21" customHeight="1" x14ac:dyDescent="0.3"/>
    <row r="3981" ht="21" customHeight="1" x14ac:dyDescent="0.3"/>
    <row r="3982" ht="21" customHeight="1" x14ac:dyDescent="0.3"/>
    <row r="3983" ht="21" customHeight="1" x14ac:dyDescent="0.3"/>
    <row r="3984" ht="21" customHeight="1" x14ac:dyDescent="0.3"/>
    <row r="3985" ht="21" customHeight="1" x14ac:dyDescent="0.3"/>
    <row r="3986" ht="21" customHeight="1" x14ac:dyDescent="0.3"/>
    <row r="3987" ht="21" customHeight="1" x14ac:dyDescent="0.3"/>
    <row r="3988" ht="21" customHeight="1" x14ac:dyDescent="0.3"/>
    <row r="3989" ht="21" customHeight="1" x14ac:dyDescent="0.3"/>
    <row r="3990" ht="21" customHeight="1" x14ac:dyDescent="0.3"/>
    <row r="3991" ht="21" customHeight="1" x14ac:dyDescent="0.3"/>
    <row r="3992" ht="21" customHeight="1" x14ac:dyDescent="0.3"/>
    <row r="3993" ht="21" customHeight="1" x14ac:dyDescent="0.3"/>
    <row r="3994" ht="21" customHeight="1" x14ac:dyDescent="0.3"/>
    <row r="3995" ht="21" customHeight="1" x14ac:dyDescent="0.3"/>
    <row r="3996" ht="21" customHeight="1" x14ac:dyDescent="0.3"/>
    <row r="3997" ht="21" customHeight="1" x14ac:dyDescent="0.3"/>
    <row r="3998" ht="21" customHeight="1" x14ac:dyDescent="0.3"/>
    <row r="3999" ht="21" customHeight="1" x14ac:dyDescent="0.3"/>
    <row r="4000" ht="21" customHeight="1" x14ac:dyDescent="0.3"/>
    <row r="4001" ht="21" customHeight="1" x14ac:dyDescent="0.3"/>
    <row r="4002" ht="21" customHeight="1" x14ac:dyDescent="0.3"/>
    <row r="4003" ht="21" customHeight="1" x14ac:dyDescent="0.3"/>
    <row r="4004" ht="21" customHeight="1" x14ac:dyDescent="0.3"/>
    <row r="4005" ht="21" customHeight="1" x14ac:dyDescent="0.3"/>
    <row r="4006" ht="21" customHeight="1" x14ac:dyDescent="0.3"/>
    <row r="4007" ht="21" customHeight="1" x14ac:dyDescent="0.3"/>
    <row r="4008" ht="21" customHeight="1" x14ac:dyDescent="0.3"/>
    <row r="4009" ht="21" customHeight="1" x14ac:dyDescent="0.3"/>
    <row r="4010" ht="21" customHeight="1" x14ac:dyDescent="0.3"/>
    <row r="4011" ht="21" customHeight="1" x14ac:dyDescent="0.3"/>
    <row r="4012" ht="21" customHeight="1" x14ac:dyDescent="0.3"/>
    <row r="4013" ht="21" customHeight="1" x14ac:dyDescent="0.3"/>
    <row r="4014" ht="21" customHeight="1" x14ac:dyDescent="0.3"/>
    <row r="4015" ht="21" customHeight="1" x14ac:dyDescent="0.3"/>
    <row r="4016" ht="21" customHeight="1" x14ac:dyDescent="0.3"/>
    <row r="4017" ht="21" customHeight="1" x14ac:dyDescent="0.3"/>
    <row r="4018" ht="21" customHeight="1" x14ac:dyDescent="0.3"/>
    <row r="4019" ht="21" customHeight="1" x14ac:dyDescent="0.3"/>
    <row r="4020" ht="21" customHeight="1" x14ac:dyDescent="0.3"/>
    <row r="4021" ht="21" customHeight="1" x14ac:dyDescent="0.3"/>
    <row r="4022" ht="21" customHeight="1" x14ac:dyDescent="0.3"/>
    <row r="4023" ht="21" customHeight="1" x14ac:dyDescent="0.3"/>
    <row r="4024" ht="21" customHeight="1" x14ac:dyDescent="0.3"/>
    <row r="4025" ht="21" customHeight="1" x14ac:dyDescent="0.3"/>
    <row r="4026" ht="21" customHeight="1" x14ac:dyDescent="0.3"/>
    <row r="4027" ht="21" customHeight="1" x14ac:dyDescent="0.3"/>
    <row r="4028" ht="21" customHeight="1" x14ac:dyDescent="0.3"/>
    <row r="4029" ht="21" customHeight="1" x14ac:dyDescent="0.3"/>
    <row r="4030" ht="21" customHeight="1" x14ac:dyDescent="0.3"/>
    <row r="4031" ht="21" customHeight="1" x14ac:dyDescent="0.3"/>
    <row r="4032" ht="21" customHeight="1" x14ac:dyDescent="0.3"/>
    <row r="4033" ht="21" customHeight="1" x14ac:dyDescent="0.3"/>
    <row r="4034" ht="21" customHeight="1" x14ac:dyDescent="0.3"/>
    <row r="4035" ht="21" customHeight="1" x14ac:dyDescent="0.3"/>
    <row r="4036" ht="21" customHeight="1" x14ac:dyDescent="0.3"/>
    <row r="4037" ht="21" customHeight="1" x14ac:dyDescent="0.3"/>
    <row r="4038" ht="21" customHeight="1" x14ac:dyDescent="0.3"/>
    <row r="4039" ht="21" customHeight="1" x14ac:dyDescent="0.3"/>
    <row r="4040" ht="21" customHeight="1" x14ac:dyDescent="0.3"/>
    <row r="4041" ht="21" customHeight="1" x14ac:dyDescent="0.3"/>
    <row r="4042" ht="21" customHeight="1" x14ac:dyDescent="0.3"/>
    <row r="4043" ht="21" customHeight="1" x14ac:dyDescent="0.3"/>
    <row r="4044" ht="21" customHeight="1" x14ac:dyDescent="0.3"/>
    <row r="4045" ht="21" customHeight="1" x14ac:dyDescent="0.3"/>
    <row r="4046" ht="21" customHeight="1" x14ac:dyDescent="0.3"/>
    <row r="4047" ht="21" customHeight="1" x14ac:dyDescent="0.3"/>
    <row r="4048" ht="21" customHeight="1" x14ac:dyDescent="0.3"/>
    <row r="4049" ht="21" customHeight="1" x14ac:dyDescent="0.3"/>
    <row r="4050" ht="21" customHeight="1" x14ac:dyDescent="0.3"/>
    <row r="4051" ht="21" customHeight="1" x14ac:dyDescent="0.3"/>
    <row r="4052" ht="21" customHeight="1" x14ac:dyDescent="0.3"/>
    <row r="4053" ht="21" customHeight="1" x14ac:dyDescent="0.3"/>
    <row r="4054" ht="21" customHeight="1" x14ac:dyDescent="0.3"/>
    <row r="4055" ht="21" customHeight="1" x14ac:dyDescent="0.3"/>
    <row r="4056" ht="21" customHeight="1" x14ac:dyDescent="0.3"/>
    <row r="4057" ht="21" customHeight="1" x14ac:dyDescent="0.3"/>
    <row r="4058" ht="21" customHeight="1" x14ac:dyDescent="0.3"/>
    <row r="4059" ht="21" customHeight="1" x14ac:dyDescent="0.3"/>
    <row r="4060" ht="21" customHeight="1" x14ac:dyDescent="0.3"/>
    <row r="4061" ht="21" customHeight="1" x14ac:dyDescent="0.3"/>
    <row r="4062" ht="21" customHeight="1" x14ac:dyDescent="0.3"/>
    <row r="4063" ht="21" customHeight="1" x14ac:dyDescent="0.3"/>
    <row r="4064" ht="21" customHeight="1" x14ac:dyDescent="0.3"/>
    <row r="4065" ht="21" customHeight="1" x14ac:dyDescent="0.3"/>
    <row r="4066" ht="21" customHeight="1" x14ac:dyDescent="0.3"/>
    <row r="4067" ht="21" customHeight="1" x14ac:dyDescent="0.3"/>
    <row r="4068" ht="21" customHeight="1" x14ac:dyDescent="0.3"/>
    <row r="4069" ht="21" customHeight="1" x14ac:dyDescent="0.3"/>
    <row r="4070" ht="21" customHeight="1" x14ac:dyDescent="0.3"/>
    <row r="4071" ht="21" customHeight="1" x14ac:dyDescent="0.3"/>
    <row r="4072" ht="21" customHeight="1" x14ac:dyDescent="0.3"/>
    <row r="4073" ht="21" customHeight="1" x14ac:dyDescent="0.3"/>
    <row r="4074" ht="21" customHeight="1" x14ac:dyDescent="0.3"/>
    <row r="4075" ht="21" customHeight="1" x14ac:dyDescent="0.3"/>
    <row r="4076" ht="21" customHeight="1" x14ac:dyDescent="0.3"/>
    <row r="4077" ht="21" customHeight="1" x14ac:dyDescent="0.3"/>
    <row r="4078" ht="21" customHeight="1" x14ac:dyDescent="0.3"/>
    <row r="4079" ht="21" customHeight="1" x14ac:dyDescent="0.3"/>
    <row r="4080" ht="21" customHeight="1" x14ac:dyDescent="0.3"/>
    <row r="4081" ht="21" customHeight="1" x14ac:dyDescent="0.3"/>
    <row r="4082" ht="21" customHeight="1" x14ac:dyDescent="0.3"/>
    <row r="4083" ht="21" customHeight="1" x14ac:dyDescent="0.3"/>
    <row r="4084" ht="21" customHeight="1" x14ac:dyDescent="0.3"/>
    <row r="4085" ht="21" customHeight="1" x14ac:dyDescent="0.3"/>
    <row r="4086" ht="21" customHeight="1" x14ac:dyDescent="0.3"/>
    <row r="4087" ht="21" customHeight="1" x14ac:dyDescent="0.3"/>
    <row r="4088" ht="21" customHeight="1" x14ac:dyDescent="0.3"/>
    <row r="4089" ht="21" customHeight="1" x14ac:dyDescent="0.3"/>
    <row r="4090" ht="21" customHeight="1" x14ac:dyDescent="0.3"/>
    <row r="4091" ht="21" customHeight="1" x14ac:dyDescent="0.3"/>
    <row r="4092" ht="21" customHeight="1" x14ac:dyDescent="0.3"/>
    <row r="4093" ht="21" customHeight="1" x14ac:dyDescent="0.3"/>
    <row r="4094" ht="21" customHeight="1" x14ac:dyDescent="0.3"/>
    <row r="4095" ht="21" customHeight="1" x14ac:dyDescent="0.3"/>
    <row r="4096" ht="21" customHeight="1" x14ac:dyDescent="0.3"/>
    <row r="4097" ht="21" customHeight="1" x14ac:dyDescent="0.3"/>
    <row r="4098" ht="21" customHeight="1" x14ac:dyDescent="0.3"/>
    <row r="4099" ht="21" customHeight="1" x14ac:dyDescent="0.3"/>
    <row r="4100" ht="21" customHeight="1" x14ac:dyDescent="0.3"/>
    <row r="4101" ht="21" customHeight="1" x14ac:dyDescent="0.3"/>
    <row r="4102" ht="21" customHeight="1" x14ac:dyDescent="0.3"/>
    <row r="4103" ht="21" customHeight="1" x14ac:dyDescent="0.3"/>
    <row r="4104" ht="21" customHeight="1" x14ac:dyDescent="0.3"/>
    <row r="4105" ht="21" customHeight="1" x14ac:dyDescent="0.3"/>
    <row r="4106" ht="21" customHeight="1" x14ac:dyDescent="0.3"/>
    <row r="4107" ht="21" customHeight="1" x14ac:dyDescent="0.3"/>
    <row r="4108" ht="21" customHeight="1" x14ac:dyDescent="0.3"/>
    <row r="4109" ht="21" customHeight="1" x14ac:dyDescent="0.3"/>
    <row r="4110" ht="21" customHeight="1" x14ac:dyDescent="0.3"/>
    <row r="4111" ht="21" customHeight="1" x14ac:dyDescent="0.3"/>
    <row r="4112" ht="21" customHeight="1" x14ac:dyDescent="0.3"/>
    <row r="4113" ht="21" customHeight="1" x14ac:dyDescent="0.3"/>
    <row r="4114" ht="21" customHeight="1" x14ac:dyDescent="0.3"/>
    <row r="4115" ht="21" customHeight="1" x14ac:dyDescent="0.3"/>
    <row r="4116" ht="21" customHeight="1" x14ac:dyDescent="0.3"/>
    <row r="4117" ht="21" customHeight="1" x14ac:dyDescent="0.3"/>
    <row r="4118" ht="21" customHeight="1" x14ac:dyDescent="0.3"/>
    <row r="4119" ht="21" customHeight="1" x14ac:dyDescent="0.3"/>
    <row r="4120" ht="21" customHeight="1" x14ac:dyDescent="0.3"/>
    <row r="4121" ht="21" customHeight="1" x14ac:dyDescent="0.3"/>
    <row r="4122" ht="21" customHeight="1" x14ac:dyDescent="0.3"/>
    <row r="4123" ht="21" customHeight="1" x14ac:dyDescent="0.3"/>
    <row r="4124" ht="21" customHeight="1" x14ac:dyDescent="0.3"/>
    <row r="4125" ht="21" customHeight="1" x14ac:dyDescent="0.3"/>
    <row r="4126" ht="21" customHeight="1" x14ac:dyDescent="0.3"/>
    <row r="4127" ht="21" customHeight="1" x14ac:dyDescent="0.3"/>
    <row r="4128" ht="21" customHeight="1" x14ac:dyDescent="0.3"/>
    <row r="4129" ht="21" customHeight="1" x14ac:dyDescent="0.3"/>
    <row r="4130" ht="21" customHeight="1" x14ac:dyDescent="0.3"/>
    <row r="4131" ht="21" customHeight="1" x14ac:dyDescent="0.3"/>
    <row r="4132" ht="21" customHeight="1" x14ac:dyDescent="0.3"/>
    <row r="4133" ht="21" customHeight="1" x14ac:dyDescent="0.3"/>
    <row r="4134" ht="21" customHeight="1" x14ac:dyDescent="0.3"/>
    <row r="4135" ht="21" customHeight="1" x14ac:dyDescent="0.3"/>
    <row r="4136" ht="21" customHeight="1" x14ac:dyDescent="0.3"/>
    <row r="4137" ht="21" customHeight="1" x14ac:dyDescent="0.3"/>
    <row r="4138" ht="21" customHeight="1" x14ac:dyDescent="0.3"/>
    <row r="4139" ht="21" customHeight="1" x14ac:dyDescent="0.3"/>
    <row r="4140" ht="21" customHeight="1" x14ac:dyDescent="0.3"/>
    <row r="4141" ht="21" customHeight="1" x14ac:dyDescent="0.3"/>
    <row r="4142" ht="21" customHeight="1" x14ac:dyDescent="0.3"/>
    <row r="4143" ht="21" customHeight="1" x14ac:dyDescent="0.3"/>
    <row r="4144" ht="21" customHeight="1" x14ac:dyDescent="0.3"/>
    <row r="4145" ht="21" customHeight="1" x14ac:dyDescent="0.3"/>
    <row r="4146" ht="21" customHeight="1" x14ac:dyDescent="0.3"/>
    <row r="4147" ht="21" customHeight="1" x14ac:dyDescent="0.3"/>
    <row r="4148" ht="21" customHeight="1" x14ac:dyDescent="0.3"/>
    <row r="4149" ht="21" customHeight="1" x14ac:dyDescent="0.3"/>
    <row r="4150" ht="21" customHeight="1" x14ac:dyDescent="0.3"/>
    <row r="4151" ht="21" customHeight="1" x14ac:dyDescent="0.3"/>
    <row r="4152" ht="21" customHeight="1" x14ac:dyDescent="0.3"/>
    <row r="4153" ht="21" customHeight="1" x14ac:dyDescent="0.3"/>
    <row r="4154" ht="21" customHeight="1" x14ac:dyDescent="0.3"/>
    <row r="4155" ht="21" customHeight="1" x14ac:dyDescent="0.3"/>
    <row r="4156" ht="21" customHeight="1" x14ac:dyDescent="0.3"/>
    <row r="4157" ht="21" customHeight="1" x14ac:dyDescent="0.3"/>
    <row r="4158" ht="21" customHeight="1" x14ac:dyDescent="0.3"/>
    <row r="4159" ht="21" customHeight="1" x14ac:dyDescent="0.3"/>
    <row r="4160" ht="21" customHeight="1" x14ac:dyDescent="0.3"/>
    <row r="4161" ht="21" customHeight="1" x14ac:dyDescent="0.3"/>
    <row r="4162" ht="21" customHeight="1" x14ac:dyDescent="0.3"/>
    <row r="4163" ht="21" customHeight="1" x14ac:dyDescent="0.3"/>
    <row r="4164" ht="21" customHeight="1" x14ac:dyDescent="0.3"/>
    <row r="4165" ht="21" customHeight="1" x14ac:dyDescent="0.3"/>
    <row r="4166" ht="21" customHeight="1" x14ac:dyDescent="0.3"/>
    <row r="4167" ht="21" customHeight="1" x14ac:dyDescent="0.3"/>
    <row r="4168" ht="21" customHeight="1" x14ac:dyDescent="0.3"/>
    <row r="4169" ht="21" customHeight="1" x14ac:dyDescent="0.3"/>
    <row r="4170" ht="21" customHeight="1" x14ac:dyDescent="0.3"/>
    <row r="4171" ht="21" customHeight="1" x14ac:dyDescent="0.3"/>
    <row r="4172" ht="21" customHeight="1" x14ac:dyDescent="0.3"/>
    <row r="4173" ht="21" customHeight="1" x14ac:dyDescent="0.3"/>
    <row r="4174" ht="21" customHeight="1" x14ac:dyDescent="0.3"/>
    <row r="4175" ht="21" customHeight="1" x14ac:dyDescent="0.3"/>
    <row r="4176" ht="21" customHeight="1" x14ac:dyDescent="0.3"/>
    <row r="4177" ht="21" customHeight="1" x14ac:dyDescent="0.3"/>
    <row r="4178" ht="21" customHeight="1" x14ac:dyDescent="0.3"/>
    <row r="4179" ht="21" customHeight="1" x14ac:dyDescent="0.3"/>
    <row r="4180" ht="21" customHeight="1" x14ac:dyDescent="0.3"/>
    <row r="4181" ht="21" customHeight="1" x14ac:dyDescent="0.3"/>
    <row r="4182" ht="21" customHeight="1" x14ac:dyDescent="0.3"/>
    <row r="4183" ht="21" customHeight="1" x14ac:dyDescent="0.3"/>
    <row r="4184" ht="21" customHeight="1" x14ac:dyDescent="0.3"/>
    <row r="4185" ht="21" customHeight="1" x14ac:dyDescent="0.3"/>
    <row r="4186" ht="21" customHeight="1" x14ac:dyDescent="0.3"/>
    <row r="4187" ht="21" customHeight="1" x14ac:dyDescent="0.3"/>
    <row r="4188" ht="21" customHeight="1" x14ac:dyDescent="0.3"/>
    <row r="4189" ht="21" customHeight="1" x14ac:dyDescent="0.3"/>
    <row r="4190" ht="21" customHeight="1" x14ac:dyDescent="0.3"/>
    <row r="4191" ht="21" customHeight="1" x14ac:dyDescent="0.3"/>
    <row r="4192" ht="21" customHeight="1" x14ac:dyDescent="0.3"/>
    <row r="4193" ht="21" customHeight="1" x14ac:dyDescent="0.3"/>
    <row r="4194" ht="21" customHeight="1" x14ac:dyDescent="0.3"/>
    <row r="4195" ht="21" customHeight="1" x14ac:dyDescent="0.3"/>
    <row r="4196" ht="21" customHeight="1" x14ac:dyDescent="0.3"/>
    <row r="4197" ht="21" customHeight="1" x14ac:dyDescent="0.3"/>
    <row r="4198" ht="21" customHeight="1" x14ac:dyDescent="0.3"/>
    <row r="4199" ht="21" customHeight="1" x14ac:dyDescent="0.3"/>
    <row r="4200" ht="21" customHeight="1" x14ac:dyDescent="0.3"/>
    <row r="4201" ht="21" customHeight="1" x14ac:dyDescent="0.3"/>
    <row r="4202" ht="21" customHeight="1" x14ac:dyDescent="0.3"/>
    <row r="4203" ht="21" customHeight="1" x14ac:dyDescent="0.3"/>
    <row r="4204" ht="21" customHeight="1" x14ac:dyDescent="0.3"/>
    <row r="4205" ht="21" customHeight="1" x14ac:dyDescent="0.3"/>
    <row r="4206" ht="21" customHeight="1" x14ac:dyDescent="0.3"/>
    <row r="4207" ht="21" customHeight="1" x14ac:dyDescent="0.3"/>
    <row r="4208" ht="21" customHeight="1" x14ac:dyDescent="0.3"/>
    <row r="4209" ht="21" customHeight="1" x14ac:dyDescent="0.3"/>
    <row r="4210" ht="21" customHeight="1" x14ac:dyDescent="0.3"/>
    <row r="4211" ht="21" customHeight="1" x14ac:dyDescent="0.3"/>
    <row r="4212" ht="21" customHeight="1" x14ac:dyDescent="0.3"/>
    <row r="4213" ht="21" customHeight="1" x14ac:dyDescent="0.3"/>
    <row r="4214" ht="21" customHeight="1" x14ac:dyDescent="0.3"/>
    <row r="4215" ht="21" customHeight="1" x14ac:dyDescent="0.3"/>
    <row r="4216" ht="21" customHeight="1" x14ac:dyDescent="0.3"/>
    <row r="4217" ht="21" customHeight="1" x14ac:dyDescent="0.3"/>
    <row r="4218" ht="21" customHeight="1" x14ac:dyDescent="0.3"/>
    <row r="4219" ht="21" customHeight="1" x14ac:dyDescent="0.3"/>
    <row r="4220" ht="21" customHeight="1" x14ac:dyDescent="0.3"/>
    <row r="4221" ht="21" customHeight="1" x14ac:dyDescent="0.3"/>
    <row r="4222" ht="21" customHeight="1" x14ac:dyDescent="0.3"/>
    <row r="4223" ht="21" customHeight="1" x14ac:dyDescent="0.3"/>
    <row r="4224" ht="21" customHeight="1" x14ac:dyDescent="0.3"/>
    <row r="4225" ht="21" customHeight="1" x14ac:dyDescent="0.3"/>
    <row r="4226" ht="21" customHeight="1" x14ac:dyDescent="0.3"/>
    <row r="4227" ht="21" customHeight="1" x14ac:dyDescent="0.3"/>
    <row r="4228" ht="21" customHeight="1" x14ac:dyDescent="0.3"/>
    <row r="4229" ht="21" customHeight="1" x14ac:dyDescent="0.3"/>
    <row r="4230" ht="21" customHeight="1" x14ac:dyDescent="0.3"/>
    <row r="4231" ht="21" customHeight="1" x14ac:dyDescent="0.3"/>
    <row r="4232" ht="21" customHeight="1" x14ac:dyDescent="0.3"/>
    <row r="4233" ht="21" customHeight="1" x14ac:dyDescent="0.3"/>
    <row r="4234" ht="21" customHeight="1" x14ac:dyDescent="0.3"/>
    <row r="4235" ht="21" customHeight="1" x14ac:dyDescent="0.3"/>
    <row r="4236" ht="21" customHeight="1" x14ac:dyDescent="0.3"/>
    <row r="4237" ht="21" customHeight="1" x14ac:dyDescent="0.3"/>
    <row r="4238" ht="21" customHeight="1" x14ac:dyDescent="0.3"/>
    <row r="4239" ht="21" customHeight="1" x14ac:dyDescent="0.3"/>
    <row r="4240" ht="21" customHeight="1" x14ac:dyDescent="0.3"/>
    <row r="4241" ht="21" customHeight="1" x14ac:dyDescent="0.3"/>
    <row r="4242" ht="21" customHeight="1" x14ac:dyDescent="0.3"/>
    <row r="4243" ht="21" customHeight="1" x14ac:dyDescent="0.3"/>
    <row r="4244" ht="21" customHeight="1" x14ac:dyDescent="0.3"/>
    <row r="4245" ht="21" customHeight="1" x14ac:dyDescent="0.3"/>
    <row r="4246" ht="21" customHeight="1" x14ac:dyDescent="0.3"/>
    <row r="4247" ht="21" customHeight="1" x14ac:dyDescent="0.3"/>
    <row r="4248" ht="21" customHeight="1" x14ac:dyDescent="0.3"/>
    <row r="4249" ht="21" customHeight="1" x14ac:dyDescent="0.3"/>
    <row r="4250" ht="21" customHeight="1" x14ac:dyDescent="0.3"/>
    <row r="4251" ht="21" customHeight="1" x14ac:dyDescent="0.3"/>
    <row r="4252" ht="21" customHeight="1" x14ac:dyDescent="0.3"/>
    <row r="4253" ht="21" customHeight="1" x14ac:dyDescent="0.3"/>
    <row r="4254" ht="21" customHeight="1" x14ac:dyDescent="0.3"/>
    <row r="4255" ht="21" customHeight="1" x14ac:dyDescent="0.3"/>
    <row r="4256" ht="21" customHeight="1" x14ac:dyDescent="0.3"/>
    <row r="4257" ht="21" customHeight="1" x14ac:dyDescent="0.3"/>
    <row r="4258" ht="21" customHeight="1" x14ac:dyDescent="0.3"/>
    <row r="4259" ht="21" customHeight="1" x14ac:dyDescent="0.3"/>
    <row r="4260" ht="21" customHeight="1" x14ac:dyDescent="0.3"/>
    <row r="4261" ht="21" customHeight="1" x14ac:dyDescent="0.3"/>
    <row r="4262" ht="21" customHeight="1" x14ac:dyDescent="0.3"/>
    <row r="4263" ht="21" customHeight="1" x14ac:dyDescent="0.3"/>
    <row r="4264" ht="21" customHeight="1" x14ac:dyDescent="0.3"/>
    <row r="4265" ht="21" customHeight="1" x14ac:dyDescent="0.3"/>
    <row r="4266" ht="21" customHeight="1" x14ac:dyDescent="0.3"/>
    <row r="4267" ht="21" customHeight="1" x14ac:dyDescent="0.3"/>
    <row r="4268" ht="21" customHeight="1" x14ac:dyDescent="0.3"/>
    <row r="4269" ht="21" customHeight="1" x14ac:dyDescent="0.3"/>
    <row r="4270" ht="21" customHeight="1" x14ac:dyDescent="0.3"/>
    <row r="4271" ht="21" customHeight="1" x14ac:dyDescent="0.3"/>
    <row r="4272" ht="21" customHeight="1" x14ac:dyDescent="0.3"/>
    <row r="4273" ht="21" customHeight="1" x14ac:dyDescent="0.3"/>
    <row r="4274" ht="21" customHeight="1" x14ac:dyDescent="0.3"/>
    <row r="4275" ht="21" customHeight="1" x14ac:dyDescent="0.3"/>
    <row r="4276" ht="21" customHeight="1" x14ac:dyDescent="0.3"/>
    <row r="4277" ht="21" customHeight="1" x14ac:dyDescent="0.3"/>
    <row r="4278" ht="21" customHeight="1" x14ac:dyDescent="0.3"/>
    <row r="4279" ht="21" customHeight="1" x14ac:dyDescent="0.3"/>
    <row r="4280" ht="21" customHeight="1" x14ac:dyDescent="0.3"/>
    <row r="4281" ht="21" customHeight="1" x14ac:dyDescent="0.3"/>
    <row r="4282" ht="21" customHeight="1" x14ac:dyDescent="0.3"/>
    <row r="4283" ht="21" customHeight="1" x14ac:dyDescent="0.3"/>
    <row r="4284" ht="21" customHeight="1" x14ac:dyDescent="0.3"/>
    <row r="4285" ht="21" customHeight="1" x14ac:dyDescent="0.3"/>
    <row r="4286" ht="21" customHeight="1" x14ac:dyDescent="0.3"/>
    <row r="4287" ht="21" customHeight="1" x14ac:dyDescent="0.3"/>
    <row r="4288" ht="21" customHeight="1" x14ac:dyDescent="0.3"/>
    <row r="4289" ht="21" customHeight="1" x14ac:dyDescent="0.3"/>
    <row r="4290" ht="21" customHeight="1" x14ac:dyDescent="0.3"/>
    <row r="4291" ht="21" customHeight="1" x14ac:dyDescent="0.3"/>
    <row r="4292" ht="21" customHeight="1" x14ac:dyDescent="0.3"/>
    <row r="4293" ht="21" customHeight="1" x14ac:dyDescent="0.3"/>
    <row r="4294" ht="21" customHeight="1" x14ac:dyDescent="0.3"/>
    <row r="4295" ht="21" customHeight="1" x14ac:dyDescent="0.3"/>
    <row r="4296" ht="21" customHeight="1" x14ac:dyDescent="0.3"/>
    <row r="4297" ht="21" customHeight="1" x14ac:dyDescent="0.3"/>
    <row r="4298" ht="21" customHeight="1" x14ac:dyDescent="0.3"/>
    <row r="4299" ht="21" customHeight="1" x14ac:dyDescent="0.3"/>
    <row r="4300" ht="21" customHeight="1" x14ac:dyDescent="0.3"/>
    <row r="4301" ht="21" customHeight="1" x14ac:dyDescent="0.3"/>
    <row r="4302" ht="21" customHeight="1" x14ac:dyDescent="0.3"/>
    <row r="4303" ht="21" customHeight="1" x14ac:dyDescent="0.3"/>
    <row r="4304" ht="21" customHeight="1" x14ac:dyDescent="0.3"/>
    <row r="4305" ht="21" customHeight="1" x14ac:dyDescent="0.3"/>
    <row r="4306" ht="21" customHeight="1" x14ac:dyDescent="0.3"/>
    <row r="4307" ht="21" customHeight="1" x14ac:dyDescent="0.3"/>
    <row r="4308" ht="21" customHeight="1" x14ac:dyDescent="0.3"/>
    <row r="4309" ht="21" customHeight="1" x14ac:dyDescent="0.3"/>
    <row r="4310" ht="21" customHeight="1" x14ac:dyDescent="0.3"/>
    <row r="4311" ht="21" customHeight="1" x14ac:dyDescent="0.3"/>
    <row r="4312" ht="21" customHeight="1" x14ac:dyDescent="0.3"/>
    <row r="4313" ht="21" customHeight="1" x14ac:dyDescent="0.3"/>
    <row r="4314" ht="21" customHeight="1" x14ac:dyDescent="0.3"/>
    <row r="4315" ht="21" customHeight="1" x14ac:dyDescent="0.3"/>
    <row r="4316" ht="21" customHeight="1" x14ac:dyDescent="0.3"/>
    <row r="4317" ht="21" customHeight="1" x14ac:dyDescent="0.3"/>
    <row r="4318" ht="21" customHeight="1" x14ac:dyDescent="0.3"/>
    <row r="4319" ht="21" customHeight="1" x14ac:dyDescent="0.3"/>
    <row r="4320" ht="21" customHeight="1" x14ac:dyDescent="0.3"/>
    <row r="4321" ht="21" customHeight="1" x14ac:dyDescent="0.3"/>
    <row r="4322" ht="21" customHeight="1" x14ac:dyDescent="0.3"/>
    <row r="4323" ht="21" customHeight="1" x14ac:dyDescent="0.3"/>
    <row r="4324" ht="21" customHeight="1" x14ac:dyDescent="0.3"/>
    <row r="4325" ht="21" customHeight="1" x14ac:dyDescent="0.3"/>
    <row r="4326" ht="21" customHeight="1" x14ac:dyDescent="0.3"/>
    <row r="4327" ht="21" customHeight="1" x14ac:dyDescent="0.3"/>
    <row r="4328" ht="21" customHeight="1" x14ac:dyDescent="0.3"/>
    <row r="4329" ht="21" customHeight="1" x14ac:dyDescent="0.3"/>
    <row r="4330" ht="21" customHeight="1" x14ac:dyDescent="0.3"/>
    <row r="4331" ht="21" customHeight="1" x14ac:dyDescent="0.3"/>
    <row r="4332" ht="21" customHeight="1" x14ac:dyDescent="0.3"/>
    <row r="4333" ht="21" customHeight="1" x14ac:dyDescent="0.3"/>
    <row r="4334" ht="21" customHeight="1" x14ac:dyDescent="0.3"/>
    <row r="4335" ht="21" customHeight="1" x14ac:dyDescent="0.3"/>
    <row r="4336" ht="21" customHeight="1" x14ac:dyDescent="0.3"/>
    <row r="4337" ht="21" customHeight="1" x14ac:dyDescent="0.3"/>
    <row r="4338" ht="21" customHeight="1" x14ac:dyDescent="0.3"/>
    <row r="4339" ht="21" customHeight="1" x14ac:dyDescent="0.3"/>
    <row r="4340" ht="21" customHeight="1" x14ac:dyDescent="0.3"/>
    <row r="4341" ht="21" customHeight="1" x14ac:dyDescent="0.3"/>
    <row r="4342" ht="21" customHeight="1" x14ac:dyDescent="0.3"/>
    <row r="4343" ht="21" customHeight="1" x14ac:dyDescent="0.3"/>
    <row r="4344" ht="21" customHeight="1" x14ac:dyDescent="0.3"/>
    <row r="4345" ht="21" customHeight="1" x14ac:dyDescent="0.3"/>
    <row r="4346" ht="21" customHeight="1" x14ac:dyDescent="0.3"/>
    <row r="4347" ht="21" customHeight="1" x14ac:dyDescent="0.3"/>
    <row r="4348" ht="21" customHeight="1" x14ac:dyDescent="0.3"/>
    <row r="4349" ht="21" customHeight="1" x14ac:dyDescent="0.3"/>
    <row r="4350" ht="21" customHeight="1" x14ac:dyDescent="0.3"/>
    <row r="4351" ht="21" customHeight="1" x14ac:dyDescent="0.3"/>
    <row r="4352" ht="21" customHeight="1" x14ac:dyDescent="0.3"/>
    <row r="4353" ht="21" customHeight="1" x14ac:dyDescent="0.3"/>
    <row r="4354" ht="21" customHeight="1" x14ac:dyDescent="0.3"/>
    <row r="4355" ht="21" customHeight="1" x14ac:dyDescent="0.3"/>
    <row r="4356" ht="21" customHeight="1" x14ac:dyDescent="0.3"/>
    <row r="4357" ht="21" customHeight="1" x14ac:dyDescent="0.3"/>
    <row r="4358" ht="21" customHeight="1" x14ac:dyDescent="0.3"/>
    <row r="4359" ht="21" customHeight="1" x14ac:dyDescent="0.3"/>
    <row r="4360" ht="21" customHeight="1" x14ac:dyDescent="0.3"/>
    <row r="4361" ht="21" customHeight="1" x14ac:dyDescent="0.3"/>
    <row r="4362" ht="21" customHeight="1" x14ac:dyDescent="0.3"/>
    <row r="4363" ht="21" customHeight="1" x14ac:dyDescent="0.3"/>
    <row r="4364" ht="21" customHeight="1" x14ac:dyDescent="0.3"/>
    <row r="4365" ht="21" customHeight="1" x14ac:dyDescent="0.3"/>
    <row r="4366" ht="21" customHeight="1" x14ac:dyDescent="0.3"/>
    <row r="4367" ht="21" customHeight="1" x14ac:dyDescent="0.3"/>
    <row r="4368" ht="21" customHeight="1" x14ac:dyDescent="0.3"/>
    <row r="4369" ht="21" customHeight="1" x14ac:dyDescent="0.3"/>
    <row r="4370" ht="21" customHeight="1" x14ac:dyDescent="0.3"/>
    <row r="4371" ht="21" customHeight="1" x14ac:dyDescent="0.3"/>
    <row r="4372" ht="21" customHeight="1" x14ac:dyDescent="0.3"/>
    <row r="4373" ht="21" customHeight="1" x14ac:dyDescent="0.3"/>
    <row r="4374" ht="21" customHeight="1" x14ac:dyDescent="0.3"/>
    <row r="4375" ht="21" customHeight="1" x14ac:dyDescent="0.3"/>
    <row r="4376" ht="21" customHeight="1" x14ac:dyDescent="0.3"/>
    <row r="4377" ht="21" customHeight="1" x14ac:dyDescent="0.3"/>
    <row r="4378" ht="21" customHeight="1" x14ac:dyDescent="0.3"/>
    <row r="4379" ht="21" customHeight="1" x14ac:dyDescent="0.3"/>
    <row r="4380" ht="21" customHeight="1" x14ac:dyDescent="0.3"/>
    <row r="4381" ht="21" customHeight="1" x14ac:dyDescent="0.3"/>
    <row r="4382" ht="21" customHeight="1" x14ac:dyDescent="0.3"/>
    <row r="4383" ht="21" customHeight="1" x14ac:dyDescent="0.3"/>
    <row r="4384" ht="21" customHeight="1" x14ac:dyDescent="0.3"/>
    <row r="4385" ht="21" customHeight="1" x14ac:dyDescent="0.3"/>
    <row r="4386" ht="21" customHeight="1" x14ac:dyDescent="0.3"/>
    <row r="4387" ht="21" customHeight="1" x14ac:dyDescent="0.3"/>
    <row r="4388" ht="21" customHeight="1" x14ac:dyDescent="0.3"/>
    <row r="4389" ht="21" customHeight="1" x14ac:dyDescent="0.3"/>
    <row r="4390" ht="21" customHeight="1" x14ac:dyDescent="0.3"/>
    <row r="4391" ht="21" customHeight="1" x14ac:dyDescent="0.3"/>
    <row r="4392" ht="21" customHeight="1" x14ac:dyDescent="0.3"/>
    <row r="4393" ht="21" customHeight="1" x14ac:dyDescent="0.3"/>
    <row r="4394" ht="21" customHeight="1" x14ac:dyDescent="0.3"/>
    <row r="4395" ht="21" customHeight="1" x14ac:dyDescent="0.3"/>
    <row r="4396" ht="21" customHeight="1" x14ac:dyDescent="0.3"/>
    <row r="4397" ht="21" customHeight="1" x14ac:dyDescent="0.3"/>
    <row r="4398" ht="21" customHeight="1" x14ac:dyDescent="0.3"/>
    <row r="4399" ht="21" customHeight="1" x14ac:dyDescent="0.3"/>
    <row r="4400" ht="21" customHeight="1" x14ac:dyDescent="0.3"/>
    <row r="4401" ht="21" customHeight="1" x14ac:dyDescent="0.3"/>
    <row r="4402" ht="21" customHeight="1" x14ac:dyDescent="0.3"/>
    <row r="4403" ht="21" customHeight="1" x14ac:dyDescent="0.3"/>
    <row r="4404" ht="21" customHeight="1" x14ac:dyDescent="0.3"/>
    <row r="4405" ht="21" customHeight="1" x14ac:dyDescent="0.3"/>
    <row r="4406" ht="21" customHeight="1" x14ac:dyDescent="0.3"/>
    <row r="4407" ht="21" customHeight="1" x14ac:dyDescent="0.3"/>
    <row r="4408" ht="21" customHeight="1" x14ac:dyDescent="0.3"/>
    <row r="4409" ht="21" customHeight="1" x14ac:dyDescent="0.3"/>
    <row r="4410" ht="21" customHeight="1" x14ac:dyDescent="0.3"/>
    <row r="4411" ht="21" customHeight="1" x14ac:dyDescent="0.3"/>
    <row r="4412" ht="21" customHeight="1" x14ac:dyDescent="0.3"/>
    <row r="4413" ht="21" customHeight="1" x14ac:dyDescent="0.3"/>
    <row r="4414" ht="21" customHeight="1" x14ac:dyDescent="0.3"/>
    <row r="4415" ht="21" customHeight="1" x14ac:dyDescent="0.3"/>
    <row r="4416" ht="21" customHeight="1" x14ac:dyDescent="0.3"/>
    <row r="4417" ht="21" customHeight="1" x14ac:dyDescent="0.3"/>
    <row r="4418" ht="21" customHeight="1" x14ac:dyDescent="0.3"/>
    <row r="4419" ht="21" customHeight="1" x14ac:dyDescent="0.3"/>
    <row r="4420" ht="21" customHeight="1" x14ac:dyDescent="0.3"/>
    <row r="4421" ht="21" customHeight="1" x14ac:dyDescent="0.3"/>
    <row r="4422" ht="21" customHeight="1" x14ac:dyDescent="0.3"/>
    <row r="4423" ht="21" customHeight="1" x14ac:dyDescent="0.3"/>
    <row r="4424" ht="21" customHeight="1" x14ac:dyDescent="0.3"/>
    <row r="4425" ht="21" customHeight="1" x14ac:dyDescent="0.3"/>
    <row r="4426" ht="21" customHeight="1" x14ac:dyDescent="0.3"/>
    <row r="4427" ht="21" customHeight="1" x14ac:dyDescent="0.3"/>
    <row r="4428" ht="21" customHeight="1" x14ac:dyDescent="0.3"/>
    <row r="4429" ht="21" customHeight="1" x14ac:dyDescent="0.3"/>
    <row r="4430" ht="21" customHeight="1" x14ac:dyDescent="0.3"/>
    <row r="4431" ht="21" customHeight="1" x14ac:dyDescent="0.3"/>
    <row r="4432" ht="21" customHeight="1" x14ac:dyDescent="0.3"/>
    <row r="4433" ht="21" customHeight="1" x14ac:dyDescent="0.3"/>
    <row r="4434" ht="21" customHeight="1" x14ac:dyDescent="0.3"/>
    <row r="4435" ht="21" customHeight="1" x14ac:dyDescent="0.3"/>
    <row r="4436" ht="21" customHeight="1" x14ac:dyDescent="0.3"/>
    <row r="4437" ht="21" customHeight="1" x14ac:dyDescent="0.3"/>
    <row r="4438" ht="21" customHeight="1" x14ac:dyDescent="0.3"/>
    <row r="4439" ht="21" customHeight="1" x14ac:dyDescent="0.3"/>
    <row r="4440" ht="21" customHeight="1" x14ac:dyDescent="0.3"/>
    <row r="4441" ht="21" customHeight="1" x14ac:dyDescent="0.3"/>
    <row r="4442" ht="21" customHeight="1" x14ac:dyDescent="0.3"/>
    <row r="4443" ht="21" customHeight="1" x14ac:dyDescent="0.3"/>
    <row r="4444" ht="21" customHeight="1" x14ac:dyDescent="0.3"/>
    <row r="4445" ht="21" customHeight="1" x14ac:dyDescent="0.3"/>
    <row r="4446" ht="21" customHeight="1" x14ac:dyDescent="0.3"/>
    <row r="4447" ht="21" customHeight="1" x14ac:dyDescent="0.3"/>
    <row r="4448" ht="21" customHeight="1" x14ac:dyDescent="0.3"/>
    <row r="4449" ht="21" customHeight="1" x14ac:dyDescent="0.3"/>
    <row r="4450" ht="21" customHeight="1" x14ac:dyDescent="0.3"/>
    <row r="4451" ht="21" customHeight="1" x14ac:dyDescent="0.3"/>
    <row r="4452" ht="21" customHeight="1" x14ac:dyDescent="0.3"/>
    <row r="4453" ht="21" customHeight="1" x14ac:dyDescent="0.3"/>
    <row r="4454" ht="21" customHeight="1" x14ac:dyDescent="0.3"/>
    <row r="4455" ht="21" customHeight="1" x14ac:dyDescent="0.3"/>
    <row r="4456" ht="21" customHeight="1" x14ac:dyDescent="0.3"/>
    <row r="4457" ht="21" customHeight="1" x14ac:dyDescent="0.3"/>
    <row r="4458" ht="21" customHeight="1" x14ac:dyDescent="0.3"/>
    <row r="4459" ht="21" customHeight="1" x14ac:dyDescent="0.3"/>
    <row r="4460" ht="21" customHeight="1" x14ac:dyDescent="0.3"/>
    <row r="4461" ht="21" customHeight="1" x14ac:dyDescent="0.3"/>
    <row r="4462" ht="21" customHeight="1" x14ac:dyDescent="0.3"/>
    <row r="4463" ht="21" customHeight="1" x14ac:dyDescent="0.3"/>
    <row r="4464" ht="21" customHeight="1" x14ac:dyDescent="0.3"/>
    <row r="4465" ht="21" customHeight="1" x14ac:dyDescent="0.3"/>
    <row r="4466" ht="21" customHeight="1" x14ac:dyDescent="0.3"/>
    <row r="4467" ht="21" customHeight="1" x14ac:dyDescent="0.3"/>
    <row r="4468" ht="21" customHeight="1" x14ac:dyDescent="0.3"/>
    <row r="4469" ht="21" customHeight="1" x14ac:dyDescent="0.3"/>
    <row r="4470" ht="21" customHeight="1" x14ac:dyDescent="0.3"/>
    <row r="4471" ht="21" customHeight="1" x14ac:dyDescent="0.3"/>
    <row r="4472" ht="21" customHeight="1" x14ac:dyDescent="0.3"/>
    <row r="4473" ht="21" customHeight="1" x14ac:dyDescent="0.3"/>
    <row r="4474" ht="21" customHeight="1" x14ac:dyDescent="0.3"/>
    <row r="4475" ht="21" customHeight="1" x14ac:dyDescent="0.3"/>
    <row r="4476" ht="21" customHeight="1" x14ac:dyDescent="0.3"/>
    <row r="4477" ht="21" customHeight="1" x14ac:dyDescent="0.3"/>
    <row r="4478" ht="21" customHeight="1" x14ac:dyDescent="0.3"/>
    <row r="4479" ht="21" customHeight="1" x14ac:dyDescent="0.3"/>
    <row r="4480" ht="21" customHeight="1" x14ac:dyDescent="0.3"/>
    <row r="4481" ht="21" customHeight="1" x14ac:dyDescent="0.3"/>
    <row r="4482" ht="21" customHeight="1" x14ac:dyDescent="0.3"/>
    <row r="4483" ht="21" customHeight="1" x14ac:dyDescent="0.3"/>
    <row r="4484" ht="21" customHeight="1" x14ac:dyDescent="0.3"/>
    <row r="4485" ht="21" customHeight="1" x14ac:dyDescent="0.3"/>
    <row r="4486" ht="21" customHeight="1" x14ac:dyDescent="0.3"/>
    <row r="4487" ht="21" customHeight="1" x14ac:dyDescent="0.3"/>
    <row r="4488" ht="21" customHeight="1" x14ac:dyDescent="0.3"/>
    <row r="4489" ht="21" customHeight="1" x14ac:dyDescent="0.3"/>
    <row r="4490" ht="21" customHeight="1" x14ac:dyDescent="0.3"/>
    <row r="4491" ht="21" customHeight="1" x14ac:dyDescent="0.3"/>
    <row r="4492" ht="21" customHeight="1" x14ac:dyDescent="0.3"/>
    <row r="4493" ht="21" customHeight="1" x14ac:dyDescent="0.3"/>
    <row r="4494" ht="21" customHeight="1" x14ac:dyDescent="0.3"/>
    <row r="4495" ht="21" customHeight="1" x14ac:dyDescent="0.3"/>
    <row r="4496" ht="21" customHeight="1" x14ac:dyDescent="0.3"/>
    <row r="4497" ht="21" customHeight="1" x14ac:dyDescent="0.3"/>
    <row r="4498" ht="21" customHeight="1" x14ac:dyDescent="0.3"/>
    <row r="4499" ht="21" customHeight="1" x14ac:dyDescent="0.3"/>
    <row r="4500" ht="21" customHeight="1" x14ac:dyDescent="0.3"/>
    <row r="4501" ht="21" customHeight="1" x14ac:dyDescent="0.3"/>
    <row r="4502" ht="21" customHeight="1" x14ac:dyDescent="0.3"/>
    <row r="4503" ht="21" customHeight="1" x14ac:dyDescent="0.3"/>
    <row r="4504" ht="21" customHeight="1" x14ac:dyDescent="0.3"/>
    <row r="4505" ht="21" customHeight="1" x14ac:dyDescent="0.3"/>
    <row r="4506" ht="21" customHeight="1" x14ac:dyDescent="0.3"/>
    <row r="4507" ht="21" customHeight="1" x14ac:dyDescent="0.3"/>
    <row r="4508" ht="21" customHeight="1" x14ac:dyDescent="0.3"/>
    <row r="4509" ht="21" customHeight="1" x14ac:dyDescent="0.3"/>
    <row r="4510" ht="21" customHeight="1" x14ac:dyDescent="0.3"/>
    <row r="4511" ht="21" customHeight="1" x14ac:dyDescent="0.3"/>
    <row r="4512" ht="21" customHeight="1" x14ac:dyDescent="0.3"/>
    <row r="4513" ht="21" customHeight="1" x14ac:dyDescent="0.3"/>
    <row r="4514" ht="21" customHeight="1" x14ac:dyDescent="0.3"/>
    <row r="4515" ht="21" customHeight="1" x14ac:dyDescent="0.3"/>
    <row r="4516" ht="21" customHeight="1" x14ac:dyDescent="0.3"/>
    <row r="4517" ht="21" customHeight="1" x14ac:dyDescent="0.3"/>
    <row r="4518" ht="21" customHeight="1" x14ac:dyDescent="0.3"/>
    <row r="4519" ht="21" customHeight="1" x14ac:dyDescent="0.3"/>
    <row r="4520" ht="21" customHeight="1" x14ac:dyDescent="0.3"/>
    <row r="4521" ht="21" customHeight="1" x14ac:dyDescent="0.3"/>
    <row r="4522" ht="21" customHeight="1" x14ac:dyDescent="0.3"/>
    <row r="4523" ht="21" customHeight="1" x14ac:dyDescent="0.3"/>
    <row r="4524" ht="21" customHeight="1" x14ac:dyDescent="0.3"/>
    <row r="4525" ht="21" customHeight="1" x14ac:dyDescent="0.3"/>
    <row r="4526" ht="21" customHeight="1" x14ac:dyDescent="0.3"/>
    <row r="4527" ht="21" customHeight="1" x14ac:dyDescent="0.3"/>
    <row r="4528" ht="21" customHeight="1" x14ac:dyDescent="0.3"/>
    <row r="4529" ht="21" customHeight="1" x14ac:dyDescent="0.3"/>
    <row r="4530" ht="21" customHeight="1" x14ac:dyDescent="0.3"/>
    <row r="4531" ht="21" customHeight="1" x14ac:dyDescent="0.3"/>
    <row r="4532" ht="21" customHeight="1" x14ac:dyDescent="0.3"/>
    <row r="4533" ht="21" customHeight="1" x14ac:dyDescent="0.3"/>
    <row r="4534" ht="21" customHeight="1" x14ac:dyDescent="0.3"/>
    <row r="4535" ht="21" customHeight="1" x14ac:dyDescent="0.3"/>
    <row r="4536" ht="21" customHeight="1" x14ac:dyDescent="0.3"/>
    <row r="4537" ht="21" customHeight="1" x14ac:dyDescent="0.3"/>
    <row r="4538" ht="21" customHeight="1" x14ac:dyDescent="0.3"/>
    <row r="4539" ht="21" customHeight="1" x14ac:dyDescent="0.3"/>
    <row r="4540" ht="21" customHeight="1" x14ac:dyDescent="0.3"/>
    <row r="4541" ht="21" customHeight="1" x14ac:dyDescent="0.3"/>
    <row r="4542" ht="21" customHeight="1" x14ac:dyDescent="0.3"/>
    <row r="4543" ht="21" customHeight="1" x14ac:dyDescent="0.3"/>
    <row r="4544" ht="21" customHeight="1" x14ac:dyDescent="0.3"/>
    <row r="4545" ht="21" customHeight="1" x14ac:dyDescent="0.3"/>
    <row r="4546" ht="21" customHeight="1" x14ac:dyDescent="0.3"/>
    <row r="4547" ht="21" customHeight="1" x14ac:dyDescent="0.3"/>
    <row r="4548" ht="21" customHeight="1" x14ac:dyDescent="0.3"/>
    <row r="4549" ht="21" customHeight="1" x14ac:dyDescent="0.3"/>
    <row r="4550" ht="21" customHeight="1" x14ac:dyDescent="0.3"/>
    <row r="4551" ht="21" customHeight="1" x14ac:dyDescent="0.3"/>
    <row r="4552" ht="21" customHeight="1" x14ac:dyDescent="0.3"/>
    <row r="4553" ht="21" customHeight="1" x14ac:dyDescent="0.3"/>
    <row r="4554" ht="21" customHeight="1" x14ac:dyDescent="0.3"/>
    <row r="4555" ht="21" customHeight="1" x14ac:dyDescent="0.3"/>
    <row r="4556" ht="21" customHeight="1" x14ac:dyDescent="0.3"/>
    <row r="4557" ht="21" customHeight="1" x14ac:dyDescent="0.3"/>
    <row r="4558" ht="21" customHeight="1" x14ac:dyDescent="0.3"/>
    <row r="4559" ht="21" customHeight="1" x14ac:dyDescent="0.3"/>
    <row r="4560" ht="21" customHeight="1" x14ac:dyDescent="0.3"/>
    <row r="4561" ht="21" customHeight="1" x14ac:dyDescent="0.3"/>
    <row r="4562" ht="21" customHeight="1" x14ac:dyDescent="0.3"/>
    <row r="4563" ht="21" customHeight="1" x14ac:dyDescent="0.3"/>
    <row r="4564" ht="21" customHeight="1" x14ac:dyDescent="0.3"/>
    <row r="4565" ht="21" customHeight="1" x14ac:dyDescent="0.3"/>
    <row r="4566" ht="21" customHeight="1" x14ac:dyDescent="0.3"/>
    <row r="4567" ht="21" customHeight="1" x14ac:dyDescent="0.3"/>
    <row r="4568" ht="21" customHeight="1" x14ac:dyDescent="0.3"/>
    <row r="4569" ht="21" customHeight="1" x14ac:dyDescent="0.3"/>
    <row r="4570" ht="21" customHeight="1" x14ac:dyDescent="0.3"/>
    <row r="4571" ht="21" customHeight="1" x14ac:dyDescent="0.3"/>
    <row r="4572" ht="21" customHeight="1" x14ac:dyDescent="0.3"/>
    <row r="4573" ht="21" customHeight="1" x14ac:dyDescent="0.3"/>
    <row r="4574" ht="21" customHeight="1" x14ac:dyDescent="0.3"/>
    <row r="4575" ht="21" customHeight="1" x14ac:dyDescent="0.3"/>
    <row r="4576" ht="21" customHeight="1" x14ac:dyDescent="0.3"/>
    <row r="4577" ht="21" customHeight="1" x14ac:dyDescent="0.3"/>
    <row r="4578" ht="21" customHeight="1" x14ac:dyDescent="0.3"/>
    <row r="4579" ht="21" customHeight="1" x14ac:dyDescent="0.3"/>
    <row r="4580" ht="21" customHeight="1" x14ac:dyDescent="0.3"/>
    <row r="4581" ht="21" customHeight="1" x14ac:dyDescent="0.3"/>
    <row r="4582" ht="21" customHeight="1" x14ac:dyDescent="0.3"/>
    <row r="4583" ht="21" customHeight="1" x14ac:dyDescent="0.3"/>
    <row r="4584" ht="21" customHeight="1" x14ac:dyDescent="0.3"/>
    <row r="4585" ht="21" customHeight="1" x14ac:dyDescent="0.3"/>
    <row r="4586" ht="21" customHeight="1" x14ac:dyDescent="0.3"/>
    <row r="4587" ht="21" customHeight="1" x14ac:dyDescent="0.3"/>
    <row r="4588" ht="21" customHeight="1" x14ac:dyDescent="0.3"/>
    <row r="4589" ht="21" customHeight="1" x14ac:dyDescent="0.3"/>
    <row r="4590" ht="21" customHeight="1" x14ac:dyDescent="0.3"/>
    <row r="4591" ht="21" customHeight="1" x14ac:dyDescent="0.3"/>
    <row r="4592" ht="21" customHeight="1" x14ac:dyDescent="0.3"/>
    <row r="4593" ht="21" customHeight="1" x14ac:dyDescent="0.3"/>
    <row r="4594" ht="21" customHeight="1" x14ac:dyDescent="0.3"/>
    <row r="4595" ht="21" customHeight="1" x14ac:dyDescent="0.3"/>
    <row r="4596" ht="21" customHeight="1" x14ac:dyDescent="0.3"/>
    <row r="4597" ht="21" customHeight="1" x14ac:dyDescent="0.3"/>
    <row r="4598" ht="21" customHeight="1" x14ac:dyDescent="0.3"/>
    <row r="4599" ht="21" customHeight="1" x14ac:dyDescent="0.3"/>
    <row r="4600" ht="21" customHeight="1" x14ac:dyDescent="0.3"/>
    <row r="4601" ht="21" customHeight="1" x14ac:dyDescent="0.3"/>
    <row r="4602" ht="21" customHeight="1" x14ac:dyDescent="0.3"/>
    <row r="4603" ht="21" customHeight="1" x14ac:dyDescent="0.3"/>
    <row r="4604" ht="21" customHeight="1" x14ac:dyDescent="0.3"/>
    <row r="4605" ht="21" customHeight="1" x14ac:dyDescent="0.3"/>
    <row r="4606" ht="21" customHeight="1" x14ac:dyDescent="0.3"/>
    <row r="4607" ht="21" customHeight="1" x14ac:dyDescent="0.3"/>
    <row r="4608" ht="21" customHeight="1" x14ac:dyDescent="0.3"/>
    <row r="4609" ht="21" customHeight="1" x14ac:dyDescent="0.3"/>
    <row r="4610" ht="21" customHeight="1" x14ac:dyDescent="0.3"/>
    <row r="4611" ht="21" customHeight="1" x14ac:dyDescent="0.3"/>
    <row r="4612" ht="21" customHeight="1" x14ac:dyDescent="0.3"/>
    <row r="4613" ht="21" customHeight="1" x14ac:dyDescent="0.3"/>
    <row r="4614" ht="21" customHeight="1" x14ac:dyDescent="0.3"/>
    <row r="4615" ht="21" customHeight="1" x14ac:dyDescent="0.3"/>
    <row r="4616" ht="21" customHeight="1" x14ac:dyDescent="0.3"/>
    <row r="4617" ht="21" customHeight="1" x14ac:dyDescent="0.3"/>
    <row r="4618" ht="21" customHeight="1" x14ac:dyDescent="0.3"/>
    <row r="4619" ht="21" customHeight="1" x14ac:dyDescent="0.3"/>
    <row r="4620" ht="21" customHeight="1" x14ac:dyDescent="0.3"/>
    <row r="4621" ht="21" customHeight="1" x14ac:dyDescent="0.3"/>
    <row r="4622" ht="21" customHeight="1" x14ac:dyDescent="0.3"/>
    <row r="4623" ht="21" customHeight="1" x14ac:dyDescent="0.3"/>
    <row r="4624" ht="21" customHeight="1" x14ac:dyDescent="0.3"/>
    <row r="4625" ht="21" customHeight="1" x14ac:dyDescent="0.3"/>
    <row r="4626" ht="21" customHeight="1" x14ac:dyDescent="0.3"/>
    <row r="4627" ht="21" customHeight="1" x14ac:dyDescent="0.3"/>
    <row r="4628" ht="21" customHeight="1" x14ac:dyDescent="0.3"/>
    <row r="4629" ht="21" customHeight="1" x14ac:dyDescent="0.3"/>
    <row r="4630" ht="21" customHeight="1" x14ac:dyDescent="0.3"/>
    <row r="4631" ht="21" customHeight="1" x14ac:dyDescent="0.3"/>
    <row r="4632" ht="21" customHeight="1" x14ac:dyDescent="0.3"/>
    <row r="4633" ht="21" customHeight="1" x14ac:dyDescent="0.3"/>
    <row r="4634" ht="21" customHeight="1" x14ac:dyDescent="0.3"/>
    <row r="4635" ht="21" customHeight="1" x14ac:dyDescent="0.3"/>
    <row r="4636" ht="21" customHeight="1" x14ac:dyDescent="0.3"/>
    <row r="4637" ht="21" customHeight="1" x14ac:dyDescent="0.3"/>
    <row r="4638" ht="21" customHeight="1" x14ac:dyDescent="0.3"/>
    <row r="4639" ht="21" customHeight="1" x14ac:dyDescent="0.3"/>
    <row r="4640" ht="21" customHeight="1" x14ac:dyDescent="0.3"/>
    <row r="4641" ht="21" customHeight="1" x14ac:dyDescent="0.3"/>
    <row r="4642" ht="21" customHeight="1" x14ac:dyDescent="0.3"/>
    <row r="4643" ht="21" customHeight="1" x14ac:dyDescent="0.3"/>
    <row r="4644" ht="21" customHeight="1" x14ac:dyDescent="0.3"/>
    <row r="4645" ht="21" customHeight="1" x14ac:dyDescent="0.3"/>
    <row r="4646" ht="21" customHeight="1" x14ac:dyDescent="0.3"/>
    <row r="4647" ht="21" customHeight="1" x14ac:dyDescent="0.3"/>
    <row r="4648" ht="21" customHeight="1" x14ac:dyDescent="0.3"/>
    <row r="4649" ht="21" customHeight="1" x14ac:dyDescent="0.3"/>
    <row r="4650" ht="21" customHeight="1" x14ac:dyDescent="0.3"/>
    <row r="4651" ht="21" customHeight="1" x14ac:dyDescent="0.3"/>
    <row r="4652" ht="21" customHeight="1" x14ac:dyDescent="0.3"/>
    <row r="4653" ht="21" customHeight="1" x14ac:dyDescent="0.3"/>
    <row r="4654" ht="21" customHeight="1" x14ac:dyDescent="0.3"/>
    <row r="4655" ht="21" customHeight="1" x14ac:dyDescent="0.3"/>
    <row r="4656" ht="21" customHeight="1" x14ac:dyDescent="0.3"/>
    <row r="4657" ht="21" customHeight="1" x14ac:dyDescent="0.3"/>
    <row r="4658" ht="21" customHeight="1" x14ac:dyDescent="0.3"/>
    <row r="4659" ht="21" customHeight="1" x14ac:dyDescent="0.3"/>
    <row r="4660" ht="21" customHeight="1" x14ac:dyDescent="0.3"/>
    <row r="4661" ht="21" customHeight="1" x14ac:dyDescent="0.3"/>
    <row r="4662" ht="21" customHeight="1" x14ac:dyDescent="0.3"/>
    <row r="4663" ht="21" customHeight="1" x14ac:dyDescent="0.3"/>
    <row r="4664" ht="21" customHeight="1" x14ac:dyDescent="0.3"/>
    <row r="4665" ht="21" customHeight="1" x14ac:dyDescent="0.3"/>
    <row r="4666" ht="21" customHeight="1" x14ac:dyDescent="0.3"/>
    <row r="4667" ht="21" customHeight="1" x14ac:dyDescent="0.3"/>
    <row r="4668" ht="21" customHeight="1" x14ac:dyDescent="0.3"/>
    <row r="4669" ht="21" customHeight="1" x14ac:dyDescent="0.3"/>
    <row r="4670" ht="21" customHeight="1" x14ac:dyDescent="0.3"/>
    <row r="4671" ht="21" customHeight="1" x14ac:dyDescent="0.3"/>
    <row r="4672" ht="21" customHeight="1" x14ac:dyDescent="0.3"/>
    <row r="4673" ht="21" customHeight="1" x14ac:dyDescent="0.3"/>
    <row r="4674" ht="21" customHeight="1" x14ac:dyDescent="0.3"/>
    <row r="4675" ht="21" customHeight="1" x14ac:dyDescent="0.3"/>
    <row r="4676" ht="21" customHeight="1" x14ac:dyDescent="0.3"/>
    <row r="4677" ht="21" customHeight="1" x14ac:dyDescent="0.3"/>
    <row r="4678" ht="21" customHeight="1" x14ac:dyDescent="0.3"/>
    <row r="4679" ht="21" customHeight="1" x14ac:dyDescent="0.3"/>
    <row r="4680" ht="21" customHeight="1" x14ac:dyDescent="0.3"/>
    <row r="4681" ht="21" customHeight="1" x14ac:dyDescent="0.3"/>
    <row r="4682" ht="21" customHeight="1" x14ac:dyDescent="0.3"/>
    <row r="4683" ht="21" customHeight="1" x14ac:dyDescent="0.3"/>
    <row r="4684" ht="21" customHeight="1" x14ac:dyDescent="0.3"/>
    <row r="4685" ht="21" customHeight="1" x14ac:dyDescent="0.3"/>
    <row r="4686" ht="21" customHeight="1" x14ac:dyDescent="0.3"/>
    <row r="4687" ht="21" customHeight="1" x14ac:dyDescent="0.3"/>
    <row r="4688" ht="21" customHeight="1" x14ac:dyDescent="0.3"/>
    <row r="4689" ht="21" customHeight="1" x14ac:dyDescent="0.3"/>
    <row r="4690" ht="21" customHeight="1" x14ac:dyDescent="0.3"/>
    <row r="4691" ht="21" customHeight="1" x14ac:dyDescent="0.3"/>
    <row r="4692" ht="21" customHeight="1" x14ac:dyDescent="0.3"/>
    <row r="4693" ht="21" customHeight="1" x14ac:dyDescent="0.3"/>
    <row r="4694" ht="21" customHeight="1" x14ac:dyDescent="0.3"/>
    <row r="4695" ht="21" customHeight="1" x14ac:dyDescent="0.3"/>
    <row r="4696" ht="21" customHeight="1" x14ac:dyDescent="0.3"/>
    <row r="4697" ht="21" customHeight="1" x14ac:dyDescent="0.3"/>
    <row r="4698" ht="21" customHeight="1" x14ac:dyDescent="0.3"/>
    <row r="4699" ht="21" customHeight="1" x14ac:dyDescent="0.3"/>
    <row r="4700" ht="21" customHeight="1" x14ac:dyDescent="0.3"/>
    <row r="4701" ht="21" customHeight="1" x14ac:dyDescent="0.3"/>
    <row r="4702" ht="21" customHeight="1" x14ac:dyDescent="0.3"/>
    <row r="4703" ht="21" customHeight="1" x14ac:dyDescent="0.3"/>
    <row r="4704" ht="21" customHeight="1" x14ac:dyDescent="0.3"/>
    <row r="4705" ht="21" customHeight="1" x14ac:dyDescent="0.3"/>
    <row r="4706" ht="21" customHeight="1" x14ac:dyDescent="0.3"/>
    <row r="4707" ht="21" customHeight="1" x14ac:dyDescent="0.3"/>
    <row r="4708" ht="21" customHeight="1" x14ac:dyDescent="0.3"/>
    <row r="4709" ht="21" customHeight="1" x14ac:dyDescent="0.3"/>
    <row r="4710" ht="21" customHeight="1" x14ac:dyDescent="0.3"/>
    <row r="4711" ht="21" customHeight="1" x14ac:dyDescent="0.3"/>
    <row r="4712" ht="21" customHeight="1" x14ac:dyDescent="0.3"/>
    <row r="4713" ht="21" customHeight="1" x14ac:dyDescent="0.3"/>
    <row r="4714" ht="21" customHeight="1" x14ac:dyDescent="0.3"/>
    <row r="4715" ht="21" customHeight="1" x14ac:dyDescent="0.3"/>
    <row r="4716" ht="21" customHeight="1" x14ac:dyDescent="0.3"/>
    <row r="4717" ht="21" customHeight="1" x14ac:dyDescent="0.3"/>
    <row r="4718" ht="21" customHeight="1" x14ac:dyDescent="0.3"/>
    <row r="4719" ht="21" customHeight="1" x14ac:dyDescent="0.3"/>
    <row r="4720" ht="21" customHeight="1" x14ac:dyDescent="0.3"/>
    <row r="4721" ht="21" customHeight="1" x14ac:dyDescent="0.3"/>
    <row r="4722" ht="21" customHeight="1" x14ac:dyDescent="0.3"/>
    <row r="4723" ht="21" customHeight="1" x14ac:dyDescent="0.3"/>
    <row r="4724" ht="21" customHeight="1" x14ac:dyDescent="0.3"/>
    <row r="4725" ht="21" customHeight="1" x14ac:dyDescent="0.3"/>
    <row r="4726" ht="21" customHeight="1" x14ac:dyDescent="0.3"/>
    <row r="4727" ht="21" customHeight="1" x14ac:dyDescent="0.3"/>
    <row r="4728" ht="21" customHeight="1" x14ac:dyDescent="0.3"/>
    <row r="4729" ht="21" customHeight="1" x14ac:dyDescent="0.3"/>
    <row r="4730" ht="21" customHeight="1" x14ac:dyDescent="0.3"/>
    <row r="4731" ht="21" customHeight="1" x14ac:dyDescent="0.3"/>
    <row r="4732" ht="21" customHeight="1" x14ac:dyDescent="0.3"/>
    <row r="4733" ht="21" customHeight="1" x14ac:dyDescent="0.3"/>
    <row r="4734" ht="21" customHeight="1" x14ac:dyDescent="0.3"/>
    <row r="4735" ht="21" customHeight="1" x14ac:dyDescent="0.3"/>
    <row r="4736" ht="21" customHeight="1" x14ac:dyDescent="0.3"/>
    <row r="4737" ht="21" customHeight="1" x14ac:dyDescent="0.3"/>
    <row r="4738" ht="21" customHeight="1" x14ac:dyDescent="0.3"/>
    <row r="4739" ht="21" customHeight="1" x14ac:dyDescent="0.3"/>
    <row r="4740" ht="21" customHeight="1" x14ac:dyDescent="0.3"/>
    <row r="4741" ht="21" customHeight="1" x14ac:dyDescent="0.3"/>
    <row r="4742" ht="21" customHeight="1" x14ac:dyDescent="0.3"/>
    <row r="4743" ht="21" customHeight="1" x14ac:dyDescent="0.3"/>
    <row r="4744" ht="21" customHeight="1" x14ac:dyDescent="0.3"/>
    <row r="4745" ht="21" customHeight="1" x14ac:dyDescent="0.3"/>
    <row r="4746" ht="21" customHeight="1" x14ac:dyDescent="0.3"/>
    <row r="4747" ht="21" customHeight="1" x14ac:dyDescent="0.3"/>
    <row r="4748" ht="21" customHeight="1" x14ac:dyDescent="0.3"/>
    <row r="4749" ht="21" customHeight="1" x14ac:dyDescent="0.3"/>
    <row r="4750" ht="21" customHeight="1" x14ac:dyDescent="0.3"/>
    <row r="4751" ht="21" customHeight="1" x14ac:dyDescent="0.3"/>
    <row r="4752" ht="21" customHeight="1" x14ac:dyDescent="0.3"/>
    <row r="4753" ht="21" customHeight="1" x14ac:dyDescent="0.3"/>
    <row r="4754" ht="21" customHeight="1" x14ac:dyDescent="0.3"/>
    <row r="4755" ht="21" customHeight="1" x14ac:dyDescent="0.3"/>
    <row r="4756" ht="21" customHeight="1" x14ac:dyDescent="0.3"/>
    <row r="4757" ht="21" customHeight="1" x14ac:dyDescent="0.3"/>
    <row r="4758" ht="21" customHeight="1" x14ac:dyDescent="0.3"/>
    <row r="4759" ht="21" customHeight="1" x14ac:dyDescent="0.3"/>
    <row r="4760" ht="21" customHeight="1" x14ac:dyDescent="0.3"/>
    <row r="4761" ht="21" customHeight="1" x14ac:dyDescent="0.3"/>
    <row r="4762" ht="21" customHeight="1" x14ac:dyDescent="0.3"/>
    <row r="4763" ht="21" customHeight="1" x14ac:dyDescent="0.3"/>
    <row r="4764" ht="21" customHeight="1" x14ac:dyDescent="0.3"/>
    <row r="4765" ht="21" customHeight="1" x14ac:dyDescent="0.3"/>
    <row r="4766" ht="21" customHeight="1" x14ac:dyDescent="0.3"/>
    <row r="4767" ht="21" customHeight="1" x14ac:dyDescent="0.3"/>
    <row r="4768" ht="21" customHeight="1" x14ac:dyDescent="0.3"/>
    <row r="4769" ht="21" customHeight="1" x14ac:dyDescent="0.3"/>
    <row r="4770" ht="21" customHeight="1" x14ac:dyDescent="0.3"/>
    <row r="4771" ht="21" customHeight="1" x14ac:dyDescent="0.3"/>
    <row r="4772" ht="21" customHeight="1" x14ac:dyDescent="0.3"/>
    <row r="4773" ht="21" customHeight="1" x14ac:dyDescent="0.3"/>
    <row r="4774" ht="21" customHeight="1" x14ac:dyDescent="0.3"/>
    <row r="4775" ht="21" customHeight="1" x14ac:dyDescent="0.3"/>
    <row r="4776" ht="21" customHeight="1" x14ac:dyDescent="0.3"/>
    <row r="4777" ht="21" customHeight="1" x14ac:dyDescent="0.3"/>
    <row r="4778" ht="21" customHeight="1" x14ac:dyDescent="0.3"/>
    <row r="4779" ht="21" customHeight="1" x14ac:dyDescent="0.3"/>
    <row r="4780" ht="21" customHeight="1" x14ac:dyDescent="0.3"/>
    <row r="4781" ht="21" customHeight="1" x14ac:dyDescent="0.3"/>
    <row r="4782" ht="21" customHeight="1" x14ac:dyDescent="0.3"/>
    <row r="4783" ht="21" customHeight="1" x14ac:dyDescent="0.3"/>
    <row r="4784" ht="21" customHeight="1" x14ac:dyDescent="0.3"/>
    <row r="4785" ht="21" customHeight="1" x14ac:dyDescent="0.3"/>
    <row r="4786" ht="21" customHeight="1" x14ac:dyDescent="0.3"/>
    <row r="4787" ht="21" customHeight="1" x14ac:dyDescent="0.3"/>
    <row r="4788" ht="21" customHeight="1" x14ac:dyDescent="0.3"/>
    <row r="4789" ht="21" customHeight="1" x14ac:dyDescent="0.3"/>
    <row r="4790" ht="21" customHeight="1" x14ac:dyDescent="0.3"/>
    <row r="4791" ht="21" customHeight="1" x14ac:dyDescent="0.3"/>
    <row r="4792" ht="21" customHeight="1" x14ac:dyDescent="0.3"/>
    <row r="4793" ht="21" customHeight="1" x14ac:dyDescent="0.3"/>
    <row r="4794" ht="21" customHeight="1" x14ac:dyDescent="0.3"/>
    <row r="4795" ht="21" customHeight="1" x14ac:dyDescent="0.3"/>
    <row r="4796" ht="21" customHeight="1" x14ac:dyDescent="0.3"/>
    <row r="4797" ht="21" customHeight="1" x14ac:dyDescent="0.3"/>
    <row r="4798" ht="21" customHeight="1" x14ac:dyDescent="0.3"/>
    <row r="4799" ht="21" customHeight="1" x14ac:dyDescent="0.3"/>
    <row r="4800" ht="21" customHeight="1" x14ac:dyDescent="0.3"/>
    <row r="4801" ht="21" customHeight="1" x14ac:dyDescent="0.3"/>
    <row r="4802" ht="21" customHeight="1" x14ac:dyDescent="0.3"/>
    <row r="4803" ht="21" customHeight="1" x14ac:dyDescent="0.3"/>
    <row r="4804" ht="21" customHeight="1" x14ac:dyDescent="0.3"/>
    <row r="4805" ht="21" customHeight="1" x14ac:dyDescent="0.3"/>
    <row r="4806" ht="21" customHeight="1" x14ac:dyDescent="0.3"/>
    <row r="4807" ht="21" customHeight="1" x14ac:dyDescent="0.3"/>
    <row r="4808" ht="21" customHeight="1" x14ac:dyDescent="0.3"/>
    <row r="4809" ht="21" customHeight="1" x14ac:dyDescent="0.3"/>
    <row r="4810" ht="21" customHeight="1" x14ac:dyDescent="0.3"/>
    <row r="4811" ht="21" customHeight="1" x14ac:dyDescent="0.3"/>
    <row r="4812" ht="21" customHeight="1" x14ac:dyDescent="0.3"/>
    <row r="4813" ht="21" customHeight="1" x14ac:dyDescent="0.3"/>
    <row r="4814" ht="21" customHeight="1" x14ac:dyDescent="0.3"/>
    <row r="4815" ht="21" customHeight="1" x14ac:dyDescent="0.3"/>
    <row r="4816" ht="21" customHeight="1" x14ac:dyDescent="0.3"/>
    <row r="4817" ht="21" customHeight="1" x14ac:dyDescent="0.3"/>
    <row r="4818" ht="21" customHeight="1" x14ac:dyDescent="0.3"/>
    <row r="4819" ht="21" customHeight="1" x14ac:dyDescent="0.3"/>
    <row r="4820" ht="21" customHeight="1" x14ac:dyDescent="0.3"/>
    <row r="4821" ht="21" customHeight="1" x14ac:dyDescent="0.3"/>
    <row r="4822" ht="21" customHeight="1" x14ac:dyDescent="0.3"/>
    <row r="4823" ht="21" customHeight="1" x14ac:dyDescent="0.3"/>
    <row r="4824" ht="21" customHeight="1" x14ac:dyDescent="0.3"/>
    <row r="4825" ht="21" customHeight="1" x14ac:dyDescent="0.3"/>
    <row r="4826" ht="21" customHeight="1" x14ac:dyDescent="0.3"/>
    <row r="4827" ht="21" customHeight="1" x14ac:dyDescent="0.3"/>
    <row r="4828" ht="21" customHeight="1" x14ac:dyDescent="0.3"/>
    <row r="4829" ht="21" customHeight="1" x14ac:dyDescent="0.3"/>
    <row r="4830" ht="21" customHeight="1" x14ac:dyDescent="0.3"/>
    <row r="4831" ht="21" customHeight="1" x14ac:dyDescent="0.3"/>
    <row r="4832" ht="21" customHeight="1" x14ac:dyDescent="0.3"/>
    <row r="4833" ht="21" customHeight="1" x14ac:dyDescent="0.3"/>
    <row r="4834" ht="21" customHeight="1" x14ac:dyDescent="0.3"/>
    <row r="4835" ht="21" customHeight="1" x14ac:dyDescent="0.3"/>
    <row r="4836" ht="21" customHeight="1" x14ac:dyDescent="0.3"/>
    <row r="4837" ht="21" customHeight="1" x14ac:dyDescent="0.3"/>
    <row r="4838" ht="21" customHeight="1" x14ac:dyDescent="0.3"/>
    <row r="4839" ht="21" customHeight="1" x14ac:dyDescent="0.3"/>
    <row r="4840" ht="21" customHeight="1" x14ac:dyDescent="0.3"/>
    <row r="4841" ht="21" customHeight="1" x14ac:dyDescent="0.3"/>
    <row r="4842" ht="21" customHeight="1" x14ac:dyDescent="0.3"/>
    <row r="4843" ht="21" customHeight="1" x14ac:dyDescent="0.3"/>
    <row r="4844" ht="21" customHeight="1" x14ac:dyDescent="0.3"/>
    <row r="4845" ht="21" customHeight="1" x14ac:dyDescent="0.3"/>
    <row r="4846" ht="21" customHeight="1" x14ac:dyDescent="0.3"/>
    <row r="4847" ht="21" customHeight="1" x14ac:dyDescent="0.3"/>
    <row r="4848" ht="21" customHeight="1" x14ac:dyDescent="0.3"/>
    <row r="4849" ht="21" customHeight="1" x14ac:dyDescent="0.3"/>
    <row r="4850" ht="21" customHeight="1" x14ac:dyDescent="0.3"/>
    <row r="4851" ht="21" customHeight="1" x14ac:dyDescent="0.3"/>
    <row r="4852" ht="21" customHeight="1" x14ac:dyDescent="0.3"/>
    <row r="4853" ht="21" customHeight="1" x14ac:dyDescent="0.3"/>
    <row r="4854" ht="21" customHeight="1" x14ac:dyDescent="0.3"/>
    <row r="4855" ht="21" customHeight="1" x14ac:dyDescent="0.3"/>
    <row r="4856" ht="21" customHeight="1" x14ac:dyDescent="0.3"/>
    <row r="4857" ht="21" customHeight="1" x14ac:dyDescent="0.3"/>
    <row r="4858" ht="21" customHeight="1" x14ac:dyDescent="0.3"/>
    <row r="4859" ht="21" customHeight="1" x14ac:dyDescent="0.3"/>
    <row r="4860" ht="21" customHeight="1" x14ac:dyDescent="0.3"/>
    <row r="4861" ht="21" customHeight="1" x14ac:dyDescent="0.3"/>
    <row r="4862" ht="21" customHeight="1" x14ac:dyDescent="0.3"/>
    <row r="4863" ht="21" customHeight="1" x14ac:dyDescent="0.3"/>
    <row r="4864" ht="21" customHeight="1" x14ac:dyDescent="0.3"/>
    <row r="4865" ht="21" customHeight="1" x14ac:dyDescent="0.3"/>
    <row r="4866" ht="21" customHeight="1" x14ac:dyDescent="0.3"/>
    <row r="4867" ht="21" customHeight="1" x14ac:dyDescent="0.3"/>
    <row r="4868" ht="21" customHeight="1" x14ac:dyDescent="0.3"/>
    <row r="4869" ht="21" customHeight="1" x14ac:dyDescent="0.3"/>
    <row r="4870" ht="21" customHeight="1" x14ac:dyDescent="0.3"/>
    <row r="4871" ht="21" customHeight="1" x14ac:dyDescent="0.3"/>
    <row r="4872" ht="21" customHeight="1" x14ac:dyDescent="0.3"/>
    <row r="4873" ht="21" customHeight="1" x14ac:dyDescent="0.3"/>
    <row r="4874" ht="21" customHeight="1" x14ac:dyDescent="0.3"/>
    <row r="4875" ht="21" customHeight="1" x14ac:dyDescent="0.3"/>
    <row r="4876" ht="21" customHeight="1" x14ac:dyDescent="0.3"/>
    <row r="4877" ht="21" customHeight="1" x14ac:dyDescent="0.3"/>
    <row r="4878" ht="21" customHeight="1" x14ac:dyDescent="0.3"/>
    <row r="4879" ht="21" customHeight="1" x14ac:dyDescent="0.3"/>
    <row r="4880" ht="21" customHeight="1" x14ac:dyDescent="0.3"/>
    <row r="4881" ht="21" customHeight="1" x14ac:dyDescent="0.3"/>
    <row r="4882" ht="21" customHeight="1" x14ac:dyDescent="0.3"/>
    <row r="4883" ht="21" customHeight="1" x14ac:dyDescent="0.3"/>
    <row r="4884" ht="21" customHeight="1" x14ac:dyDescent="0.3"/>
    <row r="4885" ht="21" customHeight="1" x14ac:dyDescent="0.3"/>
    <row r="4886" ht="21" customHeight="1" x14ac:dyDescent="0.3"/>
    <row r="4887" ht="21" customHeight="1" x14ac:dyDescent="0.3"/>
    <row r="4888" ht="21" customHeight="1" x14ac:dyDescent="0.3"/>
    <row r="4889" ht="21" customHeight="1" x14ac:dyDescent="0.3"/>
    <row r="4890" ht="21" customHeight="1" x14ac:dyDescent="0.3"/>
    <row r="4891" ht="21" customHeight="1" x14ac:dyDescent="0.3"/>
    <row r="4892" ht="21" customHeight="1" x14ac:dyDescent="0.3"/>
    <row r="4893" ht="21" customHeight="1" x14ac:dyDescent="0.3"/>
    <row r="4894" ht="21" customHeight="1" x14ac:dyDescent="0.3"/>
    <row r="4895" ht="21" customHeight="1" x14ac:dyDescent="0.3"/>
    <row r="4896" ht="21" customHeight="1" x14ac:dyDescent="0.3"/>
    <row r="4897" ht="21" customHeight="1" x14ac:dyDescent="0.3"/>
    <row r="4898" ht="21" customHeight="1" x14ac:dyDescent="0.3"/>
    <row r="4899" ht="21" customHeight="1" x14ac:dyDescent="0.3"/>
    <row r="4900" ht="21" customHeight="1" x14ac:dyDescent="0.3"/>
    <row r="4901" ht="21" customHeight="1" x14ac:dyDescent="0.3"/>
    <row r="4902" ht="21" customHeight="1" x14ac:dyDescent="0.3"/>
    <row r="4903" ht="21" customHeight="1" x14ac:dyDescent="0.3"/>
    <row r="4904" ht="21" customHeight="1" x14ac:dyDescent="0.3"/>
    <row r="4905" ht="21" customHeight="1" x14ac:dyDescent="0.3"/>
    <row r="4906" ht="21" customHeight="1" x14ac:dyDescent="0.3"/>
    <row r="4907" ht="21" customHeight="1" x14ac:dyDescent="0.3"/>
    <row r="4908" ht="21" customHeight="1" x14ac:dyDescent="0.3"/>
    <row r="4909" ht="21" customHeight="1" x14ac:dyDescent="0.3"/>
    <row r="4910" ht="21" customHeight="1" x14ac:dyDescent="0.3"/>
    <row r="4911" ht="21" customHeight="1" x14ac:dyDescent="0.3"/>
    <row r="4912" ht="21" customHeight="1" x14ac:dyDescent="0.3"/>
    <row r="4913" ht="21" customHeight="1" x14ac:dyDescent="0.3"/>
    <row r="4914" ht="21" customHeight="1" x14ac:dyDescent="0.3"/>
    <row r="4915" ht="21" customHeight="1" x14ac:dyDescent="0.3"/>
    <row r="4916" ht="21" customHeight="1" x14ac:dyDescent="0.3"/>
    <row r="4917" ht="21" customHeight="1" x14ac:dyDescent="0.3"/>
    <row r="4918" ht="21" customHeight="1" x14ac:dyDescent="0.3"/>
    <row r="4919" ht="21" customHeight="1" x14ac:dyDescent="0.3"/>
    <row r="4920" ht="21" customHeight="1" x14ac:dyDescent="0.3"/>
    <row r="4921" ht="21" customHeight="1" x14ac:dyDescent="0.3"/>
    <row r="4922" ht="21" customHeight="1" x14ac:dyDescent="0.3"/>
    <row r="4923" ht="21" customHeight="1" x14ac:dyDescent="0.3"/>
    <row r="4924" ht="21" customHeight="1" x14ac:dyDescent="0.3"/>
    <row r="4925" ht="21" customHeight="1" x14ac:dyDescent="0.3"/>
    <row r="4926" ht="21" customHeight="1" x14ac:dyDescent="0.3"/>
    <row r="4927" ht="21" customHeight="1" x14ac:dyDescent="0.3"/>
    <row r="4928" ht="21" customHeight="1" x14ac:dyDescent="0.3"/>
    <row r="4929" ht="21" customHeight="1" x14ac:dyDescent="0.3"/>
    <row r="4930" ht="21" customHeight="1" x14ac:dyDescent="0.3"/>
    <row r="4931" ht="21" customHeight="1" x14ac:dyDescent="0.3"/>
    <row r="4932" ht="21" customHeight="1" x14ac:dyDescent="0.3"/>
    <row r="4933" ht="21" customHeight="1" x14ac:dyDescent="0.3"/>
    <row r="4934" ht="21" customHeight="1" x14ac:dyDescent="0.3"/>
    <row r="4935" ht="21" customHeight="1" x14ac:dyDescent="0.3"/>
    <row r="4936" ht="21" customHeight="1" x14ac:dyDescent="0.3"/>
    <row r="4937" ht="21" customHeight="1" x14ac:dyDescent="0.3"/>
    <row r="4938" ht="21" customHeight="1" x14ac:dyDescent="0.3"/>
    <row r="4939" ht="21" customHeight="1" x14ac:dyDescent="0.3"/>
    <row r="4940" ht="21" customHeight="1" x14ac:dyDescent="0.3"/>
    <row r="4941" ht="21" customHeight="1" x14ac:dyDescent="0.3"/>
    <row r="4942" ht="21" customHeight="1" x14ac:dyDescent="0.3"/>
    <row r="4943" ht="21" customHeight="1" x14ac:dyDescent="0.3"/>
    <row r="4944" ht="21" customHeight="1" x14ac:dyDescent="0.3"/>
    <row r="4945" ht="21" customHeight="1" x14ac:dyDescent="0.3"/>
    <row r="4946" ht="21" customHeight="1" x14ac:dyDescent="0.3"/>
    <row r="4947" ht="21" customHeight="1" x14ac:dyDescent="0.3"/>
    <row r="4948" ht="21" customHeight="1" x14ac:dyDescent="0.3"/>
    <row r="4949" ht="21" customHeight="1" x14ac:dyDescent="0.3"/>
    <row r="4950" ht="21" customHeight="1" x14ac:dyDescent="0.3"/>
    <row r="4951" ht="21" customHeight="1" x14ac:dyDescent="0.3"/>
    <row r="4952" ht="21" customHeight="1" x14ac:dyDescent="0.3"/>
    <row r="4953" ht="21" customHeight="1" x14ac:dyDescent="0.3"/>
    <row r="4954" ht="21" customHeight="1" x14ac:dyDescent="0.3"/>
    <row r="4955" ht="21" customHeight="1" x14ac:dyDescent="0.3"/>
    <row r="4956" ht="21" customHeight="1" x14ac:dyDescent="0.3"/>
    <row r="4957" ht="21" customHeight="1" x14ac:dyDescent="0.3"/>
    <row r="4958" ht="21" customHeight="1" x14ac:dyDescent="0.3"/>
    <row r="4959" ht="21" customHeight="1" x14ac:dyDescent="0.3"/>
    <row r="4960" ht="21" customHeight="1" x14ac:dyDescent="0.3"/>
    <row r="4961" ht="21" customHeight="1" x14ac:dyDescent="0.3"/>
    <row r="4962" ht="21" customHeight="1" x14ac:dyDescent="0.3"/>
    <row r="4963" ht="21" customHeight="1" x14ac:dyDescent="0.3"/>
    <row r="4964" ht="21" customHeight="1" x14ac:dyDescent="0.3"/>
    <row r="4965" ht="21" customHeight="1" x14ac:dyDescent="0.3"/>
    <row r="4966" ht="21" customHeight="1" x14ac:dyDescent="0.3"/>
    <row r="4967" ht="21" customHeight="1" x14ac:dyDescent="0.3"/>
    <row r="4968" ht="21" customHeight="1" x14ac:dyDescent="0.3"/>
    <row r="4969" ht="21" customHeight="1" x14ac:dyDescent="0.3"/>
    <row r="4970" ht="21" customHeight="1" x14ac:dyDescent="0.3"/>
    <row r="4971" ht="21" customHeight="1" x14ac:dyDescent="0.3"/>
    <row r="4972" ht="21" customHeight="1" x14ac:dyDescent="0.3"/>
    <row r="4973" ht="21" customHeight="1" x14ac:dyDescent="0.3"/>
    <row r="4974" ht="21" customHeight="1" x14ac:dyDescent="0.3"/>
    <row r="4975" ht="21" customHeight="1" x14ac:dyDescent="0.3"/>
    <row r="4976" ht="21" customHeight="1" x14ac:dyDescent="0.3"/>
    <row r="4977" ht="21" customHeight="1" x14ac:dyDescent="0.3"/>
    <row r="4978" ht="21" customHeight="1" x14ac:dyDescent="0.3"/>
    <row r="4979" ht="21" customHeight="1" x14ac:dyDescent="0.3"/>
    <row r="4980" ht="21" customHeight="1" x14ac:dyDescent="0.3"/>
    <row r="4981" ht="21" customHeight="1" x14ac:dyDescent="0.3"/>
    <row r="4982" ht="21" customHeight="1" x14ac:dyDescent="0.3"/>
    <row r="4983" ht="21" customHeight="1" x14ac:dyDescent="0.3"/>
    <row r="4984" ht="21" customHeight="1" x14ac:dyDescent="0.3"/>
    <row r="4985" ht="21" customHeight="1" x14ac:dyDescent="0.3"/>
    <row r="4986" ht="21" customHeight="1" x14ac:dyDescent="0.3"/>
    <row r="4987" ht="21" customHeight="1" x14ac:dyDescent="0.3"/>
    <row r="4988" ht="21" customHeight="1" x14ac:dyDescent="0.3"/>
    <row r="4989" ht="21" customHeight="1" x14ac:dyDescent="0.3"/>
    <row r="4990" ht="21" customHeight="1" x14ac:dyDescent="0.3"/>
    <row r="4991" ht="21" customHeight="1" x14ac:dyDescent="0.3"/>
    <row r="4992" ht="21" customHeight="1" x14ac:dyDescent="0.3"/>
    <row r="4993" ht="21" customHeight="1" x14ac:dyDescent="0.3"/>
    <row r="4994" ht="21" customHeight="1" x14ac:dyDescent="0.3"/>
    <row r="4995" ht="21" customHeight="1" x14ac:dyDescent="0.3"/>
    <row r="4996" ht="21" customHeight="1" x14ac:dyDescent="0.3"/>
    <row r="4997" ht="21" customHeight="1" x14ac:dyDescent="0.3"/>
    <row r="4998" ht="21" customHeight="1" x14ac:dyDescent="0.3"/>
    <row r="4999" ht="21" customHeight="1" x14ac:dyDescent="0.3"/>
    <row r="5000" ht="21" customHeight="1" x14ac:dyDescent="0.3"/>
    <row r="5001" ht="21" customHeight="1" x14ac:dyDescent="0.3"/>
    <row r="5002" ht="21" customHeight="1" x14ac:dyDescent="0.3"/>
    <row r="5003" ht="21" customHeight="1" x14ac:dyDescent="0.3"/>
    <row r="5004" ht="21" customHeight="1" x14ac:dyDescent="0.3"/>
    <row r="5005" ht="21" customHeight="1" x14ac:dyDescent="0.3"/>
    <row r="5006" ht="21" customHeight="1" x14ac:dyDescent="0.3"/>
    <row r="5007" ht="21" customHeight="1" x14ac:dyDescent="0.3"/>
    <row r="5008" ht="21" customHeight="1" x14ac:dyDescent="0.3"/>
    <row r="5009" ht="21" customHeight="1" x14ac:dyDescent="0.3"/>
    <row r="5010" ht="21" customHeight="1" x14ac:dyDescent="0.3"/>
    <row r="5011" ht="21" customHeight="1" x14ac:dyDescent="0.3"/>
    <row r="5012" ht="21" customHeight="1" x14ac:dyDescent="0.3"/>
    <row r="5013" ht="21" customHeight="1" x14ac:dyDescent="0.3"/>
    <row r="5014" ht="21" customHeight="1" x14ac:dyDescent="0.3"/>
    <row r="5015" ht="21" customHeight="1" x14ac:dyDescent="0.3"/>
    <row r="5016" ht="21" customHeight="1" x14ac:dyDescent="0.3"/>
    <row r="5017" ht="21" customHeight="1" x14ac:dyDescent="0.3"/>
    <row r="5018" ht="21" customHeight="1" x14ac:dyDescent="0.3"/>
    <row r="5019" ht="21" customHeight="1" x14ac:dyDescent="0.3"/>
    <row r="5020" ht="21" customHeight="1" x14ac:dyDescent="0.3"/>
    <row r="5021" ht="21" customHeight="1" x14ac:dyDescent="0.3"/>
    <row r="5022" ht="21" customHeight="1" x14ac:dyDescent="0.3"/>
    <row r="5023" ht="21" customHeight="1" x14ac:dyDescent="0.3"/>
    <row r="5024" ht="21" customHeight="1" x14ac:dyDescent="0.3"/>
    <row r="5025" ht="21" customHeight="1" x14ac:dyDescent="0.3"/>
    <row r="5026" ht="21" customHeight="1" x14ac:dyDescent="0.3"/>
    <row r="5027" ht="21" customHeight="1" x14ac:dyDescent="0.3"/>
    <row r="5028" ht="21" customHeight="1" x14ac:dyDescent="0.3"/>
    <row r="5029" ht="21" customHeight="1" x14ac:dyDescent="0.3"/>
    <row r="5030" ht="21" customHeight="1" x14ac:dyDescent="0.3"/>
    <row r="5031" ht="21" customHeight="1" x14ac:dyDescent="0.3"/>
    <row r="5032" ht="21" customHeight="1" x14ac:dyDescent="0.3"/>
    <row r="5033" ht="21" customHeight="1" x14ac:dyDescent="0.3"/>
    <row r="5034" ht="21" customHeight="1" x14ac:dyDescent="0.3"/>
    <row r="5035" ht="21" customHeight="1" x14ac:dyDescent="0.3"/>
    <row r="5036" ht="21" customHeight="1" x14ac:dyDescent="0.3"/>
    <row r="5037" ht="21" customHeight="1" x14ac:dyDescent="0.3"/>
    <row r="5038" ht="21" customHeight="1" x14ac:dyDescent="0.3"/>
    <row r="5039" ht="21" customHeight="1" x14ac:dyDescent="0.3"/>
    <row r="5040" ht="21" customHeight="1" x14ac:dyDescent="0.3"/>
    <row r="5041" ht="21" customHeight="1" x14ac:dyDescent="0.3"/>
    <row r="5042" ht="21" customHeight="1" x14ac:dyDescent="0.3"/>
    <row r="5043" ht="21" customHeight="1" x14ac:dyDescent="0.3"/>
    <row r="5044" ht="21" customHeight="1" x14ac:dyDescent="0.3"/>
    <row r="5045" ht="21" customHeight="1" x14ac:dyDescent="0.3"/>
    <row r="5046" ht="21" customHeight="1" x14ac:dyDescent="0.3"/>
    <row r="5047" ht="21" customHeight="1" x14ac:dyDescent="0.3"/>
    <row r="5048" ht="21" customHeight="1" x14ac:dyDescent="0.3"/>
    <row r="5049" ht="21" customHeight="1" x14ac:dyDescent="0.3"/>
    <row r="5050" ht="21" customHeight="1" x14ac:dyDescent="0.3"/>
    <row r="5051" ht="21" customHeight="1" x14ac:dyDescent="0.3"/>
    <row r="5052" ht="21" customHeight="1" x14ac:dyDescent="0.3"/>
    <row r="5053" ht="21" customHeight="1" x14ac:dyDescent="0.3"/>
    <row r="5054" ht="21" customHeight="1" x14ac:dyDescent="0.3"/>
    <row r="5055" ht="21" customHeight="1" x14ac:dyDescent="0.3"/>
    <row r="5056" ht="21" customHeight="1" x14ac:dyDescent="0.3"/>
    <row r="5057" ht="21" customHeight="1" x14ac:dyDescent="0.3"/>
    <row r="5058" ht="21" customHeight="1" x14ac:dyDescent="0.3"/>
    <row r="5059" ht="21" customHeight="1" x14ac:dyDescent="0.3"/>
    <row r="5060" ht="21" customHeight="1" x14ac:dyDescent="0.3"/>
    <row r="5061" ht="21" customHeight="1" x14ac:dyDescent="0.3"/>
    <row r="5062" ht="21" customHeight="1" x14ac:dyDescent="0.3"/>
    <row r="5063" ht="21" customHeight="1" x14ac:dyDescent="0.3"/>
    <row r="5064" ht="21" customHeight="1" x14ac:dyDescent="0.3"/>
    <row r="5065" ht="21" customHeight="1" x14ac:dyDescent="0.3"/>
    <row r="5066" ht="21" customHeight="1" x14ac:dyDescent="0.3"/>
    <row r="5067" ht="21" customHeight="1" x14ac:dyDescent="0.3"/>
    <row r="5068" ht="21" customHeight="1" x14ac:dyDescent="0.3"/>
    <row r="5069" ht="21" customHeight="1" x14ac:dyDescent="0.3"/>
    <row r="5070" ht="21" customHeight="1" x14ac:dyDescent="0.3"/>
    <row r="5071" ht="21" customHeight="1" x14ac:dyDescent="0.3"/>
    <row r="5072" ht="21" customHeight="1" x14ac:dyDescent="0.3"/>
    <row r="5073" ht="21" customHeight="1" x14ac:dyDescent="0.3"/>
    <row r="5074" ht="21" customHeight="1" x14ac:dyDescent="0.3"/>
    <row r="5075" ht="21" customHeight="1" x14ac:dyDescent="0.3"/>
    <row r="5076" ht="21" customHeight="1" x14ac:dyDescent="0.3"/>
    <row r="5077" ht="21" customHeight="1" x14ac:dyDescent="0.3"/>
    <row r="5078" ht="21" customHeight="1" x14ac:dyDescent="0.3"/>
    <row r="5079" ht="21" customHeight="1" x14ac:dyDescent="0.3"/>
    <row r="5080" ht="21" customHeight="1" x14ac:dyDescent="0.3"/>
    <row r="5081" ht="21" customHeight="1" x14ac:dyDescent="0.3"/>
    <row r="5082" ht="21" customHeight="1" x14ac:dyDescent="0.3"/>
    <row r="5083" ht="21" customHeight="1" x14ac:dyDescent="0.3"/>
    <row r="5084" ht="21" customHeight="1" x14ac:dyDescent="0.3"/>
    <row r="5085" ht="21" customHeight="1" x14ac:dyDescent="0.3"/>
    <row r="5086" ht="21" customHeight="1" x14ac:dyDescent="0.3"/>
    <row r="5087" ht="21" customHeight="1" x14ac:dyDescent="0.3"/>
    <row r="5088" ht="21" customHeight="1" x14ac:dyDescent="0.3"/>
    <row r="5089" ht="21" customHeight="1" x14ac:dyDescent="0.3"/>
    <row r="5090" ht="21" customHeight="1" x14ac:dyDescent="0.3"/>
    <row r="5091" ht="21" customHeight="1" x14ac:dyDescent="0.3"/>
    <row r="5092" ht="21" customHeight="1" x14ac:dyDescent="0.3"/>
    <row r="5093" ht="21" customHeight="1" x14ac:dyDescent="0.3"/>
    <row r="5094" ht="21" customHeight="1" x14ac:dyDescent="0.3"/>
    <row r="5095" ht="21" customHeight="1" x14ac:dyDescent="0.3"/>
    <row r="5096" ht="21" customHeight="1" x14ac:dyDescent="0.3"/>
    <row r="5097" ht="21" customHeight="1" x14ac:dyDescent="0.3"/>
    <row r="5098" ht="21" customHeight="1" x14ac:dyDescent="0.3"/>
    <row r="5099" ht="21" customHeight="1" x14ac:dyDescent="0.3"/>
    <row r="5100" ht="21" customHeight="1" x14ac:dyDescent="0.3"/>
    <row r="5101" ht="21" customHeight="1" x14ac:dyDescent="0.3"/>
    <row r="5102" ht="21" customHeight="1" x14ac:dyDescent="0.3"/>
    <row r="5103" ht="21" customHeight="1" x14ac:dyDescent="0.3"/>
    <row r="5104" ht="21" customHeight="1" x14ac:dyDescent="0.3"/>
    <row r="5105" ht="21" customHeight="1" x14ac:dyDescent="0.3"/>
    <row r="5106" ht="21" customHeight="1" x14ac:dyDescent="0.3"/>
    <row r="5107" ht="21" customHeight="1" x14ac:dyDescent="0.3"/>
    <row r="5108" ht="21" customHeight="1" x14ac:dyDescent="0.3"/>
    <row r="5109" ht="21" customHeight="1" x14ac:dyDescent="0.3"/>
    <row r="5110" ht="21" customHeight="1" x14ac:dyDescent="0.3"/>
    <row r="5111" ht="21" customHeight="1" x14ac:dyDescent="0.3"/>
    <row r="5112" ht="21" customHeight="1" x14ac:dyDescent="0.3"/>
    <row r="5113" ht="21" customHeight="1" x14ac:dyDescent="0.3"/>
    <row r="5114" ht="21" customHeight="1" x14ac:dyDescent="0.3"/>
    <row r="5115" ht="21" customHeight="1" x14ac:dyDescent="0.3"/>
    <row r="5116" ht="21" customHeight="1" x14ac:dyDescent="0.3"/>
    <row r="5117" ht="21" customHeight="1" x14ac:dyDescent="0.3"/>
    <row r="5118" ht="21" customHeight="1" x14ac:dyDescent="0.3"/>
    <row r="5119" ht="21" customHeight="1" x14ac:dyDescent="0.3"/>
    <row r="5120" ht="21" customHeight="1" x14ac:dyDescent="0.3"/>
    <row r="5121" ht="21" customHeight="1" x14ac:dyDescent="0.3"/>
    <row r="5122" ht="21" customHeight="1" x14ac:dyDescent="0.3"/>
    <row r="5123" ht="21" customHeight="1" x14ac:dyDescent="0.3"/>
    <row r="5124" ht="21" customHeight="1" x14ac:dyDescent="0.3"/>
    <row r="5125" ht="21" customHeight="1" x14ac:dyDescent="0.3"/>
    <row r="5126" ht="21" customHeight="1" x14ac:dyDescent="0.3"/>
    <row r="5127" ht="21" customHeight="1" x14ac:dyDescent="0.3"/>
    <row r="5128" ht="21" customHeight="1" x14ac:dyDescent="0.3"/>
    <row r="5129" ht="21" customHeight="1" x14ac:dyDescent="0.3"/>
    <row r="5130" ht="21" customHeight="1" x14ac:dyDescent="0.3"/>
    <row r="5131" ht="21" customHeight="1" x14ac:dyDescent="0.3"/>
    <row r="5132" ht="21" customHeight="1" x14ac:dyDescent="0.3"/>
    <row r="5133" ht="21" customHeight="1" x14ac:dyDescent="0.3"/>
    <row r="5134" ht="21" customHeight="1" x14ac:dyDescent="0.3"/>
    <row r="5135" ht="21" customHeight="1" x14ac:dyDescent="0.3"/>
    <row r="5136" ht="21" customHeight="1" x14ac:dyDescent="0.3"/>
    <row r="5137" ht="21" customHeight="1" x14ac:dyDescent="0.3"/>
    <row r="5138" ht="21" customHeight="1" x14ac:dyDescent="0.3"/>
    <row r="5139" ht="21" customHeight="1" x14ac:dyDescent="0.3"/>
    <row r="5140" ht="21" customHeight="1" x14ac:dyDescent="0.3"/>
    <row r="5141" ht="21" customHeight="1" x14ac:dyDescent="0.3"/>
    <row r="5142" ht="21" customHeight="1" x14ac:dyDescent="0.3"/>
    <row r="5143" ht="21" customHeight="1" x14ac:dyDescent="0.3"/>
    <row r="5144" ht="21" customHeight="1" x14ac:dyDescent="0.3"/>
    <row r="5145" ht="21" customHeight="1" x14ac:dyDescent="0.3"/>
    <row r="5146" ht="21" customHeight="1" x14ac:dyDescent="0.3"/>
    <row r="5147" ht="21" customHeight="1" x14ac:dyDescent="0.3"/>
    <row r="5148" ht="21" customHeight="1" x14ac:dyDescent="0.3"/>
    <row r="5149" ht="21" customHeight="1" x14ac:dyDescent="0.3"/>
    <row r="5150" ht="21" customHeight="1" x14ac:dyDescent="0.3"/>
    <row r="5151" ht="21" customHeight="1" x14ac:dyDescent="0.3"/>
    <row r="5152" ht="21" customHeight="1" x14ac:dyDescent="0.3"/>
    <row r="5153" ht="21" customHeight="1" x14ac:dyDescent="0.3"/>
    <row r="5154" ht="21" customHeight="1" x14ac:dyDescent="0.3"/>
    <row r="5155" ht="21" customHeight="1" x14ac:dyDescent="0.3"/>
    <row r="5156" ht="21" customHeight="1" x14ac:dyDescent="0.3"/>
    <row r="5157" ht="21" customHeight="1" x14ac:dyDescent="0.3"/>
    <row r="5158" ht="21" customHeight="1" x14ac:dyDescent="0.3"/>
    <row r="5159" ht="21" customHeight="1" x14ac:dyDescent="0.3"/>
    <row r="5160" ht="21" customHeight="1" x14ac:dyDescent="0.3"/>
    <row r="5161" ht="21" customHeight="1" x14ac:dyDescent="0.3"/>
    <row r="5162" ht="21" customHeight="1" x14ac:dyDescent="0.3"/>
    <row r="5163" ht="21" customHeight="1" x14ac:dyDescent="0.3"/>
    <row r="5164" ht="21" customHeight="1" x14ac:dyDescent="0.3"/>
    <row r="5165" ht="21" customHeight="1" x14ac:dyDescent="0.3"/>
    <row r="5166" ht="21" customHeight="1" x14ac:dyDescent="0.3"/>
    <row r="5167" ht="21" customHeight="1" x14ac:dyDescent="0.3"/>
    <row r="5168" ht="21" customHeight="1" x14ac:dyDescent="0.3"/>
    <row r="5169" ht="21" customHeight="1" x14ac:dyDescent="0.3"/>
    <row r="5170" ht="21" customHeight="1" x14ac:dyDescent="0.3"/>
    <row r="5171" ht="21" customHeight="1" x14ac:dyDescent="0.3"/>
    <row r="5172" ht="21" customHeight="1" x14ac:dyDescent="0.3"/>
    <row r="5173" ht="21" customHeight="1" x14ac:dyDescent="0.3"/>
    <row r="5174" ht="21" customHeight="1" x14ac:dyDescent="0.3"/>
    <row r="5175" ht="21" customHeight="1" x14ac:dyDescent="0.3"/>
    <row r="5176" ht="21" customHeight="1" x14ac:dyDescent="0.3"/>
    <row r="5177" ht="21" customHeight="1" x14ac:dyDescent="0.3"/>
    <row r="5178" ht="21" customHeight="1" x14ac:dyDescent="0.3"/>
    <row r="5179" ht="21" customHeight="1" x14ac:dyDescent="0.3"/>
    <row r="5180" ht="21" customHeight="1" x14ac:dyDescent="0.3"/>
    <row r="5181" ht="21" customHeight="1" x14ac:dyDescent="0.3"/>
    <row r="5182" ht="21" customHeight="1" x14ac:dyDescent="0.3"/>
    <row r="5183" ht="21" customHeight="1" x14ac:dyDescent="0.3"/>
    <row r="5184" ht="21" customHeight="1" x14ac:dyDescent="0.3"/>
    <row r="5185" ht="21" customHeight="1" x14ac:dyDescent="0.3"/>
    <row r="5186" ht="21" customHeight="1" x14ac:dyDescent="0.3"/>
    <row r="5187" ht="21" customHeight="1" x14ac:dyDescent="0.3"/>
    <row r="5188" ht="21" customHeight="1" x14ac:dyDescent="0.3"/>
    <row r="5189" ht="21" customHeight="1" x14ac:dyDescent="0.3"/>
    <row r="5190" ht="21" customHeight="1" x14ac:dyDescent="0.3"/>
    <row r="5191" ht="21" customHeight="1" x14ac:dyDescent="0.3"/>
    <row r="5192" ht="21" customHeight="1" x14ac:dyDescent="0.3"/>
    <row r="5193" ht="21" customHeight="1" x14ac:dyDescent="0.3"/>
    <row r="5194" ht="21" customHeight="1" x14ac:dyDescent="0.3"/>
    <row r="5195" ht="21" customHeight="1" x14ac:dyDescent="0.3"/>
    <row r="5196" ht="21" customHeight="1" x14ac:dyDescent="0.3"/>
    <row r="5197" ht="21" customHeight="1" x14ac:dyDescent="0.3"/>
    <row r="5198" ht="21" customHeight="1" x14ac:dyDescent="0.3"/>
    <row r="5199" ht="21" customHeight="1" x14ac:dyDescent="0.3"/>
    <row r="5200" ht="21" customHeight="1" x14ac:dyDescent="0.3"/>
    <row r="5201" ht="21" customHeight="1" x14ac:dyDescent="0.3"/>
    <row r="5202" ht="21" customHeight="1" x14ac:dyDescent="0.3"/>
    <row r="5203" ht="21" customHeight="1" x14ac:dyDescent="0.3"/>
    <row r="5204" ht="21" customHeight="1" x14ac:dyDescent="0.3"/>
    <row r="5205" ht="21" customHeight="1" x14ac:dyDescent="0.3"/>
    <row r="5206" ht="21" customHeight="1" x14ac:dyDescent="0.3"/>
    <row r="5207" ht="21" customHeight="1" x14ac:dyDescent="0.3"/>
    <row r="5208" ht="21" customHeight="1" x14ac:dyDescent="0.3"/>
    <row r="5209" ht="21" customHeight="1" x14ac:dyDescent="0.3"/>
    <row r="5210" ht="21" customHeight="1" x14ac:dyDescent="0.3"/>
    <row r="5211" ht="21" customHeight="1" x14ac:dyDescent="0.3"/>
    <row r="5212" ht="21" customHeight="1" x14ac:dyDescent="0.3"/>
    <row r="5213" ht="21" customHeight="1" x14ac:dyDescent="0.3"/>
    <row r="5214" ht="21" customHeight="1" x14ac:dyDescent="0.3"/>
    <row r="5215" ht="21" customHeight="1" x14ac:dyDescent="0.3"/>
    <row r="5216" ht="21" customHeight="1" x14ac:dyDescent="0.3"/>
    <row r="5217" ht="21" customHeight="1" x14ac:dyDescent="0.3"/>
    <row r="5218" ht="21" customHeight="1" x14ac:dyDescent="0.3"/>
    <row r="5219" ht="21" customHeight="1" x14ac:dyDescent="0.3"/>
    <row r="5220" ht="21" customHeight="1" x14ac:dyDescent="0.3"/>
    <row r="5221" ht="21" customHeight="1" x14ac:dyDescent="0.3"/>
    <row r="5222" ht="21" customHeight="1" x14ac:dyDescent="0.3"/>
    <row r="5223" ht="21" customHeight="1" x14ac:dyDescent="0.3"/>
    <row r="5224" ht="21" customHeight="1" x14ac:dyDescent="0.3"/>
    <row r="5225" ht="21" customHeight="1" x14ac:dyDescent="0.3"/>
    <row r="5226" ht="21" customHeight="1" x14ac:dyDescent="0.3"/>
    <row r="5227" ht="21" customHeight="1" x14ac:dyDescent="0.3"/>
    <row r="5228" ht="21" customHeight="1" x14ac:dyDescent="0.3"/>
    <row r="5229" ht="21" customHeight="1" x14ac:dyDescent="0.3"/>
    <row r="5230" ht="21" customHeight="1" x14ac:dyDescent="0.3"/>
    <row r="5231" ht="21" customHeight="1" x14ac:dyDescent="0.3"/>
    <row r="5232" ht="21" customHeight="1" x14ac:dyDescent="0.3"/>
    <row r="5233" ht="21" customHeight="1" x14ac:dyDescent="0.3"/>
    <row r="5234" ht="21" customHeight="1" x14ac:dyDescent="0.3"/>
    <row r="5235" ht="21" customHeight="1" x14ac:dyDescent="0.3"/>
    <row r="5236" ht="21" customHeight="1" x14ac:dyDescent="0.3"/>
    <row r="5237" ht="21" customHeight="1" x14ac:dyDescent="0.3"/>
    <row r="5238" ht="21" customHeight="1" x14ac:dyDescent="0.3"/>
    <row r="5239" ht="21" customHeight="1" x14ac:dyDescent="0.3"/>
    <row r="5240" ht="21" customHeight="1" x14ac:dyDescent="0.3"/>
    <row r="5241" ht="21" customHeight="1" x14ac:dyDescent="0.3"/>
    <row r="5242" ht="21" customHeight="1" x14ac:dyDescent="0.3"/>
    <row r="5243" ht="21" customHeight="1" x14ac:dyDescent="0.3"/>
    <row r="5244" ht="21" customHeight="1" x14ac:dyDescent="0.3"/>
    <row r="5245" ht="21" customHeight="1" x14ac:dyDescent="0.3"/>
    <row r="5246" ht="21" customHeight="1" x14ac:dyDescent="0.3"/>
    <row r="5247" ht="21" customHeight="1" x14ac:dyDescent="0.3"/>
    <row r="5248" ht="21" customHeight="1" x14ac:dyDescent="0.3"/>
    <row r="5249" ht="21" customHeight="1" x14ac:dyDescent="0.3"/>
    <row r="5250" ht="21" customHeight="1" x14ac:dyDescent="0.3"/>
    <row r="5251" ht="21" customHeight="1" x14ac:dyDescent="0.3"/>
    <row r="5252" ht="21" customHeight="1" x14ac:dyDescent="0.3"/>
    <row r="5253" ht="21" customHeight="1" x14ac:dyDescent="0.3"/>
    <row r="5254" ht="21" customHeight="1" x14ac:dyDescent="0.3"/>
    <row r="5255" ht="21" customHeight="1" x14ac:dyDescent="0.3"/>
    <row r="5256" ht="21" customHeight="1" x14ac:dyDescent="0.3"/>
    <row r="5257" ht="21" customHeight="1" x14ac:dyDescent="0.3"/>
    <row r="5258" ht="21" customHeight="1" x14ac:dyDescent="0.3"/>
    <row r="5259" ht="21" customHeight="1" x14ac:dyDescent="0.3"/>
    <row r="5260" ht="21" customHeight="1" x14ac:dyDescent="0.3"/>
    <row r="5261" ht="21" customHeight="1" x14ac:dyDescent="0.3"/>
    <row r="5262" ht="21" customHeight="1" x14ac:dyDescent="0.3"/>
    <row r="5263" ht="21" customHeight="1" x14ac:dyDescent="0.3"/>
    <row r="5264" ht="21" customHeight="1" x14ac:dyDescent="0.3"/>
    <row r="5265" ht="21" customHeight="1" x14ac:dyDescent="0.3"/>
    <row r="5266" ht="21" customHeight="1" x14ac:dyDescent="0.3"/>
    <row r="5267" ht="21" customHeight="1" x14ac:dyDescent="0.3"/>
    <row r="5268" ht="21" customHeight="1" x14ac:dyDescent="0.3"/>
    <row r="5269" ht="21" customHeight="1" x14ac:dyDescent="0.3"/>
    <row r="5270" ht="21" customHeight="1" x14ac:dyDescent="0.3"/>
    <row r="5271" ht="21" customHeight="1" x14ac:dyDescent="0.3"/>
    <row r="5272" ht="21" customHeight="1" x14ac:dyDescent="0.3"/>
    <row r="5273" ht="21" customHeight="1" x14ac:dyDescent="0.3"/>
    <row r="5274" ht="21" customHeight="1" x14ac:dyDescent="0.3"/>
    <row r="5275" ht="21" customHeight="1" x14ac:dyDescent="0.3"/>
    <row r="5276" ht="21" customHeight="1" x14ac:dyDescent="0.3"/>
    <row r="5277" ht="21" customHeight="1" x14ac:dyDescent="0.3"/>
    <row r="5278" ht="21" customHeight="1" x14ac:dyDescent="0.3"/>
    <row r="5279" ht="21" customHeight="1" x14ac:dyDescent="0.3"/>
    <row r="5280" ht="21" customHeight="1" x14ac:dyDescent="0.3"/>
    <row r="5281" ht="21" customHeight="1" x14ac:dyDescent="0.3"/>
    <row r="5282" ht="21" customHeight="1" x14ac:dyDescent="0.3"/>
    <row r="5283" ht="21" customHeight="1" x14ac:dyDescent="0.3"/>
    <row r="5284" ht="21" customHeight="1" x14ac:dyDescent="0.3"/>
    <row r="5285" ht="21" customHeight="1" x14ac:dyDescent="0.3"/>
    <row r="5286" ht="21" customHeight="1" x14ac:dyDescent="0.3"/>
    <row r="5287" ht="21" customHeight="1" x14ac:dyDescent="0.3"/>
    <row r="5288" ht="21" customHeight="1" x14ac:dyDescent="0.3"/>
    <row r="5289" ht="21" customHeight="1" x14ac:dyDescent="0.3"/>
    <row r="5290" ht="21" customHeight="1" x14ac:dyDescent="0.3"/>
    <row r="5291" ht="21" customHeight="1" x14ac:dyDescent="0.3"/>
    <row r="5292" ht="21" customHeight="1" x14ac:dyDescent="0.3"/>
    <row r="5293" ht="21" customHeight="1" x14ac:dyDescent="0.3"/>
    <row r="5294" ht="21" customHeight="1" x14ac:dyDescent="0.3"/>
    <row r="5295" ht="21" customHeight="1" x14ac:dyDescent="0.3"/>
    <row r="5296" ht="21" customHeight="1" x14ac:dyDescent="0.3"/>
    <row r="5297" ht="21" customHeight="1" x14ac:dyDescent="0.3"/>
    <row r="5298" ht="21" customHeight="1" x14ac:dyDescent="0.3"/>
    <row r="5299" ht="21" customHeight="1" x14ac:dyDescent="0.3"/>
    <row r="5300" ht="21" customHeight="1" x14ac:dyDescent="0.3"/>
    <row r="5301" ht="21" customHeight="1" x14ac:dyDescent="0.3"/>
    <row r="5302" ht="21" customHeight="1" x14ac:dyDescent="0.3"/>
    <row r="5303" ht="21" customHeight="1" x14ac:dyDescent="0.3"/>
    <row r="5304" ht="21" customHeight="1" x14ac:dyDescent="0.3"/>
    <row r="5305" ht="21" customHeight="1" x14ac:dyDescent="0.3"/>
    <row r="5306" ht="21" customHeight="1" x14ac:dyDescent="0.3"/>
    <row r="5307" ht="21" customHeight="1" x14ac:dyDescent="0.3"/>
    <row r="5308" ht="21" customHeight="1" x14ac:dyDescent="0.3"/>
    <row r="5309" ht="21" customHeight="1" x14ac:dyDescent="0.3"/>
    <row r="5310" ht="21" customHeight="1" x14ac:dyDescent="0.3"/>
    <row r="5311" ht="21" customHeight="1" x14ac:dyDescent="0.3"/>
    <row r="5312" ht="21" customHeight="1" x14ac:dyDescent="0.3"/>
    <row r="5313" ht="21" customHeight="1" x14ac:dyDescent="0.3"/>
    <row r="5314" ht="21" customHeight="1" x14ac:dyDescent="0.3"/>
    <row r="5315" ht="21" customHeight="1" x14ac:dyDescent="0.3"/>
    <row r="5316" ht="21" customHeight="1" x14ac:dyDescent="0.3"/>
    <row r="5317" ht="21" customHeight="1" x14ac:dyDescent="0.3"/>
    <row r="5318" ht="21" customHeight="1" x14ac:dyDescent="0.3"/>
    <row r="5319" ht="21" customHeight="1" x14ac:dyDescent="0.3"/>
    <row r="5320" ht="21" customHeight="1" x14ac:dyDescent="0.3"/>
    <row r="5321" ht="21" customHeight="1" x14ac:dyDescent="0.3"/>
    <row r="5322" ht="21" customHeight="1" x14ac:dyDescent="0.3"/>
    <row r="5323" ht="21" customHeight="1" x14ac:dyDescent="0.3"/>
    <row r="5324" ht="21" customHeight="1" x14ac:dyDescent="0.3"/>
    <row r="5325" ht="21" customHeight="1" x14ac:dyDescent="0.3"/>
    <row r="5326" ht="21" customHeight="1" x14ac:dyDescent="0.3"/>
    <row r="5327" ht="21" customHeight="1" x14ac:dyDescent="0.3"/>
    <row r="5328" ht="21" customHeight="1" x14ac:dyDescent="0.3"/>
    <row r="5329" ht="21" customHeight="1" x14ac:dyDescent="0.3"/>
    <row r="5330" ht="21" customHeight="1" x14ac:dyDescent="0.3"/>
    <row r="5331" ht="21" customHeight="1" x14ac:dyDescent="0.3"/>
    <row r="5332" ht="21" customHeight="1" x14ac:dyDescent="0.3"/>
    <row r="5333" ht="21" customHeight="1" x14ac:dyDescent="0.3"/>
    <row r="5334" ht="21" customHeight="1" x14ac:dyDescent="0.3"/>
    <row r="5335" ht="21" customHeight="1" x14ac:dyDescent="0.3"/>
    <row r="5336" ht="21" customHeight="1" x14ac:dyDescent="0.3"/>
    <row r="5337" ht="21" customHeight="1" x14ac:dyDescent="0.3"/>
    <row r="5338" ht="21" customHeight="1" x14ac:dyDescent="0.3"/>
    <row r="5339" ht="21" customHeight="1" x14ac:dyDescent="0.3"/>
    <row r="5340" ht="21" customHeight="1" x14ac:dyDescent="0.3"/>
    <row r="5341" ht="21" customHeight="1" x14ac:dyDescent="0.3"/>
    <row r="5342" ht="21" customHeight="1" x14ac:dyDescent="0.3"/>
    <row r="5343" ht="21" customHeight="1" x14ac:dyDescent="0.3"/>
    <row r="5344" ht="21" customHeight="1" x14ac:dyDescent="0.3"/>
    <row r="5345" ht="21" customHeight="1" x14ac:dyDescent="0.3"/>
    <row r="5346" ht="21" customHeight="1" x14ac:dyDescent="0.3"/>
    <row r="5347" ht="21" customHeight="1" x14ac:dyDescent="0.3"/>
    <row r="5348" ht="21" customHeight="1" x14ac:dyDescent="0.3"/>
    <row r="5349" ht="21" customHeight="1" x14ac:dyDescent="0.3"/>
    <row r="5350" ht="21" customHeight="1" x14ac:dyDescent="0.3"/>
    <row r="5351" ht="21" customHeight="1" x14ac:dyDescent="0.3"/>
    <row r="5352" ht="21" customHeight="1" x14ac:dyDescent="0.3"/>
    <row r="5353" ht="21" customHeight="1" x14ac:dyDescent="0.3"/>
    <row r="5354" ht="21" customHeight="1" x14ac:dyDescent="0.3"/>
    <row r="5355" ht="21" customHeight="1" x14ac:dyDescent="0.3"/>
    <row r="5356" ht="21" customHeight="1" x14ac:dyDescent="0.3"/>
    <row r="5357" ht="21" customHeight="1" x14ac:dyDescent="0.3"/>
    <row r="5358" ht="21" customHeight="1" x14ac:dyDescent="0.3"/>
    <row r="5359" ht="21" customHeight="1" x14ac:dyDescent="0.3"/>
    <row r="5360" ht="21" customHeight="1" x14ac:dyDescent="0.3"/>
    <row r="5361" ht="21" customHeight="1" x14ac:dyDescent="0.3"/>
    <row r="5362" ht="21" customHeight="1" x14ac:dyDescent="0.3"/>
    <row r="5363" ht="21" customHeight="1" x14ac:dyDescent="0.3"/>
    <row r="5364" ht="21" customHeight="1" x14ac:dyDescent="0.3"/>
    <row r="5365" ht="21" customHeight="1" x14ac:dyDescent="0.3"/>
    <row r="5366" ht="21" customHeight="1" x14ac:dyDescent="0.3"/>
    <row r="5367" ht="21" customHeight="1" x14ac:dyDescent="0.3"/>
    <row r="5368" ht="21" customHeight="1" x14ac:dyDescent="0.3"/>
    <row r="5369" ht="21" customHeight="1" x14ac:dyDescent="0.3"/>
    <row r="5370" ht="21" customHeight="1" x14ac:dyDescent="0.3"/>
    <row r="5371" ht="21" customHeight="1" x14ac:dyDescent="0.3"/>
    <row r="5372" ht="21" customHeight="1" x14ac:dyDescent="0.3"/>
    <row r="5373" ht="21" customHeight="1" x14ac:dyDescent="0.3"/>
    <row r="5374" ht="21" customHeight="1" x14ac:dyDescent="0.3"/>
    <row r="5375" ht="21" customHeight="1" x14ac:dyDescent="0.3"/>
    <row r="5376" ht="21" customHeight="1" x14ac:dyDescent="0.3"/>
    <row r="5377" ht="21" customHeight="1" x14ac:dyDescent="0.3"/>
    <row r="5378" ht="21" customHeight="1" x14ac:dyDescent="0.3"/>
    <row r="5379" ht="21" customHeight="1" x14ac:dyDescent="0.3"/>
    <row r="5380" ht="21" customHeight="1" x14ac:dyDescent="0.3"/>
    <row r="5381" ht="21" customHeight="1" x14ac:dyDescent="0.3"/>
    <row r="5382" ht="21" customHeight="1" x14ac:dyDescent="0.3"/>
    <row r="5383" ht="21" customHeight="1" x14ac:dyDescent="0.3"/>
    <row r="5384" ht="21" customHeight="1" x14ac:dyDescent="0.3"/>
    <row r="5385" ht="21" customHeight="1" x14ac:dyDescent="0.3"/>
    <row r="5386" ht="21" customHeight="1" x14ac:dyDescent="0.3"/>
    <row r="5387" ht="21" customHeight="1" x14ac:dyDescent="0.3"/>
    <row r="5388" ht="21" customHeight="1" x14ac:dyDescent="0.3"/>
    <row r="5389" ht="21" customHeight="1" x14ac:dyDescent="0.3"/>
    <row r="5390" ht="21" customHeight="1" x14ac:dyDescent="0.3"/>
    <row r="5391" ht="21" customHeight="1" x14ac:dyDescent="0.3"/>
    <row r="5392" ht="21" customHeight="1" x14ac:dyDescent="0.3"/>
    <row r="5393" ht="21" customHeight="1" x14ac:dyDescent="0.3"/>
    <row r="5394" ht="21" customHeight="1" x14ac:dyDescent="0.3"/>
    <row r="5395" ht="21" customHeight="1" x14ac:dyDescent="0.3"/>
    <row r="5396" ht="21" customHeight="1" x14ac:dyDescent="0.3"/>
    <row r="5397" ht="21" customHeight="1" x14ac:dyDescent="0.3"/>
    <row r="5398" ht="21" customHeight="1" x14ac:dyDescent="0.3"/>
    <row r="5399" ht="21" customHeight="1" x14ac:dyDescent="0.3"/>
    <row r="5400" ht="21" customHeight="1" x14ac:dyDescent="0.3"/>
    <row r="5401" ht="21" customHeight="1" x14ac:dyDescent="0.3"/>
    <row r="5402" ht="21" customHeight="1" x14ac:dyDescent="0.3"/>
    <row r="5403" ht="21" customHeight="1" x14ac:dyDescent="0.3"/>
    <row r="5404" ht="21" customHeight="1" x14ac:dyDescent="0.3"/>
    <row r="5405" ht="21" customHeight="1" x14ac:dyDescent="0.3"/>
    <row r="5406" ht="21" customHeight="1" x14ac:dyDescent="0.3"/>
    <row r="5407" ht="21" customHeight="1" x14ac:dyDescent="0.3"/>
    <row r="5408" ht="21" customHeight="1" x14ac:dyDescent="0.3"/>
    <row r="5409" ht="21" customHeight="1" x14ac:dyDescent="0.3"/>
    <row r="5410" ht="21" customHeight="1" x14ac:dyDescent="0.3"/>
    <row r="5411" ht="21" customHeight="1" x14ac:dyDescent="0.3"/>
    <row r="5412" ht="21" customHeight="1" x14ac:dyDescent="0.3"/>
    <row r="5413" ht="21" customHeight="1" x14ac:dyDescent="0.3"/>
    <row r="5414" ht="21" customHeight="1" x14ac:dyDescent="0.3"/>
    <row r="5415" ht="21" customHeight="1" x14ac:dyDescent="0.3"/>
    <row r="5416" ht="21" customHeight="1" x14ac:dyDescent="0.3"/>
    <row r="5417" ht="21" customHeight="1" x14ac:dyDescent="0.3"/>
    <row r="5418" ht="21" customHeight="1" x14ac:dyDescent="0.3"/>
    <row r="5419" ht="21" customHeight="1" x14ac:dyDescent="0.3"/>
    <row r="5420" ht="21" customHeight="1" x14ac:dyDescent="0.3"/>
    <row r="5421" ht="21" customHeight="1" x14ac:dyDescent="0.3"/>
    <row r="5422" ht="21" customHeight="1" x14ac:dyDescent="0.3"/>
    <row r="5423" ht="21" customHeight="1" x14ac:dyDescent="0.3"/>
    <row r="5424" ht="21" customHeight="1" x14ac:dyDescent="0.3"/>
    <row r="5425" ht="21" customHeight="1" x14ac:dyDescent="0.3"/>
    <row r="5426" ht="21" customHeight="1" x14ac:dyDescent="0.3"/>
    <row r="5427" ht="21" customHeight="1" x14ac:dyDescent="0.3"/>
    <row r="5428" ht="21" customHeight="1" x14ac:dyDescent="0.3"/>
    <row r="5429" ht="21" customHeight="1" x14ac:dyDescent="0.3"/>
    <row r="5430" ht="21" customHeight="1" x14ac:dyDescent="0.3"/>
    <row r="5431" ht="21" customHeight="1" x14ac:dyDescent="0.3"/>
    <row r="5432" ht="21" customHeight="1" x14ac:dyDescent="0.3"/>
    <row r="5433" ht="21" customHeight="1" x14ac:dyDescent="0.3"/>
    <row r="5434" ht="21" customHeight="1" x14ac:dyDescent="0.3"/>
    <row r="5435" ht="21" customHeight="1" x14ac:dyDescent="0.3"/>
    <row r="5436" ht="21" customHeight="1" x14ac:dyDescent="0.3"/>
    <row r="5437" ht="21" customHeight="1" x14ac:dyDescent="0.3"/>
    <row r="5438" ht="21" customHeight="1" x14ac:dyDescent="0.3"/>
    <row r="5439" ht="21" customHeight="1" x14ac:dyDescent="0.3"/>
    <row r="5440" ht="21" customHeight="1" x14ac:dyDescent="0.3"/>
    <row r="5441" ht="21" customHeight="1" x14ac:dyDescent="0.3"/>
    <row r="5442" ht="21" customHeight="1" x14ac:dyDescent="0.3"/>
    <row r="5443" ht="21" customHeight="1" x14ac:dyDescent="0.3"/>
    <row r="5444" ht="21" customHeight="1" x14ac:dyDescent="0.3"/>
    <row r="5445" ht="21" customHeight="1" x14ac:dyDescent="0.3"/>
    <row r="5446" ht="21" customHeight="1" x14ac:dyDescent="0.3"/>
    <row r="5447" ht="21" customHeight="1" x14ac:dyDescent="0.3"/>
    <row r="5448" ht="21" customHeight="1" x14ac:dyDescent="0.3"/>
    <row r="5449" ht="21" customHeight="1" x14ac:dyDescent="0.3"/>
    <row r="5450" ht="21" customHeight="1" x14ac:dyDescent="0.3"/>
    <row r="5451" ht="21" customHeight="1" x14ac:dyDescent="0.3"/>
    <row r="5452" ht="21" customHeight="1" x14ac:dyDescent="0.3"/>
    <row r="5453" ht="21" customHeight="1" x14ac:dyDescent="0.3"/>
    <row r="5454" ht="21" customHeight="1" x14ac:dyDescent="0.3"/>
    <row r="5455" ht="21" customHeight="1" x14ac:dyDescent="0.3"/>
    <row r="5456" ht="21" customHeight="1" x14ac:dyDescent="0.3"/>
    <row r="5457" ht="21" customHeight="1" x14ac:dyDescent="0.3"/>
    <row r="5458" ht="21" customHeight="1" x14ac:dyDescent="0.3"/>
    <row r="5459" ht="21" customHeight="1" x14ac:dyDescent="0.3"/>
    <row r="5460" ht="21" customHeight="1" x14ac:dyDescent="0.3"/>
    <row r="5461" ht="21" customHeight="1" x14ac:dyDescent="0.3"/>
    <row r="5462" ht="21" customHeight="1" x14ac:dyDescent="0.3"/>
    <row r="5463" ht="21" customHeight="1" x14ac:dyDescent="0.3"/>
    <row r="5464" ht="21" customHeight="1" x14ac:dyDescent="0.3"/>
    <row r="5465" ht="21" customHeight="1" x14ac:dyDescent="0.3"/>
    <row r="5466" ht="21" customHeight="1" x14ac:dyDescent="0.3"/>
    <row r="5467" ht="21" customHeight="1" x14ac:dyDescent="0.3"/>
    <row r="5468" ht="21" customHeight="1" x14ac:dyDescent="0.3"/>
    <row r="5469" ht="21" customHeight="1" x14ac:dyDescent="0.3"/>
    <row r="5470" ht="21" customHeight="1" x14ac:dyDescent="0.3"/>
    <row r="5471" ht="21" customHeight="1" x14ac:dyDescent="0.3"/>
    <row r="5472" ht="21" customHeight="1" x14ac:dyDescent="0.3"/>
    <row r="5473" ht="21" customHeight="1" x14ac:dyDescent="0.3"/>
    <row r="5474" ht="21" customHeight="1" x14ac:dyDescent="0.3"/>
    <row r="5475" ht="21" customHeight="1" x14ac:dyDescent="0.3"/>
    <row r="5476" ht="21" customHeight="1" x14ac:dyDescent="0.3"/>
    <row r="5477" ht="21" customHeight="1" x14ac:dyDescent="0.3"/>
    <row r="5478" ht="21" customHeight="1" x14ac:dyDescent="0.3"/>
    <row r="5479" ht="21" customHeight="1" x14ac:dyDescent="0.3"/>
    <row r="5480" ht="21" customHeight="1" x14ac:dyDescent="0.3"/>
    <row r="5481" ht="21" customHeight="1" x14ac:dyDescent="0.3"/>
    <row r="5482" ht="21" customHeight="1" x14ac:dyDescent="0.3"/>
    <row r="5483" ht="21" customHeight="1" x14ac:dyDescent="0.3"/>
    <row r="5484" ht="21" customHeight="1" x14ac:dyDescent="0.3"/>
    <row r="5485" ht="21" customHeight="1" x14ac:dyDescent="0.3"/>
    <row r="5486" ht="21" customHeight="1" x14ac:dyDescent="0.3"/>
    <row r="5487" ht="21" customHeight="1" x14ac:dyDescent="0.3"/>
    <row r="5488" ht="21" customHeight="1" x14ac:dyDescent="0.3"/>
    <row r="5489" ht="21" customHeight="1" x14ac:dyDescent="0.3"/>
    <row r="5490" ht="21" customHeight="1" x14ac:dyDescent="0.3"/>
    <row r="5491" ht="21" customHeight="1" x14ac:dyDescent="0.3"/>
    <row r="5492" ht="21" customHeight="1" x14ac:dyDescent="0.3"/>
    <row r="5493" ht="21" customHeight="1" x14ac:dyDescent="0.3"/>
    <row r="5494" ht="21" customHeight="1" x14ac:dyDescent="0.3"/>
    <row r="5495" ht="21" customHeight="1" x14ac:dyDescent="0.3"/>
    <row r="5496" ht="21" customHeight="1" x14ac:dyDescent="0.3"/>
    <row r="5497" ht="21" customHeight="1" x14ac:dyDescent="0.3"/>
    <row r="5498" ht="21" customHeight="1" x14ac:dyDescent="0.3"/>
    <row r="5499" ht="21" customHeight="1" x14ac:dyDescent="0.3"/>
    <row r="5500" ht="21" customHeight="1" x14ac:dyDescent="0.3"/>
    <row r="5501" ht="21" customHeight="1" x14ac:dyDescent="0.3"/>
    <row r="5502" ht="21" customHeight="1" x14ac:dyDescent="0.3"/>
    <row r="5503" ht="21" customHeight="1" x14ac:dyDescent="0.3"/>
    <row r="5504" ht="21" customHeight="1" x14ac:dyDescent="0.3"/>
    <row r="5505" ht="21" customHeight="1" x14ac:dyDescent="0.3"/>
    <row r="5506" ht="21" customHeight="1" x14ac:dyDescent="0.3"/>
    <row r="5507" ht="21" customHeight="1" x14ac:dyDescent="0.3"/>
    <row r="5508" ht="21" customHeight="1" x14ac:dyDescent="0.3"/>
    <row r="5509" ht="21" customHeight="1" x14ac:dyDescent="0.3"/>
    <row r="5510" ht="21" customHeight="1" x14ac:dyDescent="0.3"/>
    <row r="5511" ht="21" customHeight="1" x14ac:dyDescent="0.3"/>
    <row r="5512" ht="21" customHeight="1" x14ac:dyDescent="0.3"/>
    <row r="5513" ht="21" customHeight="1" x14ac:dyDescent="0.3"/>
    <row r="5514" ht="21" customHeight="1" x14ac:dyDescent="0.3"/>
    <row r="5515" ht="21" customHeight="1" x14ac:dyDescent="0.3"/>
    <row r="5516" ht="21" customHeight="1" x14ac:dyDescent="0.3"/>
    <row r="5517" ht="21" customHeight="1" x14ac:dyDescent="0.3"/>
    <row r="5518" ht="21" customHeight="1" x14ac:dyDescent="0.3"/>
    <row r="5519" ht="21" customHeight="1" x14ac:dyDescent="0.3"/>
    <row r="5520" ht="21" customHeight="1" x14ac:dyDescent="0.3"/>
    <row r="5521" ht="21" customHeight="1" x14ac:dyDescent="0.3"/>
    <row r="5522" ht="21" customHeight="1" x14ac:dyDescent="0.3"/>
    <row r="5523" ht="21" customHeight="1" x14ac:dyDescent="0.3"/>
    <row r="5524" ht="21" customHeight="1" x14ac:dyDescent="0.3"/>
    <row r="5525" ht="21" customHeight="1" x14ac:dyDescent="0.3"/>
    <row r="5526" ht="21" customHeight="1" x14ac:dyDescent="0.3"/>
    <row r="5527" ht="21" customHeight="1" x14ac:dyDescent="0.3"/>
    <row r="5528" ht="21" customHeight="1" x14ac:dyDescent="0.3"/>
    <row r="5529" ht="21" customHeight="1" x14ac:dyDescent="0.3"/>
    <row r="5530" ht="21" customHeight="1" x14ac:dyDescent="0.3"/>
    <row r="5531" ht="21" customHeight="1" x14ac:dyDescent="0.3"/>
    <row r="5532" ht="21" customHeight="1" x14ac:dyDescent="0.3"/>
    <row r="5533" ht="21" customHeight="1" x14ac:dyDescent="0.3"/>
    <row r="5534" ht="21" customHeight="1" x14ac:dyDescent="0.3"/>
    <row r="5535" ht="21" customHeight="1" x14ac:dyDescent="0.3"/>
    <row r="5536" ht="21" customHeight="1" x14ac:dyDescent="0.3"/>
    <row r="5537" ht="21" customHeight="1" x14ac:dyDescent="0.3"/>
    <row r="5538" ht="21" customHeight="1" x14ac:dyDescent="0.3"/>
    <row r="5539" ht="21" customHeight="1" x14ac:dyDescent="0.3"/>
    <row r="5540" ht="21" customHeight="1" x14ac:dyDescent="0.3"/>
    <row r="5541" ht="21" customHeight="1" x14ac:dyDescent="0.3"/>
    <row r="5542" ht="21" customHeight="1" x14ac:dyDescent="0.3"/>
    <row r="5543" ht="21" customHeight="1" x14ac:dyDescent="0.3"/>
    <row r="5544" ht="21" customHeight="1" x14ac:dyDescent="0.3"/>
    <row r="5545" ht="21" customHeight="1" x14ac:dyDescent="0.3"/>
    <row r="5546" ht="21" customHeight="1" x14ac:dyDescent="0.3"/>
    <row r="5547" ht="21" customHeight="1" x14ac:dyDescent="0.3"/>
    <row r="5548" ht="21" customHeight="1" x14ac:dyDescent="0.3"/>
    <row r="5549" ht="21" customHeight="1" x14ac:dyDescent="0.3"/>
    <row r="5550" ht="21" customHeight="1" x14ac:dyDescent="0.3"/>
    <row r="5551" ht="21" customHeight="1" x14ac:dyDescent="0.3"/>
    <row r="5552" ht="21" customHeight="1" x14ac:dyDescent="0.3"/>
    <row r="5553" ht="21" customHeight="1" x14ac:dyDescent="0.3"/>
    <row r="5554" ht="21" customHeight="1" x14ac:dyDescent="0.3"/>
    <row r="5555" ht="21" customHeight="1" x14ac:dyDescent="0.3"/>
    <row r="5556" ht="21" customHeight="1" x14ac:dyDescent="0.3"/>
    <row r="5557" ht="21" customHeight="1" x14ac:dyDescent="0.3"/>
    <row r="5558" ht="21" customHeight="1" x14ac:dyDescent="0.3"/>
    <row r="5559" ht="21" customHeight="1" x14ac:dyDescent="0.3"/>
    <row r="5560" ht="21" customHeight="1" x14ac:dyDescent="0.3"/>
    <row r="5561" ht="21" customHeight="1" x14ac:dyDescent="0.3"/>
    <row r="5562" ht="21" customHeight="1" x14ac:dyDescent="0.3"/>
    <row r="5563" ht="21" customHeight="1" x14ac:dyDescent="0.3"/>
    <row r="5564" ht="21" customHeight="1" x14ac:dyDescent="0.3"/>
    <row r="5565" ht="21" customHeight="1" x14ac:dyDescent="0.3"/>
    <row r="5566" ht="21" customHeight="1" x14ac:dyDescent="0.3"/>
    <row r="5567" ht="21" customHeight="1" x14ac:dyDescent="0.3"/>
    <row r="5568" ht="21" customHeight="1" x14ac:dyDescent="0.3"/>
    <row r="5569" ht="21" customHeight="1" x14ac:dyDescent="0.3"/>
    <row r="5570" ht="21" customHeight="1" x14ac:dyDescent="0.3"/>
    <row r="5571" ht="21" customHeight="1" x14ac:dyDescent="0.3"/>
    <row r="5572" ht="21" customHeight="1" x14ac:dyDescent="0.3"/>
    <row r="5573" ht="21" customHeight="1" x14ac:dyDescent="0.3"/>
    <row r="5574" ht="21" customHeight="1" x14ac:dyDescent="0.3"/>
    <row r="5575" ht="21" customHeight="1" x14ac:dyDescent="0.3"/>
    <row r="5576" ht="21" customHeight="1" x14ac:dyDescent="0.3"/>
    <row r="5577" ht="21" customHeight="1" x14ac:dyDescent="0.3"/>
    <row r="5578" ht="21" customHeight="1" x14ac:dyDescent="0.3"/>
    <row r="5579" ht="21" customHeight="1" x14ac:dyDescent="0.3"/>
    <row r="5580" ht="21" customHeight="1" x14ac:dyDescent="0.3"/>
    <row r="5581" ht="21" customHeight="1" x14ac:dyDescent="0.3"/>
    <row r="5582" ht="21" customHeight="1" x14ac:dyDescent="0.3"/>
    <row r="5583" ht="21" customHeight="1" x14ac:dyDescent="0.3"/>
    <row r="5584" ht="21" customHeight="1" x14ac:dyDescent="0.3"/>
    <row r="5585" ht="21" customHeight="1" x14ac:dyDescent="0.3"/>
    <row r="5586" ht="21" customHeight="1" x14ac:dyDescent="0.3"/>
    <row r="5587" ht="21" customHeight="1" x14ac:dyDescent="0.3"/>
    <row r="5588" ht="21" customHeight="1" x14ac:dyDescent="0.3"/>
    <row r="5589" ht="21" customHeight="1" x14ac:dyDescent="0.3"/>
    <row r="5590" ht="21" customHeight="1" x14ac:dyDescent="0.3"/>
    <row r="5591" ht="21" customHeight="1" x14ac:dyDescent="0.3"/>
    <row r="5592" ht="21" customHeight="1" x14ac:dyDescent="0.3"/>
    <row r="5593" ht="21" customHeight="1" x14ac:dyDescent="0.3"/>
    <row r="5594" ht="21" customHeight="1" x14ac:dyDescent="0.3"/>
    <row r="5595" ht="21" customHeight="1" x14ac:dyDescent="0.3"/>
    <row r="5596" ht="21" customHeight="1" x14ac:dyDescent="0.3"/>
    <row r="5597" ht="21" customHeight="1" x14ac:dyDescent="0.3"/>
    <row r="5598" ht="21" customHeight="1" x14ac:dyDescent="0.3"/>
    <row r="5599" ht="21" customHeight="1" x14ac:dyDescent="0.3"/>
    <row r="5600" ht="21" customHeight="1" x14ac:dyDescent="0.3"/>
    <row r="5601" ht="21" customHeight="1" x14ac:dyDescent="0.3"/>
    <row r="5602" ht="21" customHeight="1" x14ac:dyDescent="0.3"/>
    <row r="5603" ht="21" customHeight="1" x14ac:dyDescent="0.3"/>
    <row r="5604" ht="21" customHeight="1" x14ac:dyDescent="0.3"/>
    <row r="5605" ht="21" customHeight="1" x14ac:dyDescent="0.3"/>
    <row r="5606" ht="21" customHeight="1" x14ac:dyDescent="0.3"/>
    <row r="5607" ht="21" customHeight="1" x14ac:dyDescent="0.3"/>
    <row r="5608" ht="21" customHeight="1" x14ac:dyDescent="0.3"/>
    <row r="5609" ht="21" customHeight="1" x14ac:dyDescent="0.3"/>
    <row r="5610" ht="21" customHeight="1" x14ac:dyDescent="0.3"/>
    <row r="5611" ht="21" customHeight="1" x14ac:dyDescent="0.3"/>
    <row r="5612" ht="21" customHeight="1" x14ac:dyDescent="0.3"/>
    <row r="5613" ht="21" customHeight="1" x14ac:dyDescent="0.3"/>
    <row r="5614" ht="21" customHeight="1" x14ac:dyDescent="0.3"/>
    <row r="5615" ht="21" customHeight="1" x14ac:dyDescent="0.3"/>
    <row r="5616" ht="21" customHeight="1" x14ac:dyDescent="0.3"/>
    <row r="5617" ht="21" customHeight="1" x14ac:dyDescent="0.3"/>
    <row r="5618" ht="21" customHeight="1" x14ac:dyDescent="0.3"/>
    <row r="5619" ht="21" customHeight="1" x14ac:dyDescent="0.3"/>
    <row r="5620" ht="21" customHeight="1" x14ac:dyDescent="0.3"/>
    <row r="5621" ht="21" customHeight="1" x14ac:dyDescent="0.3"/>
    <row r="5622" ht="21" customHeight="1" x14ac:dyDescent="0.3"/>
    <row r="5623" ht="21" customHeight="1" x14ac:dyDescent="0.3"/>
    <row r="5624" ht="21" customHeight="1" x14ac:dyDescent="0.3"/>
    <row r="5625" ht="21" customHeight="1" x14ac:dyDescent="0.3"/>
    <row r="5626" ht="21" customHeight="1" x14ac:dyDescent="0.3"/>
    <row r="5627" ht="21" customHeight="1" x14ac:dyDescent="0.3"/>
    <row r="5628" ht="21" customHeight="1" x14ac:dyDescent="0.3"/>
    <row r="5629" ht="21" customHeight="1" x14ac:dyDescent="0.3"/>
    <row r="5630" ht="21" customHeight="1" x14ac:dyDescent="0.3"/>
    <row r="5631" ht="21" customHeight="1" x14ac:dyDescent="0.3"/>
    <row r="5632" ht="21" customHeight="1" x14ac:dyDescent="0.3"/>
    <row r="5633" ht="21" customHeight="1" x14ac:dyDescent="0.3"/>
    <row r="5634" ht="21" customHeight="1" x14ac:dyDescent="0.3"/>
    <row r="5635" ht="21" customHeight="1" x14ac:dyDescent="0.3"/>
    <row r="5636" ht="21" customHeight="1" x14ac:dyDescent="0.3"/>
    <row r="5637" ht="21" customHeight="1" x14ac:dyDescent="0.3"/>
    <row r="5638" ht="21" customHeight="1" x14ac:dyDescent="0.3"/>
    <row r="5639" ht="21" customHeight="1" x14ac:dyDescent="0.3"/>
    <row r="5640" ht="21" customHeight="1" x14ac:dyDescent="0.3"/>
    <row r="5641" ht="21" customHeight="1" x14ac:dyDescent="0.3"/>
    <row r="5642" ht="21" customHeight="1" x14ac:dyDescent="0.3"/>
    <row r="5643" ht="21" customHeight="1" x14ac:dyDescent="0.3"/>
    <row r="5644" ht="21" customHeight="1" x14ac:dyDescent="0.3"/>
    <row r="5645" ht="21" customHeight="1" x14ac:dyDescent="0.3"/>
    <row r="5646" ht="21" customHeight="1" x14ac:dyDescent="0.3"/>
    <row r="5647" ht="21" customHeight="1" x14ac:dyDescent="0.3"/>
    <row r="5648" ht="21" customHeight="1" x14ac:dyDescent="0.3"/>
    <row r="5649" ht="21" customHeight="1" x14ac:dyDescent="0.3"/>
    <row r="5650" ht="21" customHeight="1" x14ac:dyDescent="0.3"/>
    <row r="5651" ht="21" customHeight="1" x14ac:dyDescent="0.3"/>
    <row r="5652" ht="21" customHeight="1" x14ac:dyDescent="0.3"/>
    <row r="5653" ht="21" customHeight="1" x14ac:dyDescent="0.3"/>
    <row r="5654" ht="21" customHeight="1" x14ac:dyDescent="0.3"/>
    <row r="5655" ht="21" customHeight="1" x14ac:dyDescent="0.3"/>
    <row r="5656" ht="21" customHeight="1" x14ac:dyDescent="0.3"/>
    <row r="5657" ht="21" customHeight="1" x14ac:dyDescent="0.3"/>
    <row r="5658" ht="21" customHeight="1" x14ac:dyDescent="0.3"/>
    <row r="5659" ht="21" customHeight="1" x14ac:dyDescent="0.3"/>
    <row r="5660" ht="21" customHeight="1" x14ac:dyDescent="0.3"/>
    <row r="5661" ht="21" customHeight="1" x14ac:dyDescent="0.3"/>
    <row r="5662" ht="21" customHeight="1" x14ac:dyDescent="0.3"/>
    <row r="5663" ht="21" customHeight="1" x14ac:dyDescent="0.3"/>
    <row r="5664" ht="21" customHeight="1" x14ac:dyDescent="0.3"/>
    <row r="5665" ht="21" customHeight="1" x14ac:dyDescent="0.3"/>
    <row r="5666" ht="21" customHeight="1" x14ac:dyDescent="0.3"/>
    <row r="5667" ht="21" customHeight="1" x14ac:dyDescent="0.3"/>
    <row r="5668" ht="21" customHeight="1" x14ac:dyDescent="0.3"/>
    <row r="5669" ht="21" customHeight="1" x14ac:dyDescent="0.3"/>
    <row r="5670" ht="21" customHeight="1" x14ac:dyDescent="0.3"/>
    <row r="5671" ht="21" customHeight="1" x14ac:dyDescent="0.3"/>
    <row r="5672" ht="21" customHeight="1" x14ac:dyDescent="0.3"/>
    <row r="5673" ht="21" customHeight="1" x14ac:dyDescent="0.3"/>
    <row r="5674" ht="21" customHeight="1" x14ac:dyDescent="0.3"/>
    <row r="5675" ht="21" customHeight="1" x14ac:dyDescent="0.3"/>
    <row r="5676" ht="21" customHeight="1" x14ac:dyDescent="0.3"/>
    <row r="5677" ht="21" customHeight="1" x14ac:dyDescent="0.3"/>
    <row r="5678" ht="21" customHeight="1" x14ac:dyDescent="0.3"/>
    <row r="5679" ht="21" customHeight="1" x14ac:dyDescent="0.3"/>
    <row r="5680" ht="21" customHeight="1" x14ac:dyDescent="0.3"/>
    <row r="5681" ht="21" customHeight="1" x14ac:dyDescent="0.3"/>
    <row r="5682" ht="21" customHeight="1" x14ac:dyDescent="0.3"/>
    <row r="5683" ht="21" customHeight="1" x14ac:dyDescent="0.3"/>
    <row r="5684" ht="21" customHeight="1" x14ac:dyDescent="0.3"/>
    <row r="5685" ht="21" customHeight="1" x14ac:dyDescent="0.3"/>
    <row r="5686" ht="21" customHeight="1" x14ac:dyDescent="0.3"/>
    <row r="5687" ht="21" customHeight="1" x14ac:dyDescent="0.3"/>
    <row r="5688" ht="21" customHeight="1" x14ac:dyDescent="0.3"/>
    <row r="5689" ht="21" customHeight="1" x14ac:dyDescent="0.3"/>
    <row r="5690" ht="21" customHeight="1" x14ac:dyDescent="0.3"/>
    <row r="5691" ht="21" customHeight="1" x14ac:dyDescent="0.3"/>
    <row r="5692" ht="21" customHeight="1" x14ac:dyDescent="0.3"/>
    <row r="5693" ht="21" customHeight="1" x14ac:dyDescent="0.3"/>
    <row r="5694" ht="21" customHeight="1" x14ac:dyDescent="0.3"/>
    <row r="5695" ht="21" customHeight="1" x14ac:dyDescent="0.3"/>
    <row r="5696" ht="21" customHeight="1" x14ac:dyDescent="0.3"/>
    <row r="5697" ht="21" customHeight="1" x14ac:dyDescent="0.3"/>
    <row r="5698" ht="21" customHeight="1" x14ac:dyDescent="0.3"/>
    <row r="5699" ht="21" customHeight="1" x14ac:dyDescent="0.3"/>
    <row r="5700" ht="21" customHeight="1" x14ac:dyDescent="0.3"/>
    <row r="5701" ht="21" customHeight="1" x14ac:dyDescent="0.3"/>
    <row r="5702" ht="21" customHeight="1" x14ac:dyDescent="0.3"/>
    <row r="5703" ht="21" customHeight="1" x14ac:dyDescent="0.3"/>
    <row r="5704" ht="21" customHeight="1" x14ac:dyDescent="0.3"/>
    <row r="5705" ht="21" customHeight="1" x14ac:dyDescent="0.3"/>
    <row r="5706" ht="21" customHeight="1" x14ac:dyDescent="0.3"/>
    <row r="5707" ht="21" customHeight="1" x14ac:dyDescent="0.3"/>
    <row r="5708" ht="21" customHeight="1" x14ac:dyDescent="0.3"/>
    <row r="5709" ht="21" customHeight="1" x14ac:dyDescent="0.3"/>
    <row r="5710" ht="21" customHeight="1" x14ac:dyDescent="0.3"/>
    <row r="5711" ht="21" customHeight="1" x14ac:dyDescent="0.3"/>
    <row r="5712" ht="21" customHeight="1" x14ac:dyDescent="0.3"/>
    <row r="5713" ht="21" customHeight="1" x14ac:dyDescent="0.3"/>
    <row r="5714" ht="21" customHeight="1" x14ac:dyDescent="0.3"/>
    <row r="5715" ht="21" customHeight="1" x14ac:dyDescent="0.3"/>
    <row r="5716" ht="21" customHeight="1" x14ac:dyDescent="0.3"/>
    <row r="5717" ht="21" customHeight="1" x14ac:dyDescent="0.3"/>
    <row r="5718" ht="21" customHeight="1" x14ac:dyDescent="0.3"/>
    <row r="5719" ht="21" customHeight="1" x14ac:dyDescent="0.3"/>
    <row r="5720" ht="21" customHeight="1" x14ac:dyDescent="0.3"/>
    <row r="5721" ht="21" customHeight="1" x14ac:dyDescent="0.3"/>
    <row r="5722" ht="21" customHeight="1" x14ac:dyDescent="0.3"/>
    <row r="5723" ht="21" customHeight="1" x14ac:dyDescent="0.3"/>
    <row r="5724" ht="21" customHeight="1" x14ac:dyDescent="0.3"/>
    <row r="5725" ht="21" customHeight="1" x14ac:dyDescent="0.3"/>
    <row r="5726" ht="21" customHeight="1" x14ac:dyDescent="0.3"/>
    <row r="5727" ht="21" customHeight="1" x14ac:dyDescent="0.3"/>
    <row r="5728" ht="21" customHeight="1" x14ac:dyDescent="0.3"/>
    <row r="5729" ht="21" customHeight="1" x14ac:dyDescent="0.3"/>
    <row r="5730" ht="21" customHeight="1" x14ac:dyDescent="0.3"/>
    <row r="5731" ht="21" customHeight="1" x14ac:dyDescent="0.3"/>
    <row r="5732" ht="21" customHeight="1" x14ac:dyDescent="0.3"/>
    <row r="5733" ht="21" customHeight="1" x14ac:dyDescent="0.3"/>
    <row r="5734" ht="21" customHeight="1" x14ac:dyDescent="0.3"/>
    <row r="5735" ht="21" customHeight="1" x14ac:dyDescent="0.3"/>
    <row r="5736" ht="21" customHeight="1" x14ac:dyDescent="0.3"/>
    <row r="5737" ht="21" customHeight="1" x14ac:dyDescent="0.3"/>
    <row r="5738" ht="21" customHeight="1" x14ac:dyDescent="0.3"/>
    <row r="5739" ht="21" customHeight="1" x14ac:dyDescent="0.3"/>
    <row r="5740" ht="21" customHeight="1" x14ac:dyDescent="0.3"/>
    <row r="5741" ht="21" customHeight="1" x14ac:dyDescent="0.3"/>
    <row r="5742" ht="21" customHeight="1" x14ac:dyDescent="0.3"/>
    <row r="5743" ht="21" customHeight="1" x14ac:dyDescent="0.3"/>
    <row r="5744" ht="21" customHeight="1" x14ac:dyDescent="0.3"/>
    <row r="5745" ht="21" customHeight="1" x14ac:dyDescent="0.3"/>
    <row r="5746" ht="21" customHeight="1" x14ac:dyDescent="0.3"/>
    <row r="5747" ht="21" customHeight="1" x14ac:dyDescent="0.3"/>
    <row r="5748" ht="21" customHeight="1" x14ac:dyDescent="0.3"/>
    <row r="5749" ht="21" customHeight="1" x14ac:dyDescent="0.3"/>
    <row r="5750" ht="21" customHeight="1" x14ac:dyDescent="0.3"/>
    <row r="5751" ht="21" customHeight="1" x14ac:dyDescent="0.3"/>
    <row r="5752" ht="21" customHeight="1" x14ac:dyDescent="0.3"/>
    <row r="5753" ht="21" customHeight="1" x14ac:dyDescent="0.3"/>
    <row r="5754" ht="21" customHeight="1" x14ac:dyDescent="0.3"/>
    <row r="5755" ht="21" customHeight="1" x14ac:dyDescent="0.3"/>
    <row r="5756" ht="21" customHeight="1" x14ac:dyDescent="0.3"/>
    <row r="5757" ht="21" customHeight="1" x14ac:dyDescent="0.3"/>
    <row r="5758" ht="21" customHeight="1" x14ac:dyDescent="0.3"/>
    <row r="5759" ht="21" customHeight="1" x14ac:dyDescent="0.3"/>
    <row r="5760" ht="21" customHeight="1" x14ac:dyDescent="0.3"/>
    <row r="5761" ht="21" customHeight="1" x14ac:dyDescent="0.3"/>
    <row r="5762" ht="21" customHeight="1" x14ac:dyDescent="0.3"/>
    <row r="5763" ht="21" customHeight="1" x14ac:dyDescent="0.3"/>
    <row r="5764" ht="21" customHeight="1" x14ac:dyDescent="0.3"/>
    <row r="5765" ht="21" customHeight="1" x14ac:dyDescent="0.3"/>
    <row r="5766" ht="21" customHeight="1" x14ac:dyDescent="0.3"/>
    <row r="5767" ht="21" customHeight="1" x14ac:dyDescent="0.3"/>
    <row r="5768" ht="21" customHeight="1" x14ac:dyDescent="0.3"/>
    <row r="5769" ht="21" customHeight="1" x14ac:dyDescent="0.3"/>
    <row r="5770" ht="21" customHeight="1" x14ac:dyDescent="0.3"/>
    <row r="5771" ht="21" customHeight="1" x14ac:dyDescent="0.3"/>
    <row r="5772" ht="21" customHeight="1" x14ac:dyDescent="0.3"/>
    <row r="5773" ht="21" customHeight="1" x14ac:dyDescent="0.3"/>
    <row r="5774" ht="21" customHeight="1" x14ac:dyDescent="0.3"/>
    <row r="5775" ht="21" customHeight="1" x14ac:dyDescent="0.3"/>
    <row r="5776" ht="21" customHeight="1" x14ac:dyDescent="0.3"/>
    <row r="5777" ht="21" customHeight="1" x14ac:dyDescent="0.3"/>
    <row r="5778" ht="21" customHeight="1" x14ac:dyDescent="0.3"/>
    <row r="5779" ht="21" customHeight="1" x14ac:dyDescent="0.3"/>
    <row r="5780" ht="21" customHeight="1" x14ac:dyDescent="0.3"/>
    <row r="5781" ht="21" customHeight="1" x14ac:dyDescent="0.3"/>
    <row r="5782" ht="21" customHeight="1" x14ac:dyDescent="0.3"/>
    <row r="5783" ht="21" customHeight="1" x14ac:dyDescent="0.3"/>
    <row r="5784" ht="21" customHeight="1" x14ac:dyDescent="0.3"/>
    <row r="5785" ht="21" customHeight="1" x14ac:dyDescent="0.3"/>
    <row r="5786" ht="21" customHeight="1" x14ac:dyDescent="0.3"/>
    <row r="5787" ht="21" customHeight="1" x14ac:dyDescent="0.3"/>
    <row r="5788" ht="21" customHeight="1" x14ac:dyDescent="0.3"/>
    <row r="5789" ht="21" customHeight="1" x14ac:dyDescent="0.3"/>
    <row r="5790" ht="21" customHeight="1" x14ac:dyDescent="0.3"/>
    <row r="5791" ht="21" customHeight="1" x14ac:dyDescent="0.3"/>
    <row r="5792" ht="21" customHeight="1" x14ac:dyDescent="0.3"/>
    <row r="5793" ht="21" customHeight="1" x14ac:dyDescent="0.3"/>
    <row r="5794" ht="21" customHeight="1" x14ac:dyDescent="0.3"/>
    <row r="5795" ht="21" customHeight="1" x14ac:dyDescent="0.3"/>
    <row r="5796" ht="21" customHeight="1" x14ac:dyDescent="0.3"/>
    <row r="5797" ht="21" customHeight="1" x14ac:dyDescent="0.3"/>
    <row r="5798" ht="21" customHeight="1" x14ac:dyDescent="0.3"/>
    <row r="5799" ht="21" customHeight="1" x14ac:dyDescent="0.3"/>
    <row r="5800" ht="21" customHeight="1" x14ac:dyDescent="0.3"/>
    <row r="5801" ht="21" customHeight="1" x14ac:dyDescent="0.3"/>
    <row r="5802" ht="21" customHeight="1" x14ac:dyDescent="0.3"/>
    <row r="5803" ht="21" customHeight="1" x14ac:dyDescent="0.3"/>
    <row r="5804" ht="21" customHeight="1" x14ac:dyDescent="0.3"/>
    <row r="5805" ht="21" customHeight="1" x14ac:dyDescent="0.3"/>
    <row r="5806" ht="21" customHeight="1" x14ac:dyDescent="0.3"/>
    <row r="5807" ht="21" customHeight="1" x14ac:dyDescent="0.3"/>
    <row r="5808" ht="21" customHeight="1" x14ac:dyDescent="0.3"/>
    <row r="5809" ht="21" customHeight="1" x14ac:dyDescent="0.3"/>
    <row r="5810" ht="21" customHeight="1" x14ac:dyDescent="0.3"/>
    <row r="5811" ht="21" customHeight="1" x14ac:dyDescent="0.3"/>
    <row r="5812" ht="21" customHeight="1" x14ac:dyDescent="0.3"/>
    <row r="5813" ht="21" customHeight="1" x14ac:dyDescent="0.3"/>
    <row r="5814" ht="21" customHeight="1" x14ac:dyDescent="0.3"/>
    <row r="5815" ht="21" customHeight="1" x14ac:dyDescent="0.3"/>
    <row r="5816" ht="21" customHeight="1" x14ac:dyDescent="0.3"/>
    <row r="5817" ht="21" customHeight="1" x14ac:dyDescent="0.3"/>
    <row r="5818" ht="21" customHeight="1" x14ac:dyDescent="0.3"/>
    <row r="5819" ht="21" customHeight="1" x14ac:dyDescent="0.3"/>
    <row r="5820" ht="21" customHeight="1" x14ac:dyDescent="0.3"/>
    <row r="5821" ht="21" customHeight="1" x14ac:dyDescent="0.3"/>
    <row r="5822" ht="21" customHeight="1" x14ac:dyDescent="0.3"/>
    <row r="5823" ht="21" customHeight="1" x14ac:dyDescent="0.3"/>
    <row r="5824" ht="21" customHeight="1" x14ac:dyDescent="0.3"/>
    <row r="5825" ht="21" customHeight="1" x14ac:dyDescent="0.3"/>
    <row r="5826" ht="21" customHeight="1" x14ac:dyDescent="0.3"/>
    <row r="5827" ht="21" customHeight="1" x14ac:dyDescent="0.3"/>
    <row r="5828" ht="21" customHeight="1" x14ac:dyDescent="0.3"/>
    <row r="5829" ht="21" customHeight="1" x14ac:dyDescent="0.3"/>
    <row r="5830" ht="21" customHeight="1" x14ac:dyDescent="0.3"/>
    <row r="5831" ht="21" customHeight="1" x14ac:dyDescent="0.3"/>
    <row r="5832" ht="21" customHeight="1" x14ac:dyDescent="0.3"/>
    <row r="5833" ht="21" customHeight="1" x14ac:dyDescent="0.3"/>
    <row r="5834" ht="21" customHeight="1" x14ac:dyDescent="0.3"/>
    <row r="5835" ht="21" customHeight="1" x14ac:dyDescent="0.3"/>
    <row r="5836" ht="21" customHeight="1" x14ac:dyDescent="0.3"/>
    <row r="5837" ht="21" customHeight="1" x14ac:dyDescent="0.3"/>
    <row r="5838" ht="21" customHeight="1" x14ac:dyDescent="0.3"/>
    <row r="5839" ht="21" customHeight="1" x14ac:dyDescent="0.3"/>
    <row r="5840" ht="21" customHeight="1" x14ac:dyDescent="0.3"/>
    <row r="5841" ht="21" customHeight="1" x14ac:dyDescent="0.3"/>
    <row r="5842" ht="21" customHeight="1" x14ac:dyDescent="0.3"/>
    <row r="5843" ht="21" customHeight="1" x14ac:dyDescent="0.3"/>
    <row r="5844" ht="21" customHeight="1" x14ac:dyDescent="0.3"/>
    <row r="5845" ht="21" customHeight="1" x14ac:dyDescent="0.3"/>
    <row r="5846" ht="21" customHeight="1" x14ac:dyDescent="0.3"/>
    <row r="5847" ht="21" customHeight="1" x14ac:dyDescent="0.3"/>
    <row r="5848" ht="21" customHeight="1" x14ac:dyDescent="0.3"/>
    <row r="5849" ht="21" customHeight="1" x14ac:dyDescent="0.3"/>
    <row r="5850" ht="21" customHeight="1" x14ac:dyDescent="0.3"/>
    <row r="5851" ht="21" customHeight="1" x14ac:dyDescent="0.3"/>
    <row r="5852" ht="21" customHeight="1" x14ac:dyDescent="0.3"/>
    <row r="5853" ht="21" customHeight="1" x14ac:dyDescent="0.3"/>
    <row r="5854" ht="21" customHeight="1" x14ac:dyDescent="0.3"/>
    <row r="5855" ht="21" customHeight="1" x14ac:dyDescent="0.3"/>
    <row r="5856" ht="21" customHeight="1" x14ac:dyDescent="0.3"/>
    <row r="5857" ht="21" customHeight="1" x14ac:dyDescent="0.3"/>
    <row r="5858" ht="21" customHeight="1" x14ac:dyDescent="0.3"/>
    <row r="5859" ht="21" customHeight="1" x14ac:dyDescent="0.3"/>
    <row r="5860" ht="21" customHeight="1" x14ac:dyDescent="0.3"/>
    <row r="5861" ht="21" customHeight="1" x14ac:dyDescent="0.3"/>
    <row r="5862" ht="21" customHeight="1" x14ac:dyDescent="0.3"/>
    <row r="5863" ht="21" customHeight="1" x14ac:dyDescent="0.3"/>
    <row r="5864" ht="21" customHeight="1" x14ac:dyDescent="0.3"/>
    <row r="5865" ht="21" customHeight="1" x14ac:dyDescent="0.3"/>
    <row r="5866" ht="21" customHeight="1" x14ac:dyDescent="0.3"/>
    <row r="5867" ht="21" customHeight="1" x14ac:dyDescent="0.3"/>
    <row r="5868" ht="21" customHeight="1" x14ac:dyDescent="0.3"/>
    <row r="5869" ht="21" customHeight="1" x14ac:dyDescent="0.3"/>
    <row r="5870" ht="21" customHeight="1" x14ac:dyDescent="0.3"/>
    <row r="5871" ht="21" customHeight="1" x14ac:dyDescent="0.3"/>
    <row r="5872" ht="21" customHeight="1" x14ac:dyDescent="0.3"/>
    <row r="5873" ht="21" customHeight="1" x14ac:dyDescent="0.3"/>
    <row r="5874" ht="21" customHeight="1" x14ac:dyDescent="0.3"/>
    <row r="5875" ht="21" customHeight="1" x14ac:dyDescent="0.3"/>
    <row r="5876" ht="21" customHeight="1" x14ac:dyDescent="0.3"/>
    <row r="5877" ht="21" customHeight="1" x14ac:dyDescent="0.3"/>
    <row r="5878" ht="21" customHeight="1" x14ac:dyDescent="0.3"/>
    <row r="5879" ht="21" customHeight="1" x14ac:dyDescent="0.3"/>
    <row r="5880" ht="21" customHeight="1" x14ac:dyDescent="0.3"/>
    <row r="5881" ht="21" customHeight="1" x14ac:dyDescent="0.3"/>
    <row r="5882" ht="21" customHeight="1" x14ac:dyDescent="0.3"/>
    <row r="5883" ht="21" customHeight="1" x14ac:dyDescent="0.3"/>
    <row r="5884" ht="21" customHeight="1" x14ac:dyDescent="0.3"/>
    <row r="5885" ht="21" customHeight="1" x14ac:dyDescent="0.3"/>
    <row r="5886" ht="21" customHeight="1" x14ac:dyDescent="0.3"/>
    <row r="5887" ht="21" customHeight="1" x14ac:dyDescent="0.3"/>
    <row r="5888" ht="21" customHeight="1" x14ac:dyDescent="0.3"/>
    <row r="5889" ht="21" customHeight="1" x14ac:dyDescent="0.3"/>
    <row r="5890" ht="21" customHeight="1" x14ac:dyDescent="0.3"/>
    <row r="5891" ht="21" customHeight="1" x14ac:dyDescent="0.3"/>
    <row r="5892" ht="21" customHeight="1" x14ac:dyDescent="0.3"/>
    <row r="5893" ht="21" customHeight="1" x14ac:dyDescent="0.3"/>
    <row r="5894" ht="21" customHeight="1" x14ac:dyDescent="0.3"/>
    <row r="5895" ht="21" customHeight="1" x14ac:dyDescent="0.3"/>
    <row r="5896" ht="21" customHeight="1" x14ac:dyDescent="0.3"/>
    <row r="5897" ht="21" customHeight="1" x14ac:dyDescent="0.3"/>
    <row r="5898" ht="21" customHeight="1" x14ac:dyDescent="0.3"/>
    <row r="5899" ht="21" customHeight="1" x14ac:dyDescent="0.3"/>
    <row r="5900" ht="21" customHeight="1" x14ac:dyDescent="0.3"/>
    <row r="5901" ht="21" customHeight="1" x14ac:dyDescent="0.3"/>
    <row r="5902" ht="21" customHeight="1" x14ac:dyDescent="0.3"/>
    <row r="5903" ht="21" customHeight="1" x14ac:dyDescent="0.3"/>
    <row r="5904" ht="21" customHeight="1" x14ac:dyDescent="0.3"/>
    <row r="5905" ht="21" customHeight="1" x14ac:dyDescent="0.3"/>
    <row r="5906" ht="21" customHeight="1" x14ac:dyDescent="0.3"/>
    <row r="5907" ht="21" customHeight="1" x14ac:dyDescent="0.3"/>
    <row r="5908" ht="21" customHeight="1" x14ac:dyDescent="0.3"/>
    <row r="5909" ht="21" customHeight="1" x14ac:dyDescent="0.3"/>
    <row r="5910" ht="21" customHeight="1" x14ac:dyDescent="0.3"/>
    <row r="5911" ht="21" customHeight="1" x14ac:dyDescent="0.3"/>
    <row r="5912" ht="21" customHeight="1" x14ac:dyDescent="0.3"/>
    <row r="5913" ht="21" customHeight="1" x14ac:dyDescent="0.3"/>
    <row r="5914" ht="21" customHeight="1" x14ac:dyDescent="0.3"/>
    <row r="5915" ht="21" customHeight="1" x14ac:dyDescent="0.3"/>
    <row r="5916" ht="21" customHeight="1" x14ac:dyDescent="0.3"/>
    <row r="5917" ht="21" customHeight="1" x14ac:dyDescent="0.3"/>
    <row r="5918" ht="21" customHeight="1" x14ac:dyDescent="0.3"/>
    <row r="5919" ht="21" customHeight="1" x14ac:dyDescent="0.3"/>
    <row r="5920" ht="21" customHeight="1" x14ac:dyDescent="0.3"/>
    <row r="5921" ht="21" customHeight="1" x14ac:dyDescent="0.3"/>
    <row r="5922" ht="21" customHeight="1" x14ac:dyDescent="0.3"/>
    <row r="5923" ht="21" customHeight="1" x14ac:dyDescent="0.3"/>
    <row r="5924" ht="21" customHeight="1" x14ac:dyDescent="0.3"/>
    <row r="5925" ht="21" customHeight="1" x14ac:dyDescent="0.3"/>
    <row r="5926" ht="21" customHeight="1" x14ac:dyDescent="0.3"/>
    <row r="5927" ht="21" customHeight="1" x14ac:dyDescent="0.3"/>
    <row r="5928" ht="21" customHeight="1" x14ac:dyDescent="0.3"/>
    <row r="5929" ht="21" customHeight="1" x14ac:dyDescent="0.3"/>
    <row r="5930" ht="21" customHeight="1" x14ac:dyDescent="0.3"/>
    <row r="5931" ht="21" customHeight="1" x14ac:dyDescent="0.3"/>
    <row r="5932" ht="21" customHeight="1" x14ac:dyDescent="0.3"/>
    <row r="5933" ht="21" customHeight="1" x14ac:dyDescent="0.3"/>
    <row r="5934" ht="21" customHeight="1" x14ac:dyDescent="0.3"/>
    <row r="5935" ht="21" customHeight="1" x14ac:dyDescent="0.3"/>
    <row r="5936" ht="21" customHeight="1" x14ac:dyDescent="0.3"/>
    <row r="5937" ht="21" customHeight="1" x14ac:dyDescent="0.3"/>
    <row r="5938" ht="21" customHeight="1" x14ac:dyDescent="0.3"/>
    <row r="5939" ht="21" customHeight="1" x14ac:dyDescent="0.3"/>
    <row r="5940" ht="21" customHeight="1" x14ac:dyDescent="0.3"/>
    <row r="5941" ht="21" customHeight="1" x14ac:dyDescent="0.3"/>
    <row r="5942" ht="21" customHeight="1" x14ac:dyDescent="0.3"/>
    <row r="5943" ht="21" customHeight="1" x14ac:dyDescent="0.3"/>
    <row r="5944" ht="21" customHeight="1" x14ac:dyDescent="0.3"/>
    <row r="5945" ht="21" customHeight="1" x14ac:dyDescent="0.3"/>
    <row r="5946" ht="21" customHeight="1" x14ac:dyDescent="0.3"/>
    <row r="5947" ht="21" customHeight="1" x14ac:dyDescent="0.3"/>
    <row r="5948" ht="21" customHeight="1" x14ac:dyDescent="0.3"/>
    <row r="5949" ht="21" customHeight="1" x14ac:dyDescent="0.3"/>
    <row r="5950" ht="21" customHeight="1" x14ac:dyDescent="0.3"/>
    <row r="5951" ht="21" customHeight="1" x14ac:dyDescent="0.3"/>
    <row r="5952" ht="21" customHeight="1" x14ac:dyDescent="0.3"/>
    <row r="5953" ht="21" customHeight="1" x14ac:dyDescent="0.3"/>
    <row r="5954" ht="21" customHeight="1" x14ac:dyDescent="0.3"/>
    <row r="5955" ht="21" customHeight="1" x14ac:dyDescent="0.3"/>
    <row r="5956" ht="21" customHeight="1" x14ac:dyDescent="0.3"/>
    <row r="5957" ht="21" customHeight="1" x14ac:dyDescent="0.3"/>
    <row r="5958" ht="21" customHeight="1" x14ac:dyDescent="0.3"/>
    <row r="5959" ht="21" customHeight="1" x14ac:dyDescent="0.3"/>
    <row r="5960" ht="21" customHeight="1" x14ac:dyDescent="0.3"/>
    <row r="5961" ht="21" customHeight="1" x14ac:dyDescent="0.3"/>
    <row r="5962" ht="21" customHeight="1" x14ac:dyDescent="0.3"/>
    <row r="5963" ht="21" customHeight="1" x14ac:dyDescent="0.3"/>
    <row r="5964" ht="21" customHeight="1" x14ac:dyDescent="0.3"/>
    <row r="5965" ht="21" customHeight="1" x14ac:dyDescent="0.3"/>
    <row r="5966" ht="21" customHeight="1" x14ac:dyDescent="0.3"/>
    <row r="5967" ht="21" customHeight="1" x14ac:dyDescent="0.3"/>
    <row r="5968" ht="21" customHeight="1" x14ac:dyDescent="0.3"/>
    <row r="5969" ht="21" customHeight="1" x14ac:dyDescent="0.3"/>
    <row r="5970" ht="21" customHeight="1" x14ac:dyDescent="0.3"/>
    <row r="5971" ht="21" customHeight="1" x14ac:dyDescent="0.3"/>
    <row r="5972" ht="21" customHeight="1" x14ac:dyDescent="0.3"/>
    <row r="5973" ht="21" customHeight="1" x14ac:dyDescent="0.3"/>
    <row r="5974" ht="21" customHeight="1" x14ac:dyDescent="0.3"/>
    <row r="5975" ht="21" customHeight="1" x14ac:dyDescent="0.3"/>
    <row r="5976" ht="21" customHeight="1" x14ac:dyDescent="0.3"/>
    <row r="5977" ht="21" customHeight="1" x14ac:dyDescent="0.3"/>
    <row r="5978" ht="21" customHeight="1" x14ac:dyDescent="0.3"/>
    <row r="5979" ht="21" customHeight="1" x14ac:dyDescent="0.3"/>
    <row r="5980" ht="21" customHeight="1" x14ac:dyDescent="0.3"/>
    <row r="5981" ht="21" customHeight="1" x14ac:dyDescent="0.3"/>
    <row r="5982" ht="21" customHeight="1" x14ac:dyDescent="0.3"/>
    <row r="5983" ht="21" customHeight="1" x14ac:dyDescent="0.3"/>
    <row r="5984" ht="21" customHeight="1" x14ac:dyDescent="0.3"/>
    <row r="5985" ht="21" customHeight="1" x14ac:dyDescent="0.3"/>
    <row r="5986" ht="21" customHeight="1" x14ac:dyDescent="0.3"/>
    <row r="5987" ht="21" customHeight="1" x14ac:dyDescent="0.3"/>
    <row r="5988" ht="21" customHeight="1" x14ac:dyDescent="0.3"/>
    <row r="5989" ht="21" customHeight="1" x14ac:dyDescent="0.3"/>
    <row r="5990" ht="21" customHeight="1" x14ac:dyDescent="0.3"/>
    <row r="5991" ht="21" customHeight="1" x14ac:dyDescent="0.3"/>
    <row r="5992" ht="21" customHeight="1" x14ac:dyDescent="0.3"/>
    <row r="5993" ht="21" customHeight="1" x14ac:dyDescent="0.3"/>
    <row r="5994" ht="21" customHeight="1" x14ac:dyDescent="0.3"/>
    <row r="5995" ht="21" customHeight="1" x14ac:dyDescent="0.3"/>
    <row r="5996" ht="21" customHeight="1" x14ac:dyDescent="0.3"/>
    <row r="5997" ht="21" customHeight="1" x14ac:dyDescent="0.3"/>
    <row r="5998" ht="21" customHeight="1" x14ac:dyDescent="0.3"/>
    <row r="5999" ht="21" customHeight="1" x14ac:dyDescent="0.3"/>
    <row r="6000" ht="21" customHeight="1" x14ac:dyDescent="0.3"/>
    <row r="6001" ht="21" customHeight="1" x14ac:dyDescent="0.3"/>
    <row r="6002" ht="21" customHeight="1" x14ac:dyDescent="0.3"/>
    <row r="6003" ht="21" customHeight="1" x14ac:dyDescent="0.3"/>
    <row r="6004" ht="21" customHeight="1" x14ac:dyDescent="0.3"/>
    <row r="6005" ht="21" customHeight="1" x14ac:dyDescent="0.3"/>
    <row r="6006" ht="21" customHeight="1" x14ac:dyDescent="0.3"/>
    <row r="6007" ht="21" customHeight="1" x14ac:dyDescent="0.3"/>
    <row r="6008" ht="21" customHeight="1" x14ac:dyDescent="0.3"/>
    <row r="6009" ht="21" customHeight="1" x14ac:dyDescent="0.3"/>
    <row r="6010" ht="21" customHeight="1" x14ac:dyDescent="0.3"/>
    <row r="6011" ht="21" customHeight="1" x14ac:dyDescent="0.3"/>
    <row r="6012" ht="21" customHeight="1" x14ac:dyDescent="0.3"/>
    <row r="6013" ht="21" customHeight="1" x14ac:dyDescent="0.3"/>
    <row r="6014" ht="21" customHeight="1" x14ac:dyDescent="0.3"/>
    <row r="6015" ht="21" customHeight="1" x14ac:dyDescent="0.3"/>
    <row r="6016" ht="21" customHeight="1" x14ac:dyDescent="0.3"/>
    <row r="6017" ht="21" customHeight="1" x14ac:dyDescent="0.3"/>
    <row r="6018" ht="21" customHeight="1" x14ac:dyDescent="0.3"/>
    <row r="6019" ht="21" customHeight="1" x14ac:dyDescent="0.3"/>
    <row r="6020" ht="21" customHeight="1" x14ac:dyDescent="0.3"/>
    <row r="6021" ht="21" customHeight="1" x14ac:dyDescent="0.3"/>
    <row r="6022" ht="21" customHeight="1" x14ac:dyDescent="0.3"/>
    <row r="6023" ht="21" customHeight="1" x14ac:dyDescent="0.3"/>
    <row r="6024" ht="21" customHeight="1" x14ac:dyDescent="0.3"/>
    <row r="6025" ht="21" customHeight="1" x14ac:dyDescent="0.3"/>
    <row r="6026" ht="21" customHeight="1" x14ac:dyDescent="0.3"/>
    <row r="6027" ht="21" customHeight="1" x14ac:dyDescent="0.3"/>
    <row r="6028" ht="21" customHeight="1" x14ac:dyDescent="0.3"/>
    <row r="6029" ht="21" customHeight="1" x14ac:dyDescent="0.3"/>
    <row r="6030" ht="21" customHeight="1" x14ac:dyDescent="0.3"/>
    <row r="6031" ht="21" customHeight="1" x14ac:dyDescent="0.3"/>
    <row r="6032" ht="21" customHeight="1" x14ac:dyDescent="0.3"/>
    <row r="6033" ht="21" customHeight="1" x14ac:dyDescent="0.3"/>
    <row r="6034" ht="21" customHeight="1" x14ac:dyDescent="0.3"/>
    <row r="6035" ht="21" customHeight="1" x14ac:dyDescent="0.3"/>
    <row r="6036" ht="21" customHeight="1" x14ac:dyDescent="0.3"/>
    <row r="6037" ht="21" customHeight="1" x14ac:dyDescent="0.3"/>
    <row r="6038" ht="21" customHeight="1" x14ac:dyDescent="0.3"/>
    <row r="6039" ht="21" customHeight="1" x14ac:dyDescent="0.3"/>
    <row r="6040" ht="21" customHeight="1" x14ac:dyDescent="0.3"/>
    <row r="6041" ht="21" customHeight="1" x14ac:dyDescent="0.3"/>
    <row r="6042" ht="21" customHeight="1" x14ac:dyDescent="0.3"/>
    <row r="6043" ht="21" customHeight="1" x14ac:dyDescent="0.3"/>
    <row r="6044" ht="21" customHeight="1" x14ac:dyDescent="0.3"/>
    <row r="6045" ht="21" customHeight="1" x14ac:dyDescent="0.3"/>
    <row r="6046" ht="21" customHeight="1" x14ac:dyDescent="0.3"/>
    <row r="6047" ht="21" customHeight="1" x14ac:dyDescent="0.3"/>
    <row r="6048" ht="21" customHeight="1" x14ac:dyDescent="0.3"/>
    <row r="6049" ht="21" customHeight="1" x14ac:dyDescent="0.3"/>
    <row r="6050" ht="21" customHeight="1" x14ac:dyDescent="0.3"/>
    <row r="6051" ht="21" customHeight="1" x14ac:dyDescent="0.3"/>
    <row r="6052" ht="21" customHeight="1" x14ac:dyDescent="0.3"/>
    <row r="6053" ht="21" customHeight="1" x14ac:dyDescent="0.3"/>
    <row r="6054" ht="21" customHeight="1" x14ac:dyDescent="0.3"/>
    <row r="6055" ht="21" customHeight="1" x14ac:dyDescent="0.3"/>
    <row r="6056" ht="21" customHeight="1" x14ac:dyDescent="0.3"/>
    <row r="6057" ht="21" customHeight="1" x14ac:dyDescent="0.3"/>
    <row r="6058" ht="21" customHeight="1" x14ac:dyDescent="0.3"/>
    <row r="6059" ht="21" customHeight="1" x14ac:dyDescent="0.3"/>
    <row r="6060" ht="21" customHeight="1" x14ac:dyDescent="0.3"/>
    <row r="6061" ht="21" customHeight="1" x14ac:dyDescent="0.3"/>
    <row r="6062" ht="21" customHeight="1" x14ac:dyDescent="0.3"/>
    <row r="6063" ht="21" customHeight="1" x14ac:dyDescent="0.3"/>
    <row r="6064" ht="21" customHeight="1" x14ac:dyDescent="0.3"/>
    <row r="6065" ht="21" customHeight="1" x14ac:dyDescent="0.3"/>
    <row r="6066" ht="21" customHeight="1" x14ac:dyDescent="0.3"/>
    <row r="6067" ht="21" customHeight="1" x14ac:dyDescent="0.3"/>
    <row r="6068" ht="21" customHeight="1" x14ac:dyDescent="0.3"/>
    <row r="6069" ht="21" customHeight="1" x14ac:dyDescent="0.3"/>
    <row r="6070" ht="21" customHeight="1" x14ac:dyDescent="0.3"/>
    <row r="6071" ht="21" customHeight="1" x14ac:dyDescent="0.3"/>
    <row r="6072" ht="21" customHeight="1" x14ac:dyDescent="0.3"/>
    <row r="6073" ht="21" customHeight="1" x14ac:dyDescent="0.3"/>
    <row r="6074" ht="21" customHeight="1" x14ac:dyDescent="0.3"/>
    <row r="6075" ht="21" customHeight="1" x14ac:dyDescent="0.3"/>
    <row r="6076" ht="21" customHeight="1" x14ac:dyDescent="0.3"/>
    <row r="6077" ht="21" customHeight="1" x14ac:dyDescent="0.3"/>
    <row r="6078" ht="21" customHeight="1" x14ac:dyDescent="0.3"/>
    <row r="6079" ht="21" customHeight="1" x14ac:dyDescent="0.3"/>
    <row r="6080" ht="21" customHeight="1" x14ac:dyDescent="0.3"/>
    <row r="6081" ht="21" customHeight="1" x14ac:dyDescent="0.3"/>
    <row r="6082" ht="21" customHeight="1" x14ac:dyDescent="0.3"/>
    <row r="6083" ht="21" customHeight="1" x14ac:dyDescent="0.3"/>
    <row r="6084" ht="21" customHeight="1" x14ac:dyDescent="0.3"/>
    <row r="6085" ht="21" customHeight="1" x14ac:dyDescent="0.3"/>
    <row r="6086" ht="21" customHeight="1" x14ac:dyDescent="0.3"/>
    <row r="6087" ht="21" customHeight="1" x14ac:dyDescent="0.3"/>
    <row r="6088" ht="21" customHeight="1" x14ac:dyDescent="0.3"/>
    <row r="6089" ht="21" customHeight="1" x14ac:dyDescent="0.3"/>
    <row r="6090" ht="21" customHeight="1" x14ac:dyDescent="0.3"/>
    <row r="6091" ht="21" customHeight="1" x14ac:dyDescent="0.3"/>
    <row r="6092" ht="21" customHeight="1" x14ac:dyDescent="0.3"/>
    <row r="6093" ht="21" customHeight="1" x14ac:dyDescent="0.3"/>
    <row r="6094" ht="21" customHeight="1" x14ac:dyDescent="0.3"/>
    <row r="6095" ht="21" customHeight="1" x14ac:dyDescent="0.3"/>
    <row r="6096" ht="21" customHeight="1" x14ac:dyDescent="0.3"/>
    <row r="6097" ht="21" customHeight="1" x14ac:dyDescent="0.3"/>
    <row r="6098" ht="21" customHeight="1" x14ac:dyDescent="0.3"/>
    <row r="6099" ht="21" customHeight="1" x14ac:dyDescent="0.3"/>
    <row r="6100" ht="21" customHeight="1" x14ac:dyDescent="0.3"/>
    <row r="6101" ht="21" customHeight="1" x14ac:dyDescent="0.3"/>
    <row r="6102" ht="21" customHeight="1" x14ac:dyDescent="0.3"/>
    <row r="6103" ht="21" customHeight="1" x14ac:dyDescent="0.3"/>
    <row r="6104" ht="21" customHeight="1" x14ac:dyDescent="0.3"/>
    <row r="6105" ht="21" customHeight="1" x14ac:dyDescent="0.3"/>
    <row r="6106" ht="21" customHeight="1" x14ac:dyDescent="0.3"/>
    <row r="6107" ht="21" customHeight="1" x14ac:dyDescent="0.3"/>
    <row r="6108" ht="21" customHeight="1" x14ac:dyDescent="0.3"/>
    <row r="6109" ht="21" customHeight="1" x14ac:dyDescent="0.3"/>
    <row r="6110" ht="21" customHeight="1" x14ac:dyDescent="0.3"/>
    <row r="6111" ht="21" customHeight="1" x14ac:dyDescent="0.3"/>
    <row r="6112" ht="21" customHeight="1" x14ac:dyDescent="0.3"/>
    <row r="6113" ht="21" customHeight="1" x14ac:dyDescent="0.3"/>
    <row r="6114" ht="21" customHeight="1" x14ac:dyDescent="0.3"/>
    <row r="6115" ht="21" customHeight="1" x14ac:dyDescent="0.3"/>
    <row r="6116" ht="21" customHeight="1" x14ac:dyDescent="0.3"/>
    <row r="6117" ht="21" customHeight="1" x14ac:dyDescent="0.3"/>
    <row r="6118" ht="21" customHeight="1" x14ac:dyDescent="0.3"/>
    <row r="6119" ht="21" customHeight="1" x14ac:dyDescent="0.3"/>
    <row r="6120" ht="21" customHeight="1" x14ac:dyDescent="0.3"/>
    <row r="6121" ht="21" customHeight="1" x14ac:dyDescent="0.3"/>
    <row r="6122" ht="21" customHeight="1" x14ac:dyDescent="0.3"/>
    <row r="6123" ht="21" customHeight="1" x14ac:dyDescent="0.3"/>
    <row r="6124" ht="21" customHeight="1" x14ac:dyDescent="0.3"/>
    <row r="6125" ht="21" customHeight="1" x14ac:dyDescent="0.3"/>
    <row r="6126" ht="21" customHeight="1" x14ac:dyDescent="0.3"/>
    <row r="6127" ht="21" customHeight="1" x14ac:dyDescent="0.3"/>
    <row r="6128" ht="21" customHeight="1" x14ac:dyDescent="0.3"/>
    <row r="6129" ht="21" customHeight="1" x14ac:dyDescent="0.3"/>
    <row r="6130" ht="21" customHeight="1" x14ac:dyDescent="0.3"/>
    <row r="6131" ht="21" customHeight="1" x14ac:dyDescent="0.3"/>
    <row r="6132" ht="21" customHeight="1" x14ac:dyDescent="0.3"/>
    <row r="6133" ht="21" customHeight="1" x14ac:dyDescent="0.3"/>
    <row r="6134" ht="21" customHeight="1" x14ac:dyDescent="0.3"/>
    <row r="6135" ht="21" customHeight="1" x14ac:dyDescent="0.3"/>
    <row r="6136" ht="21" customHeight="1" x14ac:dyDescent="0.3"/>
    <row r="6137" ht="21" customHeight="1" x14ac:dyDescent="0.3"/>
    <row r="6138" ht="21" customHeight="1" x14ac:dyDescent="0.3"/>
    <row r="6139" ht="21" customHeight="1" x14ac:dyDescent="0.3"/>
    <row r="6140" ht="21" customHeight="1" x14ac:dyDescent="0.3"/>
    <row r="6141" ht="21" customHeight="1" x14ac:dyDescent="0.3"/>
    <row r="6142" ht="21" customHeight="1" x14ac:dyDescent="0.3"/>
    <row r="6143" ht="21" customHeight="1" x14ac:dyDescent="0.3"/>
    <row r="6144" ht="21" customHeight="1" x14ac:dyDescent="0.3"/>
    <row r="6145" ht="21" customHeight="1" x14ac:dyDescent="0.3"/>
    <row r="6146" ht="21" customHeight="1" x14ac:dyDescent="0.3"/>
    <row r="6147" ht="21" customHeight="1" x14ac:dyDescent="0.3"/>
    <row r="6148" ht="21" customHeight="1" x14ac:dyDescent="0.3"/>
    <row r="6149" ht="21" customHeight="1" x14ac:dyDescent="0.3"/>
    <row r="6150" ht="21" customHeight="1" x14ac:dyDescent="0.3"/>
    <row r="6151" ht="21" customHeight="1" x14ac:dyDescent="0.3"/>
    <row r="6152" ht="21" customHeight="1" x14ac:dyDescent="0.3"/>
    <row r="6153" ht="21" customHeight="1" x14ac:dyDescent="0.3"/>
    <row r="6154" ht="21" customHeight="1" x14ac:dyDescent="0.3"/>
    <row r="6155" ht="21" customHeight="1" x14ac:dyDescent="0.3"/>
    <row r="6156" ht="21" customHeight="1" x14ac:dyDescent="0.3"/>
    <row r="6157" ht="21" customHeight="1" x14ac:dyDescent="0.3"/>
    <row r="6158" ht="21" customHeight="1" x14ac:dyDescent="0.3"/>
    <row r="6159" ht="21" customHeight="1" x14ac:dyDescent="0.3"/>
    <row r="6160" ht="21" customHeight="1" x14ac:dyDescent="0.3"/>
    <row r="6161" ht="21" customHeight="1" x14ac:dyDescent="0.3"/>
    <row r="6162" ht="21" customHeight="1" x14ac:dyDescent="0.3"/>
    <row r="6163" ht="21" customHeight="1" x14ac:dyDescent="0.3"/>
    <row r="6164" ht="21" customHeight="1" x14ac:dyDescent="0.3"/>
    <row r="6165" ht="21" customHeight="1" x14ac:dyDescent="0.3"/>
    <row r="6166" ht="21" customHeight="1" x14ac:dyDescent="0.3"/>
    <row r="6167" ht="21" customHeight="1" x14ac:dyDescent="0.3"/>
    <row r="6168" ht="21" customHeight="1" x14ac:dyDescent="0.3"/>
    <row r="6169" ht="21" customHeight="1" x14ac:dyDescent="0.3"/>
    <row r="6170" ht="21" customHeight="1" x14ac:dyDescent="0.3"/>
    <row r="6171" ht="21" customHeight="1" x14ac:dyDescent="0.3"/>
    <row r="6172" ht="21" customHeight="1" x14ac:dyDescent="0.3"/>
    <row r="6173" ht="21" customHeight="1" x14ac:dyDescent="0.3"/>
    <row r="6174" ht="21" customHeight="1" x14ac:dyDescent="0.3"/>
    <row r="6175" ht="21" customHeight="1" x14ac:dyDescent="0.3"/>
    <row r="6176" ht="21" customHeight="1" x14ac:dyDescent="0.3"/>
    <row r="6177" ht="21" customHeight="1" x14ac:dyDescent="0.3"/>
    <row r="6178" ht="21" customHeight="1" x14ac:dyDescent="0.3"/>
    <row r="6179" ht="21" customHeight="1" x14ac:dyDescent="0.3"/>
    <row r="6180" ht="21" customHeight="1" x14ac:dyDescent="0.3"/>
    <row r="6181" ht="21" customHeight="1" x14ac:dyDescent="0.3"/>
    <row r="6182" ht="21" customHeight="1" x14ac:dyDescent="0.3"/>
    <row r="6183" ht="21" customHeight="1" x14ac:dyDescent="0.3"/>
    <row r="6184" ht="21" customHeight="1" x14ac:dyDescent="0.3"/>
    <row r="6185" ht="21" customHeight="1" x14ac:dyDescent="0.3"/>
    <row r="6186" ht="21" customHeight="1" x14ac:dyDescent="0.3"/>
    <row r="6187" ht="21" customHeight="1" x14ac:dyDescent="0.3"/>
    <row r="6188" ht="21" customHeight="1" x14ac:dyDescent="0.3"/>
    <row r="6189" ht="21" customHeight="1" x14ac:dyDescent="0.3"/>
    <row r="6190" ht="21" customHeight="1" x14ac:dyDescent="0.3"/>
    <row r="6191" ht="21" customHeight="1" x14ac:dyDescent="0.3"/>
    <row r="6192" ht="21" customHeight="1" x14ac:dyDescent="0.3"/>
    <row r="6193" ht="21" customHeight="1" x14ac:dyDescent="0.3"/>
    <row r="6194" ht="21" customHeight="1" x14ac:dyDescent="0.3"/>
    <row r="6195" ht="21" customHeight="1" x14ac:dyDescent="0.3"/>
    <row r="6196" ht="21" customHeight="1" x14ac:dyDescent="0.3"/>
    <row r="6197" ht="21" customHeight="1" x14ac:dyDescent="0.3"/>
    <row r="6198" ht="21" customHeight="1" x14ac:dyDescent="0.3"/>
    <row r="6199" ht="21" customHeight="1" x14ac:dyDescent="0.3"/>
    <row r="6200" ht="21" customHeight="1" x14ac:dyDescent="0.3"/>
    <row r="6201" ht="21" customHeight="1" x14ac:dyDescent="0.3"/>
    <row r="6202" ht="21" customHeight="1" x14ac:dyDescent="0.3"/>
    <row r="6203" ht="21" customHeight="1" x14ac:dyDescent="0.3"/>
    <row r="6204" ht="21" customHeight="1" x14ac:dyDescent="0.3"/>
    <row r="6205" ht="21" customHeight="1" x14ac:dyDescent="0.3"/>
    <row r="6206" ht="21" customHeight="1" x14ac:dyDescent="0.3"/>
    <row r="6207" ht="21" customHeight="1" x14ac:dyDescent="0.3"/>
    <row r="6208" ht="21" customHeight="1" x14ac:dyDescent="0.3"/>
    <row r="6209" ht="21" customHeight="1" x14ac:dyDescent="0.3"/>
    <row r="6210" ht="21" customHeight="1" x14ac:dyDescent="0.3"/>
    <row r="6211" ht="21" customHeight="1" x14ac:dyDescent="0.3"/>
    <row r="6212" ht="21" customHeight="1" x14ac:dyDescent="0.3"/>
    <row r="6213" ht="21" customHeight="1" x14ac:dyDescent="0.3"/>
    <row r="6214" ht="21" customHeight="1" x14ac:dyDescent="0.3"/>
    <row r="6215" ht="21" customHeight="1" x14ac:dyDescent="0.3"/>
    <row r="6216" ht="21" customHeight="1" x14ac:dyDescent="0.3"/>
    <row r="6217" ht="21" customHeight="1" x14ac:dyDescent="0.3"/>
    <row r="6218" ht="21" customHeight="1" x14ac:dyDescent="0.3"/>
    <row r="6219" ht="21" customHeight="1" x14ac:dyDescent="0.3"/>
    <row r="6220" ht="21" customHeight="1" x14ac:dyDescent="0.3"/>
    <row r="6221" ht="21" customHeight="1" x14ac:dyDescent="0.3"/>
    <row r="6222" ht="21" customHeight="1" x14ac:dyDescent="0.3"/>
    <row r="6223" ht="21" customHeight="1" x14ac:dyDescent="0.3"/>
    <row r="6224" ht="21" customHeight="1" x14ac:dyDescent="0.3"/>
    <row r="6225" ht="21" customHeight="1" x14ac:dyDescent="0.3"/>
    <row r="6226" ht="21" customHeight="1" x14ac:dyDescent="0.3"/>
    <row r="6227" ht="21" customHeight="1" x14ac:dyDescent="0.3"/>
    <row r="6228" ht="21" customHeight="1" x14ac:dyDescent="0.3"/>
    <row r="6229" ht="21" customHeight="1" x14ac:dyDescent="0.3"/>
    <row r="6230" ht="21" customHeight="1" x14ac:dyDescent="0.3"/>
    <row r="6231" ht="21" customHeight="1" x14ac:dyDescent="0.3"/>
    <row r="6232" ht="21" customHeight="1" x14ac:dyDescent="0.3"/>
    <row r="6233" ht="21" customHeight="1" x14ac:dyDescent="0.3"/>
    <row r="6234" ht="21" customHeight="1" x14ac:dyDescent="0.3"/>
    <row r="6235" ht="21" customHeight="1" x14ac:dyDescent="0.3"/>
    <row r="6236" ht="21" customHeight="1" x14ac:dyDescent="0.3"/>
    <row r="6237" ht="21" customHeight="1" x14ac:dyDescent="0.3"/>
    <row r="6238" ht="21" customHeight="1" x14ac:dyDescent="0.3"/>
    <row r="6239" ht="21" customHeight="1" x14ac:dyDescent="0.3"/>
    <row r="6240" ht="21" customHeight="1" x14ac:dyDescent="0.3"/>
    <row r="6241" ht="21" customHeight="1" x14ac:dyDescent="0.3"/>
    <row r="6242" ht="21" customHeight="1" x14ac:dyDescent="0.3"/>
    <row r="6243" ht="21" customHeight="1" x14ac:dyDescent="0.3"/>
    <row r="6244" ht="21" customHeight="1" x14ac:dyDescent="0.3"/>
    <row r="6245" ht="21" customHeight="1" x14ac:dyDescent="0.3"/>
    <row r="6246" ht="21" customHeight="1" x14ac:dyDescent="0.3"/>
    <row r="6247" ht="21" customHeight="1" x14ac:dyDescent="0.3"/>
    <row r="6248" ht="21" customHeight="1" x14ac:dyDescent="0.3"/>
    <row r="6249" ht="21" customHeight="1" x14ac:dyDescent="0.3"/>
    <row r="6250" ht="21" customHeight="1" x14ac:dyDescent="0.3"/>
    <row r="6251" ht="21" customHeight="1" x14ac:dyDescent="0.3"/>
    <row r="6252" ht="21" customHeight="1" x14ac:dyDescent="0.3"/>
    <row r="6253" ht="21" customHeight="1" x14ac:dyDescent="0.3"/>
    <row r="6254" ht="21" customHeight="1" x14ac:dyDescent="0.3"/>
    <row r="6255" ht="21" customHeight="1" x14ac:dyDescent="0.3"/>
    <row r="6256" ht="21" customHeight="1" x14ac:dyDescent="0.3"/>
    <row r="6257" ht="21" customHeight="1" x14ac:dyDescent="0.3"/>
    <row r="6258" ht="21" customHeight="1" x14ac:dyDescent="0.3"/>
    <row r="6259" ht="21" customHeight="1" x14ac:dyDescent="0.3"/>
    <row r="6260" ht="21" customHeight="1" x14ac:dyDescent="0.3"/>
    <row r="6261" ht="21" customHeight="1" x14ac:dyDescent="0.3"/>
    <row r="6262" ht="21" customHeight="1" x14ac:dyDescent="0.3"/>
    <row r="6263" ht="21" customHeight="1" x14ac:dyDescent="0.3"/>
    <row r="6264" ht="21" customHeight="1" x14ac:dyDescent="0.3"/>
    <row r="6265" ht="21" customHeight="1" x14ac:dyDescent="0.3"/>
    <row r="6266" ht="21" customHeight="1" x14ac:dyDescent="0.3"/>
    <row r="6267" ht="21" customHeight="1" x14ac:dyDescent="0.3"/>
    <row r="6268" ht="21" customHeight="1" x14ac:dyDescent="0.3"/>
    <row r="6269" ht="21" customHeight="1" x14ac:dyDescent="0.3"/>
    <row r="6270" ht="21" customHeight="1" x14ac:dyDescent="0.3"/>
    <row r="6271" ht="21" customHeight="1" x14ac:dyDescent="0.3"/>
    <row r="6272" ht="21" customHeight="1" x14ac:dyDescent="0.3"/>
    <row r="6273" ht="21" customHeight="1" x14ac:dyDescent="0.3"/>
    <row r="6274" ht="21" customHeight="1" x14ac:dyDescent="0.3"/>
    <row r="6275" ht="21" customHeight="1" x14ac:dyDescent="0.3"/>
    <row r="6276" ht="21" customHeight="1" x14ac:dyDescent="0.3"/>
    <row r="6277" ht="21" customHeight="1" x14ac:dyDescent="0.3"/>
    <row r="6278" ht="21" customHeight="1" x14ac:dyDescent="0.3"/>
    <row r="6279" ht="21" customHeight="1" x14ac:dyDescent="0.3"/>
    <row r="6280" ht="21" customHeight="1" x14ac:dyDescent="0.3"/>
    <row r="6281" ht="21" customHeight="1" x14ac:dyDescent="0.3"/>
    <row r="6282" ht="21" customHeight="1" x14ac:dyDescent="0.3"/>
    <row r="6283" ht="21" customHeight="1" x14ac:dyDescent="0.3"/>
    <row r="6284" ht="21" customHeight="1" x14ac:dyDescent="0.3"/>
    <row r="6285" ht="21" customHeight="1" x14ac:dyDescent="0.3"/>
    <row r="6286" ht="21" customHeight="1" x14ac:dyDescent="0.3"/>
    <row r="6287" ht="21" customHeight="1" x14ac:dyDescent="0.3"/>
    <row r="6288" ht="21" customHeight="1" x14ac:dyDescent="0.3"/>
    <row r="6289" ht="21" customHeight="1" x14ac:dyDescent="0.3"/>
    <row r="6290" ht="21" customHeight="1" x14ac:dyDescent="0.3"/>
    <row r="6291" ht="21" customHeight="1" x14ac:dyDescent="0.3"/>
    <row r="6292" ht="21" customHeight="1" x14ac:dyDescent="0.3"/>
    <row r="6293" ht="21" customHeight="1" x14ac:dyDescent="0.3"/>
    <row r="6294" ht="21" customHeight="1" x14ac:dyDescent="0.3"/>
    <row r="6295" ht="21" customHeight="1" x14ac:dyDescent="0.3"/>
    <row r="6296" ht="21" customHeight="1" x14ac:dyDescent="0.3"/>
    <row r="6297" ht="21" customHeight="1" x14ac:dyDescent="0.3"/>
    <row r="6298" ht="21" customHeight="1" x14ac:dyDescent="0.3"/>
    <row r="6299" ht="21" customHeight="1" x14ac:dyDescent="0.3"/>
    <row r="6300" ht="21" customHeight="1" x14ac:dyDescent="0.3"/>
    <row r="6301" ht="21" customHeight="1" x14ac:dyDescent="0.3"/>
    <row r="6302" ht="21" customHeight="1" x14ac:dyDescent="0.3"/>
    <row r="6303" ht="21" customHeight="1" x14ac:dyDescent="0.3"/>
    <row r="6304" ht="21" customHeight="1" x14ac:dyDescent="0.3"/>
    <row r="6305" ht="21" customHeight="1" x14ac:dyDescent="0.3"/>
    <row r="6306" ht="21" customHeight="1" x14ac:dyDescent="0.3"/>
    <row r="6307" ht="21" customHeight="1" x14ac:dyDescent="0.3"/>
    <row r="6308" ht="21" customHeight="1" x14ac:dyDescent="0.3"/>
    <row r="6309" ht="21" customHeight="1" x14ac:dyDescent="0.3"/>
    <row r="6310" ht="21" customHeight="1" x14ac:dyDescent="0.3"/>
    <row r="6311" ht="21" customHeight="1" x14ac:dyDescent="0.3"/>
    <row r="6312" ht="21" customHeight="1" x14ac:dyDescent="0.3"/>
    <row r="6313" ht="21" customHeight="1" x14ac:dyDescent="0.3"/>
    <row r="6314" ht="21" customHeight="1" x14ac:dyDescent="0.3"/>
    <row r="6315" ht="21" customHeight="1" x14ac:dyDescent="0.3"/>
    <row r="6316" ht="21" customHeight="1" x14ac:dyDescent="0.3"/>
    <row r="6317" ht="21" customHeight="1" x14ac:dyDescent="0.3"/>
    <row r="6318" ht="21" customHeight="1" x14ac:dyDescent="0.3"/>
    <row r="6319" ht="21" customHeight="1" x14ac:dyDescent="0.3"/>
    <row r="6320" ht="21" customHeight="1" x14ac:dyDescent="0.3"/>
    <row r="6321" ht="21" customHeight="1" x14ac:dyDescent="0.3"/>
    <row r="6322" ht="21" customHeight="1" x14ac:dyDescent="0.3"/>
    <row r="6323" ht="21" customHeight="1" x14ac:dyDescent="0.3"/>
    <row r="6324" ht="21" customHeight="1" x14ac:dyDescent="0.3"/>
    <row r="6325" ht="21" customHeight="1" x14ac:dyDescent="0.3"/>
    <row r="6326" ht="21" customHeight="1" x14ac:dyDescent="0.3"/>
    <row r="6327" ht="21" customHeight="1" x14ac:dyDescent="0.3"/>
    <row r="6328" ht="21" customHeight="1" x14ac:dyDescent="0.3"/>
    <row r="6329" ht="21" customHeight="1" x14ac:dyDescent="0.3"/>
    <row r="6330" ht="21" customHeight="1" x14ac:dyDescent="0.3"/>
    <row r="6331" ht="21" customHeight="1" x14ac:dyDescent="0.3"/>
    <row r="6332" ht="21" customHeight="1" x14ac:dyDescent="0.3"/>
    <row r="6333" ht="21" customHeight="1" x14ac:dyDescent="0.3"/>
    <row r="6334" ht="21" customHeight="1" x14ac:dyDescent="0.3"/>
    <row r="6335" ht="21" customHeight="1" x14ac:dyDescent="0.3"/>
    <row r="6336" ht="21" customHeight="1" x14ac:dyDescent="0.3"/>
    <row r="6337" ht="21" customHeight="1" x14ac:dyDescent="0.3"/>
    <row r="6338" ht="21" customHeight="1" x14ac:dyDescent="0.3"/>
    <row r="6339" ht="21" customHeight="1" x14ac:dyDescent="0.3"/>
    <row r="6340" ht="21" customHeight="1" x14ac:dyDescent="0.3"/>
    <row r="6341" ht="21" customHeight="1" x14ac:dyDescent="0.3"/>
    <row r="6342" ht="21" customHeight="1" x14ac:dyDescent="0.3"/>
    <row r="6343" ht="21" customHeight="1" x14ac:dyDescent="0.3"/>
    <row r="6344" ht="21" customHeight="1" x14ac:dyDescent="0.3"/>
    <row r="6345" ht="21" customHeight="1" x14ac:dyDescent="0.3"/>
    <row r="6346" ht="21" customHeight="1" x14ac:dyDescent="0.3"/>
    <row r="6347" ht="21" customHeight="1" x14ac:dyDescent="0.3"/>
    <row r="6348" ht="21" customHeight="1" x14ac:dyDescent="0.3"/>
    <row r="6349" ht="21" customHeight="1" x14ac:dyDescent="0.3"/>
    <row r="6350" ht="21" customHeight="1" x14ac:dyDescent="0.3"/>
    <row r="6351" ht="21" customHeight="1" x14ac:dyDescent="0.3"/>
    <row r="6352" ht="21" customHeight="1" x14ac:dyDescent="0.3"/>
    <row r="6353" ht="21" customHeight="1" x14ac:dyDescent="0.3"/>
    <row r="6354" ht="21" customHeight="1" x14ac:dyDescent="0.3"/>
    <row r="6355" ht="21" customHeight="1" x14ac:dyDescent="0.3"/>
    <row r="6356" ht="21" customHeight="1" x14ac:dyDescent="0.3"/>
    <row r="6357" ht="21" customHeight="1" x14ac:dyDescent="0.3"/>
    <row r="6358" ht="21" customHeight="1" x14ac:dyDescent="0.3"/>
    <row r="6359" ht="21" customHeight="1" x14ac:dyDescent="0.3"/>
    <row r="6360" ht="21" customHeight="1" x14ac:dyDescent="0.3"/>
    <row r="6361" ht="21" customHeight="1" x14ac:dyDescent="0.3"/>
    <row r="6362" ht="21" customHeight="1" x14ac:dyDescent="0.3"/>
    <row r="6363" ht="21" customHeight="1" x14ac:dyDescent="0.3"/>
    <row r="6364" ht="21" customHeight="1" x14ac:dyDescent="0.3"/>
    <row r="6365" ht="21" customHeight="1" x14ac:dyDescent="0.3"/>
    <row r="6366" ht="21" customHeight="1" x14ac:dyDescent="0.3"/>
    <row r="6367" ht="21" customHeight="1" x14ac:dyDescent="0.3"/>
    <row r="6368" ht="21" customHeight="1" x14ac:dyDescent="0.3"/>
    <row r="6369" ht="21" customHeight="1" x14ac:dyDescent="0.3"/>
    <row r="6370" ht="21" customHeight="1" x14ac:dyDescent="0.3"/>
    <row r="6371" ht="21" customHeight="1" x14ac:dyDescent="0.3"/>
    <row r="6372" ht="21" customHeight="1" x14ac:dyDescent="0.3"/>
    <row r="6373" ht="21" customHeight="1" x14ac:dyDescent="0.3"/>
    <row r="6374" ht="21" customHeight="1" x14ac:dyDescent="0.3"/>
    <row r="6375" ht="21" customHeight="1" x14ac:dyDescent="0.3"/>
    <row r="6376" ht="21" customHeight="1" x14ac:dyDescent="0.3"/>
    <row r="6377" ht="21" customHeight="1" x14ac:dyDescent="0.3"/>
    <row r="6378" ht="21" customHeight="1" x14ac:dyDescent="0.3"/>
    <row r="6379" ht="21" customHeight="1" x14ac:dyDescent="0.3"/>
    <row r="6380" ht="21" customHeight="1" x14ac:dyDescent="0.3"/>
    <row r="6381" ht="21" customHeight="1" x14ac:dyDescent="0.3"/>
    <row r="6382" ht="21" customHeight="1" x14ac:dyDescent="0.3"/>
    <row r="6383" ht="21" customHeight="1" x14ac:dyDescent="0.3"/>
    <row r="6384" ht="21" customHeight="1" x14ac:dyDescent="0.3"/>
    <row r="6385" ht="21" customHeight="1" x14ac:dyDescent="0.3"/>
    <row r="6386" ht="21" customHeight="1" x14ac:dyDescent="0.3"/>
    <row r="6387" ht="21" customHeight="1" x14ac:dyDescent="0.3"/>
    <row r="6388" ht="21" customHeight="1" x14ac:dyDescent="0.3"/>
    <row r="6389" ht="21" customHeight="1" x14ac:dyDescent="0.3"/>
    <row r="6390" ht="21" customHeight="1" x14ac:dyDescent="0.3"/>
    <row r="6391" ht="21" customHeight="1" x14ac:dyDescent="0.3"/>
    <row r="6392" ht="21" customHeight="1" x14ac:dyDescent="0.3"/>
    <row r="6393" ht="21" customHeight="1" x14ac:dyDescent="0.3"/>
    <row r="6394" ht="21" customHeight="1" x14ac:dyDescent="0.3"/>
    <row r="6395" ht="21" customHeight="1" x14ac:dyDescent="0.3"/>
    <row r="6396" ht="21" customHeight="1" x14ac:dyDescent="0.3"/>
    <row r="6397" ht="21" customHeight="1" x14ac:dyDescent="0.3"/>
    <row r="6398" ht="21" customHeight="1" x14ac:dyDescent="0.3"/>
    <row r="6399" ht="21" customHeight="1" x14ac:dyDescent="0.3"/>
    <row r="6400" ht="21" customHeight="1" x14ac:dyDescent="0.3"/>
    <row r="6401" ht="21" customHeight="1" x14ac:dyDescent="0.3"/>
    <row r="6402" ht="21" customHeight="1" x14ac:dyDescent="0.3"/>
    <row r="6403" ht="21" customHeight="1" x14ac:dyDescent="0.3"/>
    <row r="6404" ht="21" customHeight="1" x14ac:dyDescent="0.3"/>
    <row r="6405" ht="21" customHeight="1" x14ac:dyDescent="0.3"/>
    <row r="6406" ht="21" customHeight="1" x14ac:dyDescent="0.3"/>
    <row r="6407" ht="21" customHeight="1" x14ac:dyDescent="0.3"/>
    <row r="6408" ht="21" customHeight="1" x14ac:dyDescent="0.3"/>
    <row r="6409" ht="21" customHeight="1" x14ac:dyDescent="0.3"/>
    <row r="6410" ht="21" customHeight="1" x14ac:dyDescent="0.3"/>
    <row r="6411" ht="21" customHeight="1" x14ac:dyDescent="0.3"/>
    <row r="6412" ht="21" customHeight="1" x14ac:dyDescent="0.3"/>
    <row r="6413" ht="21" customHeight="1" x14ac:dyDescent="0.3"/>
    <row r="6414" ht="21" customHeight="1" x14ac:dyDescent="0.3"/>
    <row r="6415" ht="21" customHeight="1" x14ac:dyDescent="0.3"/>
    <row r="6416" ht="21" customHeight="1" x14ac:dyDescent="0.3"/>
    <row r="6417" ht="21" customHeight="1" x14ac:dyDescent="0.3"/>
    <row r="6418" ht="21" customHeight="1" x14ac:dyDescent="0.3"/>
    <row r="6419" ht="21" customHeight="1" x14ac:dyDescent="0.3"/>
    <row r="6420" ht="21" customHeight="1" x14ac:dyDescent="0.3"/>
    <row r="6421" ht="21" customHeight="1" x14ac:dyDescent="0.3"/>
    <row r="6422" ht="21" customHeight="1" x14ac:dyDescent="0.3"/>
    <row r="6423" ht="21" customHeight="1" x14ac:dyDescent="0.3"/>
    <row r="6424" ht="21" customHeight="1" x14ac:dyDescent="0.3"/>
    <row r="6425" ht="21" customHeight="1" x14ac:dyDescent="0.3"/>
    <row r="6426" ht="21" customHeight="1" x14ac:dyDescent="0.3"/>
    <row r="6427" ht="21" customHeight="1" x14ac:dyDescent="0.3"/>
    <row r="6428" ht="21" customHeight="1" x14ac:dyDescent="0.3"/>
    <row r="6429" ht="21" customHeight="1" x14ac:dyDescent="0.3"/>
    <row r="6430" ht="21" customHeight="1" x14ac:dyDescent="0.3"/>
    <row r="6431" ht="21" customHeight="1" x14ac:dyDescent="0.3"/>
    <row r="6432" ht="21" customHeight="1" x14ac:dyDescent="0.3"/>
    <row r="6433" ht="21" customHeight="1" x14ac:dyDescent="0.3"/>
    <row r="6434" ht="21" customHeight="1" x14ac:dyDescent="0.3"/>
    <row r="6435" ht="21" customHeight="1" x14ac:dyDescent="0.3"/>
    <row r="6436" ht="21" customHeight="1" x14ac:dyDescent="0.3"/>
    <row r="6437" ht="21" customHeight="1" x14ac:dyDescent="0.3"/>
    <row r="6438" ht="21" customHeight="1" x14ac:dyDescent="0.3"/>
    <row r="6439" ht="21" customHeight="1" x14ac:dyDescent="0.3"/>
    <row r="6440" ht="21" customHeight="1" x14ac:dyDescent="0.3"/>
    <row r="6441" ht="21" customHeight="1" x14ac:dyDescent="0.3"/>
    <row r="6442" ht="21" customHeight="1" x14ac:dyDescent="0.3"/>
    <row r="6443" ht="21" customHeight="1" x14ac:dyDescent="0.3"/>
    <row r="6444" ht="21" customHeight="1" x14ac:dyDescent="0.3"/>
    <row r="6445" ht="21" customHeight="1" x14ac:dyDescent="0.3"/>
    <row r="6446" ht="21" customHeight="1" x14ac:dyDescent="0.3"/>
    <row r="6447" ht="21" customHeight="1" x14ac:dyDescent="0.3"/>
    <row r="6448" ht="21" customHeight="1" x14ac:dyDescent="0.3"/>
    <row r="6449" ht="21" customHeight="1" x14ac:dyDescent="0.3"/>
    <row r="6450" ht="21" customHeight="1" x14ac:dyDescent="0.3"/>
    <row r="6451" ht="21" customHeight="1" x14ac:dyDescent="0.3"/>
    <row r="6452" ht="21" customHeight="1" x14ac:dyDescent="0.3"/>
    <row r="6453" ht="21" customHeight="1" x14ac:dyDescent="0.3"/>
    <row r="6454" ht="21" customHeight="1" x14ac:dyDescent="0.3"/>
    <row r="6455" ht="21" customHeight="1" x14ac:dyDescent="0.3"/>
    <row r="6456" ht="21" customHeight="1" x14ac:dyDescent="0.3"/>
    <row r="6457" ht="21" customHeight="1" x14ac:dyDescent="0.3"/>
    <row r="6458" ht="21" customHeight="1" x14ac:dyDescent="0.3"/>
    <row r="6459" ht="21" customHeight="1" x14ac:dyDescent="0.3"/>
    <row r="6460" ht="21" customHeight="1" x14ac:dyDescent="0.3"/>
    <row r="6461" ht="21" customHeight="1" x14ac:dyDescent="0.3"/>
    <row r="6462" ht="21" customHeight="1" x14ac:dyDescent="0.3"/>
    <row r="6463" ht="21" customHeight="1" x14ac:dyDescent="0.3"/>
    <row r="6464" ht="21" customHeight="1" x14ac:dyDescent="0.3"/>
    <row r="6465" ht="21" customHeight="1" x14ac:dyDescent="0.3"/>
    <row r="6466" ht="21" customHeight="1" x14ac:dyDescent="0.3"/>
    <row r="6467" ht="21" customHeight="1" x14ac:dyDescent="0.3"/>
    <row r="6468" ht="21" customHeight="1" x14ac:dyDescent="0.3"/>
    <row r="6469" ht="21" customHeight="1" x14ac:dyDescent="0.3"/>
    <row r="6470" ht="21" customHeight="1" x14ac:dyDescent="0.3"/>
    <row r="6471" ht="21" customHeight="1" x14ac:dyDescent="0.3"/>
    <row r="6472" ht="21" customHeight="1" x14ac:dyDescent="0.3"/>
    <row r="6473" ht="21" customHeight="1" x14ac:dyDescent="0.3"/>
    <row r="6474" ht="21" customHeight="1" x14ac:dyDescent="0.3"/>
    <row r="6475" ht="21" customHeight="1" x14ac:dyDescent="0.3"/>
    <row r="6476" ht="21" customHeight="1" x14ac:dyDescent="0.3"/>
    <row r="6477" ht="21" customHeight="1" x14ac:dyDescent="0.3"/>
    <row r="6478" ht="21" customHeight="1" x14ac:dyDescent="0.3"/>
    <row r="6479" ht="21" customHeight="1" x14ac:dyDescent="0.3"/>
    <row r="6480" ht="21" customHeight="1" x14ac:dyDescent="0.3"/>
    <row r="6481" ht="21" customHeight="1" x14ac:dyDescent="0.3"/>
    <row r="6482" ht="21" customHeight="1" x14ac:dyDescent="0.3"/>
    <row r="6483" ht="21" customHeight="1" x14ac:dyDescent="0.3"/>
    <row r="6484" ht="21" customHeight="1" x14ac:dyDescent="0.3"/>
    <row r="6485" ht="21" customHeight="1" x14ac:dyDescent="0.3"/>
    <row r="6486" ht="21" customHeight="1" x14ac:dyDescent="0.3"/>
    <row r="6487" ht="21" customHeight="1" x14ac:dyDescent="0.3"/>
    <row r="6488" ht="21" customHeight="1" x14ac:dyDescent="0.3"/>
    <row r="6489" ht="21" customHeight="1" x14ac:dyDescent="0.3"/>
    <row r="6490" ht="21" customHeight="1" x14ac:dyDescent="0.3"/>
    <row r="6491" ht="21" customHeight="1" x14ac:dyDescent="0.3"/>
    <row r="6492" ht="21" customHeight="1" x14ac:dyDescent="0.3"/>
    <row r="6493" ht="21" customHeight="1" x14ac:dyDescent="0.3"/>
    <row r="6494" ht="21" customHeight="1" x14ac:dyDescent="0.3"/>
    <row r="6495" ht="21" customHeight="1" x14ac:dyDescent="0.3"/>
    <row r="6496" ht="21" customHeight="1" x14ac:dyDescent="0.3"/>
    <row r="6497" ht="21" customHeight="1" x14ac:dyDescent="0.3"/>
    <row r="6498" ht="21" customHeight="1" x14ac:dyDescent="0.3"/>
    <row r="6499" ht="21" customHeight="1" x14ac:dyDescent="0.3"/>
    <row r="6500" ht="21" customHeight="1" x14ac:dyDescent="0.3"/>
    <row r="6501" ht="21" customHeight="1" x14ac:dyDescent="0.3"/>
    <row r="6502" ht="21" customHeight="1" x14ac:dyDescent="0.3"/>
    <row r="6503" ht="21" customHeight="1" x14ac:dyDescent="0.3"/>
    <row r="6504" ht="21" customHeight="1" x14ac:dyDescent="0.3"/>
    <row r="6505" ht="21" customHeight="1" x14ac:dyDescent="0.3"/>
    <row r="6506" ht="21" customHeight="1" x14ac:dyDescent="0.3"/>
    <row r="6507" ht="21" customHeight="1" x14ac:dyDescent="0.3"/>
    <row r="6508" ht="21" customHeight="1" x14ac:dyDescent="0.3"/>
    <row r="6509" ht="21" customHeight="1" x14ac:dyDescent="0.3"/>
    <row r="6510" ht="21" customHeight="1" x14ac:dyDescent="0.3"/>
    <row r="6511" ht="21" customHeight="1" x14ac:dyDescent="0.3"/>
    <row r="6512" ht="21" customHeight="1" x14ac:dyDescent="0.3"/>
    <row r="6513" ht="21" customHeight="1" x14ac:dyDescent="0.3"/>
    <row r="6514" ht="21" customHeight="1" x14ac:dyDescent="0.3"/>
    <row r="6515" ht="21" customHeight="1" x14ac:dyDescent="0.3"/>
    <row r="6516" ht="21" customHeight="1" x14ac:dyDescent="0.3"/>
    <row r="6517" ht="21" customHeight="1" x14ac:dyDescent="0.3"/>
    <row r="6518" ht="21" customHeight="1" x14ac:dyDescent="0.3"/>
    <row r="6519" ht="21" customHeight="1" x14ac:dyDescent="0.3"/>
    <row r="6520" ht="21" customHeight="1" x14ac:dyDescent="0.3"/>
    <row r="6521" ht="21" customHeight="1" x14ac:dyDescent="0.3"/>
    <row r="6522" ht="21" customHeight="1" x14ac:dyDescent="0.3"/>
    <row r="6523" ht="21" customHeight="1" x14ac:dyDescent="0.3"/>
    <row r="6524" ht="21" customHeight="1" x14ac:dyDescent="0.3"/>
    <row r="6525" ht="21" customHeight="1" x14ac:dyDescent="0.3"/>
    <row r="6526" ht="21" customHeight="1" x14ac:dyDescent="0.3"/>
    <row r="6527" ht="21" customHeight="1" x14ac:dyDescent="0.3"/>
    <row r="6528" ht="21" customHeight="1" x14ac:dyDescent="0.3"/>
    <row r="6529" ht="21" customHeight="1" x14ac:dyDescent="0.3"/>
    <row r="6530" ht="21" customHeight="1" x14ac:dyDescent="0.3"/>
    <row r="6531" ht="21" customHeight="1" x14ac:dyDescent="0.3"/>
    <row r="6532" ht="21" customHeight="1" x14ac:dyDescent="0.3"/>
    <row r="6533" ht="21" customHeight="1" x14ac:dyDescent="0.3"/>
    <row r="6534" ht="21" customHeight="1" x14ac:dyDescent="0.3"/>
    <row r="6535" ht="21" customHeight="1" x14ac:dyDescent="0.3"/>
    <row r="6536" ht="21" customHeight="1" x14ac:dyDescent="0.3"/>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9577C-6F32-43D7-91FD-2BAC8EFD70BF}">
  <sheetPr>
    <tabColor rgb="FF0070C0"/>
  </sheetPr>
  <dimension ref="A1:AM45"/>
  <sheetViews>
    <sheetView workbookViewId="0">
      <selection activeCell="C16" sqref="C16"/>
    </sheetView>
  </sheetViews>
  <sheetFormatPr defaultColWidth="9.109375" defaultRowHeight="15.6" x14ac:dyDescent="0.3"/>
  <cols>
    <col min="1" max="1" width="24.44140625" style="38" bestFit="1" customWidth="1"/>
    <col min="2" max="2" width="26.6640625" style="38" bestFit="1" customWidth="1"/>
    <col min="3" max="3" width="25.44140625" style="38" bestFit="1" customWidth="1"/>
    <col min="4" max="4" width="9.109375" style="38"/>
    <col min="5" max="5" width="9.109375" style="39"/>
    <col min="6" max="6" width="14.33203125" style="38" bestFit="1" customWidth="1"/>
    <col min="7" max="7" width="20" style="38" bestFit="1" customWidth="1"/>
    <col min="8" max="8" width="21.5546875" style="38" bestFit="1" customWidth="1"/>
    <col min="9" max="9" width="20.6640625" style="38" bestFit="1" customWidth="1"/>
    <col min="10" max="10" width="9.109375" style="41"/>
    <col min="11" max="11" width="9.109375" style="38"/>
    <col min="12" max="12" width="14.33203125" style="38" bestFit="1" customWidth="1"/>
    <col min="13" max="13" width="22.6640625" style="38" bestFit="1" customWidth="1"/>
    <col min="14" max="14" width="24.6640625" style="38" bestFit="1" customWidth="1"/>
    <col min="15" max="15" width="23.44140625" style="38" bestFit="1" customWidth="1"/>
    <col min="16" max="16" width="9.109375" style="41"/>
    <col min="17" max="17" width="9.109375" style="38"/>
    <col min="18" max="18" width="14.33203125" style="38" bestFit="1" customWidth="1"/>
    <col min="19" max="19" width="19" style="38" bestFit="1" customWidth="1"/>
    <col min="20" max="20" width="20.6640625" style="38" bestFit="1" customWidth="1"/>
    <col min="21" max="21" width="19.6640625" style="38" bestFit="1" customWidth="1"/>
    <col min="22" max="22" width="9.109375" style="41"/>
    <col min="23" max="23" width="9.109375" style="38"/>
    <col min="24" max="24" width="14.33203125" style="38" bestFit="1" customWidth="1"/>
    <col min="25" max="25" width="19" style="38" bestFit="1" customWidth="1"/>
    <col min="26" max="26" width="20.6640625" style="38" bestFit="1" customWidth="1"/>
    <col min="27" max="27" width="19.6640625" style="38" bestFit="1" customWidth="1"/>
    <col min="28" max="28" width="9.109375" style="41"/>
    <col min="29" max="29" width="9.109375" style="38"/>
    <col min="30" max="30" width="14.33203125" style="38" bestFit="1" customWidth="1"/>
    <col min="31" max="31" width="26" style="38" bestFit="1" customWidth="1"/>
    <col min="32" max="32" width="27.44140625" style="38" bestFit="1" customWidth="1"/>
    <col min="33" max="33" width="25.88671875" style="38" bestFit="1" customWidth="1"/>
    <col min="34" max="34" width="19.109375" style="38" bestFit="1" customWidth="1"/>
    <col min="35" max="35" width="9.109375" style="41"/>
    <col min="36" max="36" width="9.109375" style="38"/>
    <col min="37" max="37" width="14.33203125" style="38" bestFit="1" customWidth="1"/>
    <col min="38" max="38" width="20.88671875" style="38" bestFit="1" customWidth="1"/>
    <col min="39" max="16384" width="9.109375" style="38"/>
  </cols>
  <sheetData>
    <row r="1" spans="1:39" x14ac:dyDescent="0.3">
      <c r="A1" s="38" t="s">
        <v>12</v>
      </c>
      <c r="B1" s="38" t="s">
        <v>16</v>
      </c>
      <c r="C1" s="38" t="s">
        <v>17</v>
      </c>
      <c r="F1" s="40" t="s">
        <v>10</v>
      </c>
      <c r="G1" s="38" t="s">
        <v>12</v>
      </c>
      <c r="H1" s="38" t="s">
        <v>16</v>
      </c>
      <c r="I1" s="38" t="s">
        <v>17</v>
      </c>
      <c r="L1" s="40" t="s">
        <v>10</v>
      </c>
      <c r="M1" s="38" t="s">
        <v>15</v>
      </c>
      <c r="N1" s="38" t="s">
        <v>14</v>
      </c>
      <c r="O1" s="38" t="s">
        <v>13</v>
      </c>
      <c r="R1" s="40" t="s">
        <v>10</v>
      </c>
      <c r="S1" s="38" t="s">
        <v>41</v>
      </c>
      <c r="T1" s="38" t="s">
        <v>42</v>
      </c>
      <c r="U1" s="38" t="s">
        <v>43</v>
      </c>
      <c r="X1" s="40" t="s">
        <v>10</v>
      </c>
      <c r="Y1" s="38" t="s">
        <v>41</v>
      </c>
      <c r="Z1" s="38" t="s">
        <v>42</v>
      </c>
      <c r="AA1" s="38" t="s">
        <v>43</v>
      </c>
      <c r="AD1" s="40" t="s">
        <v>10</v>
      </c>
      <c r="AE1" s="38" t="s">
        <v>44</v>
      </c>
      <c r="AF1" s="38" t="s">
        <v>47</v>
      </c>
      <c r="AG1" s="38" t="s">
        <v>48</v>
      </c>
      <c r="AH1" s="38" t="s">
        <v>49</v>
      </c>
      <c r="AK1" s="40" t="s">
        <v>10</v>
      </c>
      <c r="AL1" s="38" t="s">
        <v>57</v>
      </c>
    </row>
    <row r="2" spans="1:39" x14ac:dyDescent="0.3">
      <c r="A2" s="38">
        <v>86700</v>
      </c>
      <c r="B2" s="38">
        <v>86200</v>
      </c>
      <c r="C2" s="38">
        <v>86700</v>
      </c>
      <c r="F2" s="42" t="s">
        <v>62</v>
      </c>
      <c r="G2" s="38">
        <v>24700</v>
      </c>
      <c r="H2" s="38">
        <v>24200</v>
      </c>
      <c r="I2" s="38">
        <v>24700</v>
      </c>
      <c r="L2" s="42" t="s">
        <v>62</v>
      </c>
      <c r="M2" s="38">
        <v>86450</v>
      </c>
      <c r="N2" s="38">
        <v>48400</v>
      </c>
      <c r="O2" s="38">
        <v>83300</v>
      </c>
      <c r="R2" s="42" t="s">
        <v>62</v>
      </c>
      <c r="S2" s="38">
        <v>247</v>
      </c>
      <c r="T2" s="38">
        <v>242</v>
      </c>
      <c r="U2" s="38">
        <v>238</v>
      </c>
      <c r="X2" s="42" t="s">
        <v>63</v>
      </c>
      <c r="Y2" s="38">
        <v>20</v>
      </c>
      <c r="Z2" s="38">
        <v>20</v>
      </c>
      <c r="AA2" s="38">
        <v>20</v>
      </c>
      <c r="AD2" s="42" t="s">
        <v>62</v>
      </c>
      <c r="AE2" s="43">
        <v>0.28571428571428564</v>
      </c>
      <c r="AF2" s="43">
        <v>0.5</v>
      </c>
      <c r="AG2" s="43">
        <v>0.3065323565323565</v>
      </c>
      <c r="AH2" s="43">
        <v>0.36408221408221403</v>
      </c>
      <c r="AK2" s="42" t="s">
        <v>62</v>
      </c>
      <c r="AL2" s="44">
        <v>6.368861024033437E-2</v>
      </c>
    </row>
    <row r="3" spans="1:39" x14ac:dyDescent="0.3">
      <c r="F3" s="42" t="s">
        <v>11</v>
      </c>
      <c r="G3" s="38">
        <v>24700</v>
      </c>
      <c r="H3" s="38">
        <v>24200</v>
      </c>
      <c r="I3" s="38">
        <v>24700</v>
      </c>
      <c r="L3" s="42" t="s">
        <v>11</v>
      </c>
      <c r="M3" s="38">
        <v>86450</v>
      </c>
      <c r="N3" s="38">
        <v>48400</v>
      </c>
      <c r="O3" s="38">
        <v>83300</v>
      </c>
      <c r="R3" s="42" t="s">
        <v>11</v>
      </c>
      <c r="S3" s="38">
        <v>247</v>
      </c>
      <c r="T3" s="38">
        <v>242</v>
      </c>
      <c r="U3" s="38">
        <v>238</v>
      </c>
      <c r="X3" s="42" t="s">
        <v>64</v>
      </c>
      <c r="Y3" s="38">
        <v>20</v>
      </c>
      <c r="Z3" s="38">
        <v>20</v>
      </c>
      <c r="AA3" s="38">
        <v>20</v>
      </c>
      <c r="AD3" s="42" t="s">
        <v>11</v>
      </c>
      <c r="AE3" s="43">
        <v>0.28571428571428564</v>
      </c>
      <c r="AF3" s="43">
        <v>0.5</v>
      </c>
      <c r="AG3" s="43">
        <v>0.3065323565323565</v>
      </c>
      <c r="AH3" s="43">
        <v>0.36408221408221403</v>
      </c>
      <c r="AK3" s="42" t="s">
        <v>11</v>
      </c>
      <c r="AL3" s="44">
        <v>6.368861024033437E-2</v>
      </c>
    </row>
    <row r="4" spans="1:39" x14ac:dyDescent="0.3">
      <c r="F4" s="45"/>
      <c r="G4" s="45"/>
      <c r="H4" s="45"/>
      <c r="I4" s="45"/>
      <c r="L4" s="45"/>
      <c r="M4" s="45"/>
      <c r="N4" s="45"/>
      <c r="O4" s="45"/>
      <c r="R4" s="45"/>
      <c r="S4" s="45"/>
      <c r="T4" s="45"/>
      <c r="U4" s="45"/>
      <c r="X4" s="42" t="s">
        <v>65</v>
      </c>
      <c r="Y4" s="38">
        <v>20</v>
      </c>
      <c r="Z4" s="38">
        <v>20</v>
      </c>
      <c r="AA4" s="38">
        <v>20</v>
      </c>
      <c r="AD4" s="45"/>
      <c r="AE4" s="45"/>
      <c r="AF4" s="45"/>
      <c r="AG4" s="45"/>
      <c r="AH4" s="45"/>
      <c r="AK4" s="45"/>
      <c r="AL4" s="45"/>
    </row>
    <row r="5" spans="1:39" x14ac:dyDescent="0.3">
      <c r="X5" s="42" t="s">
        <v>66</v>
      </c>
      <c r="Y5" s="38">
        <v>20</v>
      </c>
      <c r="Z5" s="38">
        <v>20</v>
      </c>
      <c r="AA5" s="38">
        <v>20</v>
      </c>
    </row>
    <row r="6" spans="1:39" x14ac:dyDescent="0.3">
      <c r="A6" s="38" t="s">
        <v>15</v>
      </c>
      <c r="B6" s="38" t="s">
        <v>14</v>
      </c>
      <c r="C6" s="38" t="s">
        <v>13</v>
      </c>
      <c r="X6" s="42" t="s">
        <v>67</v>
      </c>
      <c r="Y6" s="38">
        <v>20</v>
      </c>
      <c r="Z6" s="38">
        <v>20</v>
      </c>
      <c r="AA6" s="38">
        <v>20</v>
      </c>
    </row>
    <row r="7" spans="1:39" x14ac:dyDescent="0.3">
      <c r="A7" s="38">
        <v>323050</v>
      </c>
      <c r="B7" s="38">
        <v>181200</v>
      </c>
      <c r="C7" s="38">
        <v>315350</v>
      </c>
      <c r="X7" s="42" t="s">
        <v>68</v>
      </c>
      <c r="Y7" s="38">
        <v>20</v>
      </c>
      <c r="Z7" s="38">
        <v>20</v>
      </c>
      <c r="AA7" s="38">
        <v>20</v>
      </c>
    </row>
    <row r="8" spans="1:39" x14ac:dyDescent="0.3">
      <c r="X8" s="42" t="s">
        <v>69</v>
      </c>
      <c r="Y8" s="38">
        <v>20</v>
      </c>
      <c r="Z8" s="38">
        <v>20</v>
      </c>
      <c r="AA8" s="38">
        <v>20</v>
      </c>
    </row>
    <row r="9" spans="1:39" x14ac:dyDescent="0.3">
      <c r="X9" s="42" t="s">
        <v>70</v>
      </c>
      <c r="Y9" s="38">
        <v>20</v>
      </c>
      <c r="Z9" s="38">
        <v>20</v>
      </c>
      <c r="AA9" s="38">
        <v>20</v>
      </c>
    </row>
    <row r="10" spans="1:39" s="47" customFormat="1" x14ac:dyDescent="0.3">
      <c r="A10" s="38"/>
      <c r="B10" s="38"/>
      <c r="C10" s="38"/>
      <c r="D10" s="38"/>
      <c r="E10" s="39"/>
      <c r="F10" s="38"/>
      <c r="G10" s="38"/>
      <c r="H10" s="38"/>
      <c r="I10" s="38"/>
      <c r="J10" s="46"/>
      <c r="L10" s="38"/>
      <c r="M10" s="38"/>
      <c r="N10" s="38"/>
      <c r="P10" s="46"/>
      <c r="R10" s="38"/>
      <c r="S10" s="38"/>
      <c r="T10" s="38"/>
      <c r="V10" s="46"/>
      <c r="X10" s="42" t="s">
        <v>71</v>
      </c>
      <c r="Y10" s="38">
        <v>23</v>
      </c>
      <c r="Z10" s="38">
        <v>23</v>
      </c>
      <c r="AA10" s="38">
        <v>12</v>
      </c>
      <c r="AB10" s="46"/>
      <c r="AD10" s="38"/>
      <c r="AE10" s="38"/>
      <c r="AF10" s="38"/>
      <c r="AI10" s="46"/>
      <c r="AK10" s="38"/>
      <c r="AL10" s="38"/>
      <c r="AM10" s="38"/>
    </row>
    <row r="11" spans="1:39" x14ac:dyDescent="0.3">
      <c r="X11" s="42" t="s">
        <v>72</v>
      </c>
      <c r="Y11" s="38">
        <v>21</v>
      </c>
      <c r="Z11" s="38">
        <v>19</v>
      </c>
      <c r="AA11" s="38">
        <v>26</v>
      </c>
    </row>
    <row r="12" spans="1:39" x14ac:dyDescent="0.3">
      <c r="D12" s="47"/>
      <c r="E12" s="48"/>
      <c r="X12" s="42" t="s">
        <v>73</v>
      </c>
      <c r="Y12" s="38">
        <v>20</v>
      </c>
      <c r="Z12" s="38">
        <v>20</v>
      </c>
      <c r="AA12" s="38">
        <v>20</v>
      </c>
    </row>
    <row r="13" spans="1:39" x14ac:dyDescent="0.3">
      <c r="A13" s="38" t="s">
        <v>41</v>
      </c>
      <c r="B13" s="38" t="s">
        <v>42</v>
      </c>
      <c r="C13" s="38" t="s">
        <v>43</v>
      </c>
      <c r="X13" s="42" t="s">
        <v>74</v>
      </c>
      <c r="Y13" s="38">
        <v>23</v>
      </c>
      <c r="Z13" s="38">
        <v>20</v>
      </c>
      <c r="AA13" s="38">
        <v>20</v>
      </c>
    </row>
    <row r="14" spans="1:39" x14ac:dyDescent="0.3">
      <c r="A14" s="38">
        <v>867</v>
      </c>
      <c r="B14" s="38">
        <v>862</v>
      </c>
      <c r="C14" s="38">
        <v>858</v>
      </c>
      <c r="X14" s="42" t="s">
        <v>11</v>
      </c>
      <c r="Y14" s="38">
        <v>247</v>
      </c>
      <c r="Z14" s="38">
        <v>242</v>
      </c>
      <c r="AA14" s="38">
        <v>238</v>
      </c>
    </row>
    <row r="15" spans="1:39" x14ac:dyDescent="0.3">
      <c r="X15"/>
      <c r="Y15"/>
      <c r="Z15"/>
      <c r="AA15"/>
    </row>
    <row r="16" spans="1:39" x14ac:dyDescent="0.3">
      <c r="X16"/>
      <c r="Y16"/>
      <c r="Z16"/>
      <c r="AA16"/>
    </row>
    <row r="17" spans="24:27" x14ac:dyDescent="0.3">
      <c r="X17"/>
      <c r="Y17"/>
      <c r="Z17"/>
      <c r="AA17"/>
    </row>
    <row r="18" spans="24:27" x14ac:dyDescent="0.3">
      <c r="X18"/>
      <c r="Y18"/>
      <c r="Z18"/>
      <c r="AA18"/>
    </row>
    <row r="19" spans="24:27" x14ac:dyDescent="0.3">
      <c r="X19"/>
      <c r="Y19"/>
      <c r="Z19"/>
      <c r="AA19"/>
    </row>
    <row r="20" spans="24:27" x14ac:dyDescent="0.3">
      <c r="X20"/>
      <c r="Y20"/>
      <c r="Z20"/>
      <c r="AA20"/>
    </row>
    <row r="21" spans="24:27" x14ac:dyDescent="0.3">
      <c r="X21"/>
      <c r="Y21"/>
      <c r="Z21"/>
      <c r="AA21"/>
    </row>
    <row r="22" spans="24:27" x14ac:dyDescent="0.3">
      <c r="X22"/>
      <c r="Y22"/>
      <c r="Z22"/>
      <c r="AA22"/>
    </row>
    <row r="23" spans="24:27" x14ac:dyDescent="0.3">
      <c r="X23"/>
      <c r="Y23"/>
      <c r="Z23"/>
      <c r="AA23"/>
    </row>
    <row r="24" spans="24:27" x14ac:dyDescent="0.3">
      <c r="X24"/>
      <c r="Y24"/>
      <c r="Z24"/>
      <c r="AA24"/>
    </row>
    <row r="25" spans="24:27" x14ac:dyDescent="0.3">
      <c r="X25"/>
      <c r="Y25"/>
      <c r="Z25"/>
      <c r="AA25"/>
    </row>
    <row r="26" spans="24:27" x14ac:dyDescent="0.3">
      <c r="X26"/>
      <c r="Y26"/>
      <c r="Z26"/>
      <c r="AA26"/>
    </row>
    <row r="27" spans="24:27" x14ac:dyDescent="0.3">
      <c r="X27"/>
      <c r="Y27"/>
      <c r="Z27"/>
      <c r="AA27"/>
    </row>
    <row r="28" spans="24:27" x14ac:dyDescent="0.3">
      <c r="X28"/>
      <c r="Y28"/>
      <c r="Z28"/>
      <c r="AA28"/>
    </row>
    <row r="29" spans="24:27" x14ac:dyDescent="0.3">
      <c r="X29"/>
      <c r="Y29"/>
      <c r="Z29"/>
      <c r="AA29"/>
    </row>
    <row r="30" spans="24:27" x14ac:dyDescent="0.3">
      <c r="X30"/>
      <c r="Y30"/>
      <c r="Z30"/>
      <c r="AA30"/>
    </row>
    <row r="31" spans="24:27" x14ac:dyDescent="0.3">
      <c r="X31"/>
      <c r="Y31"/>
      <c r="Z31"/>
      <c r="AA31"/>
    </row>
    <row r="32" spans="24:27" x14ac:dyDescent="0.3">
      <c r="X32"/>
      <c r="Y32"/>
      <c r="Z32"/>
      <c r="AA32"/>
    </row>
    <row r="33" spans="24:27" x14ac:dyDescent="0.3">
      <c r="X33"/>
      <c r="Y33"/>
      <c r="Z33"/>
      <c r="AA33"/>
    </row>
    <row r="34" spans="24:27" x14ac:dyDescent="0.3">
      <c r="X34" s="45"/>
      <c r="Y34" s="45"/>
      <c r="Z34" s="45"/>
      <c r="AA34" s="45"/>
    </row>
    <row r="35" spans="24:27" x14ac:dyDescent="0.3">
      <c r="X35" s="45"/>
      <c r="Y35" s="45"/>
      <c r="Z35" s="45"/>
      <c r="AA35" s="45"/>
    </row>
    <row r="36" spans="24:27" x14ac:dyDescent="0.3">
      <c r="X36" s="45"/>
      <c r="Y36" s="45"/>
      <c r="Z36" s="45"/>
      <c r="AA36" s="45"/>
    </row>
    <row r="37" spans="24:27" x14ac:dyDescent="0.3">
      <c r="X37" s="45"/>
      <c r="Y37" s="45"/>
      <c r="Z37" s="45"/>
      <c r="AA37" s="45"/>
    </row>
    <row r="38" spans="24:27" x14ac:dyDescent="0.3">
      <c r="X38" s="45"/>
      <c r="Y38" s="45"/>
      <c r="Z38" s="45"/>
      <c r="AA38" s="45"/>
    </row>
    <row r="39" spans="24:27" x14ac:dyDescent="0.3">
      <c r="X39" s="45"/>
      <c r="Y39" s="45"/>
      <c r="Z39" s="45"/>
      <c r="AA39" s="45"/>
    </row>
    <row r="40" spans="24:27" x14ac:dyDescent="0.3">
      <c r="X40" s="45"/>
      <c r="Y40" s="45"/>
      <c r="Z40" s="45"/>
      <c r="AA40" s="45"/>
    </row>
    <row r="41" spans="24:27" x14ac:dyDescent="0.3">
      <c r="X41" s="45"/>
      <c r="Y41" s="45"/>
      <c r="Z41" s="45"/>
      <c r="AA41" s="45"/>
    </row>
    <row r="42" spans="24:27" x14ac:dyDescent="0.3">
      <c r="X42" s="45"/>
      <c r="Y42" s="45"/>
      <c r="Z42" s="45"/>
      <c r="AA42" s="45"/>
    </row>
    <row r="43" spans="24:27" x14ac:dyDescent="0.3">
      <c r="X43" s="45"/>
      <c r="Y43" s="45"/>
      <c r="Z43" s="45"/>
      <c r="AA43" s="45"/>
    </row>
    <row r="44" spans="24:27" x14ac:dyDescent="0.3">
      <c r="X44" s="45"/>
      <c r="Y44" s="45"/>
      <c r="Z44" s="45"/>
      <c r="AA44" s="45"/>
    </row>
    <row r="45" spans="24:27" x14ac:dyDescent="0.3">
      <c r="X45" s="45"/>
      <c r="Y45" s="45"/>
      <c r="Z45" s="45"/>
      <c r="AA45" s="4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BB6D-2390-4245-9795-85A2EE54D2DE}">
  <sheetPr>
    <tabColor rgb="FF00B050"/>
  </sheetPr>
  <dimension ref="A1:O23"/>
  <sheetViews>
    <sheetView topLeftCell="B1" workbookViewId="0">
      <selection activeCell="C16" sqref="C16"/>
    </sheetView>
  </sheetViews>
  <sheetFormatPr defaultColWidth="9.109375" defaultRowHeight="13.8" x14ac:dyDescent="0.3"/>
  <cols>
    <col min="1" max="1" width="19" style="3" bestFit="1" customWidth="1"/>
    <col min="2" max="2" width="15.5546875" style="3" bestFit="1" customWidth="1"/>
    <col min="3" max="3" width="9.109375" style="4"/>
    <col min="4" max="4" width="9.109375" style="3"/>
    <col min="5" max="5" width="16.109375" style="3" bestFit="1" customWidth="1"/>
    <col min="6" max="6" width="14.5546875" style="3" bestFit="1" customWidth="1"/>
    <col min="7" max="7" width="14.5546875" style="4" customWidth="1"/>
    <col min="8" max="8" width="14.88671875" style="3" customWidth="1"/>
    <col min="9" max="9" width="13.5546875" style="3" bestFit="1" customWidth="1"/>
    <col min="10" max="10" width="14" style="3" bestFit="1" customWidth="1"/>
    <col min="11" max="11" width="14" style="4" customWidth="1"/>
    <col min="12" max="12" width="9.109375" style="3"/>
    <col min="13" max="13" width="21.6640625" style="3" bestFit="1" customWidth="1"/>
    <col min="14" max="14" width="16" style="3" bestFit="1" customWidth="1"/>
    <col min="15" max="15" width="9.109375" style="4"/>
    <col min="16" max="16384" width="9.109375" style="3"/>
  </cols>
  <sheetData>
    <row r="1" spans="1:15" ht="14.4" x14ac:dyDescent="0.35">
      <c r="A1" s="2" t="s">
        <v>52</v>
      </c>
      <c r="E1" s="2" t="s">
        <v>51</v>
      </c>
      <c r="I1" s="2" t="s">
        <v>50</v>
      </c>
      <c r="M1" s="2" t="s">
        <v>58</v>
      </c>
    </row>
    <row r="2" spans="1:15" ht="14.4" x14ac:dyDescent="0.35">
      <c r="E2" s="2"/>
      <c r="M2" s="5">
        <f>INDEX(PIVOT!AL:AL,MATCH(9.99999999999999E+307,PIVOT!AL:AL))</f>
        <v>6.368861024033437E-2</v>
      </c>
    </row>
    <row r="3" spans="1:15" ht="14.4" x14ac:dyDescent="0.35">
      <c r="A3" s="2" t="s">
        <v>46</v>
      </c>
      <c r="F3" s="6">
        <f>SUM(PIVOT!A2:C2)</f>
        <v>259600</v>
      </c>
      <c r="G3" s="7"/>
      <c r="I3" s="2" t="s">
        <v>46</v>
      </c>
    </row>
    <row r="4" spans="1:15" x14ac:dyDescent="0.3">
      <c r="A4" s="3" t="s">
        <v>18</v>
      </c>
      <c r="B4" s="3" t="s">
        <v>20</v>
      </c>
      <c r="F4" s="8">
        <f>SUM(PIVOT!A7:C7)</f>
        <v>819600</v>
      </c>
      <c r="G4" s="7"/>
      <c r="I4" s="3" t="s">
        <v>18</v>
      </c>
      <c r="J4" s="3" t="s">
        <v>20</v>
      </c>
      <c r="L4" s="9"/>
      <c r="M4" s="9"/>
      <c r="N4" s="9"/>
      <c r="O4" s="10"/>
    </row>
    <row r="5" spans="1:15" x14ac:dyDescent="0.3">
      <c r="A5" s="3" t="s">
        <v>30</v>
      </c>
      <c r="B5" s="8">
        <f>PIVOT!A2</f>
        <v>86700</v>
      </c>
      <c r="E5" s="3" t="s">
        <v>39</v>
      </c>
      <c r="F5" s="5">
        <f>F3/F4</f>
        <v>0.31673987310883356</v>
      </c>
      <c r="G5" s="11"/>
      <c r="I5" s="3" t="s">
        <v>30</v>
      </c>
      <c r="J5" s="12">
        <f>PIVOT!A2</f>
        <v>86700</v>
      </c>
      <c r="K5" s="13"/>
    </row>
    <row r="6" spans="1:15" x14ac:dyDescent="0.3">
      <c r="A6" s="3" t="s">
        <v>31</v>
      </c>
      <c r="B6" s="8">
        <f>PIVOT!C2</f>
        <v>86700</v>
      </c>
      <c r="D6" s="9"/>
      <c r="E6" s="9"/>
      <c r="F6" s="9"/>
      <c r="G6" s="10"/>
      <c r="I6" s="3" t="s">
        <v>38</v>
      </c>
      <c r="J6" s="12">
        <f>PIVOT!C2</f>
        <v>86700</v>
      </c>
      <c r="K6" s="13"/>
    </row>
    <row r="7" spans="1:15" ht="14.4" x14ac:dyDescent="0.35">
      <c r="A7" s="3" t="s">
        <v>38</v>
      </c>
      <c r="B7" s="8">
        <f>PIVOT!B2</f>
        <v>86200</v>
      </c>
      <c r="I7" s="3" t="s">
        <v>31</v>
      </c>
      <c r="J7" s="12">
        <f>PIVOT!B2</f>
        <v>86200</v>
      </c>
      <c r="K7" s="13"/>
      <c r="M7" s="2" t="s">
        <v>59</v>
      </c>
    </row>
    <row r="8" spans="1:15" ht="14.4" x14ac:dyDescent="0.35">
      <c r="E8" s="2" t="s">
        <v>53</v>
      </c>
    </row>
    <row r="9" spans="1:15" ht="14.4" x14ac:dyDescent="0.35">
      <c r="A9" s="2" t="s">
        <v>19</v>
      </c>
      <c r="H9" s="14"/>
      <c r="I9" s="2" t="s">
        <v>19</v>
      </c>
      <c r="M9" s="15" t="s">
        <v>30</v>
      </c>
      <c r="N9" s="8">
        <f>INDEX(PIVOT!G:G,MATCH(9.99999999999999E+307,PIVOT!G:G))</f>
        <v>24700</v>
      </c>
    </row>
    <row r="10" spans="1:15" ht="14.4" x14ac:dyDescent="0.35">
      <c r="A10" s="3" t="s">
        <v>18</v>
      </c>
      <c r="B10" s="3" t="s">
        <v>20</v>
      </c>
      <c r="E10" s="16" t="s">
        <v>18</v>
      </c>
      <c r="F10" s="16" t="s">
        <v>20</v>
      </c>
      <c r="G10" s="17"/>
      <c r="I10" s="3" t="s">
        <v>18</v>
      </c>
      <c r="J10" s="3" t="s">
        <v>20</v>
      </c>
      <c r="M10" s="3" t="s">
        <v>38</v>
      </c>
      <c r="N10" s="8">
        <f>INDEX(PIVOT!H:H,MATCH(9.99999999999999E+307,PIVOT!H:H))</f>
        <v>24200</v>
      </c>
    </row>
    <row r="11" spans="1:15" x14ac:dyDescent="0.3">
      <c r="A11" s="3" t="s">
        <v>30</v>
      </c>
      <c r="B11" s="8">
        <f>GETPIVOTDATA("Sum of Pants Revenue",PIVOT!$A$6)</f>
        <v>323050</v>
      </c>
      <c r="E11" s="15" t="s">
        <v>38</v>
      </c>
      <c r="F11" s="18">
        <f>INDEX(PIVOT!AF:AF,MATCH(9.99999999999999E+307,PIVOT!AF:AF))</f>
        <v>0.5</v>
      </c>
      <c r="G11" s="11"/>
      <c r="I11" s="3" t="s">
        <v>30</v>
      </c>
      <c r="J11" s="12">
        <f>GETPIVOTDATA("Sum of Pants Revenue",PIVOT!$A$6)</f>
        <v>323050</v>
      </c>
      <c r="K11" s="13"/>
      <c r="M11" s="15" t="s">
        <v>31</v>
      </c>
      <c r="N11" s="8">
        <f>INDEX(PIVOT!I:I,MATCH(9.99999999999999E+307,PIVOT!I:I))</f>
        <v>24700</v>
      </c>
    </row>
    <row r="12" spans="1:15" x14ac:dyDescent="0.3">
      <c r="A12" s="3" t="s">
        <v>31</v>
      </c>
      <c r="B12" s="8">
        <f>GETPIVOTDATA("Sum of Shorts Revenue",PIVOT!$A$6)</f>
        <v>315350</v>
      </c>
      <c r="E12" s="15" t="s">
        <v>31</v>
      </c>
      <c r="F12" s="19">
        <f>INDEX(PIVOT!AG:AG,MATCH(9.99999999999999E+307,PIVOT!AG:AG))</f>
        <v>0.3065323565323565</v>
      </c>
      <c r="G12" s="20"/>
      <c r="I12" s="3" t="s">
        <v>31</v>
      </c>
      <c r="J12" s="12">
        <f>GETPIVOTDATA("Sum of Shorts Revenue",PIVOT!$A$6)</f>
        <v>315350</v>
      </c>
      <c r="K12" s="13"/>
    </row>
    <row r="13" spans="1:15" x14ac:dyDescent="0.3">
      <c r="A13" s="3" t="s">
        <v>38</v>
      </c>
      <c r="B13" s="8">
        <f>GETPIVOTDATA("Sum of T-shirt Revenue ",PIVOT!$A$6)</f>
        <v>181200</v>
      </c>
      <c r="E13" s="15" t="s">
        <v>30</v>
      </c>
      <c r="F13" s="19">
        <f>INDEX(PIVOT!AE:AE,MATCH(9.99999999999999E+307,PIVOT!AE:AE))</f>
        <v>0.28571428571428564</v>
      </c>
      <c r="G13" s="20"/>
      <c r="I13" s="3" t="s">
        <v>38</v>
      </c>
      <c r="J13" s="12">
        <f>GETPIVOTDATA("Sum of T-shirt Revenue ",PIVOT!$A$6)</f>
        <v>181200</v>
      </c>
      <c r="K13" s="13"/>
    </row>
    <row r="14" spans="1:15" x14ac:dyDescent="0.3">
      <c r="A14" s="9"/>
      <c r="B14" s="9"/>
      <c r="C14" s="10"/>
      <c r="L14" s="9"/>
      <c r="M14" s="9"/>
      <c r="N14" s="9"/>
      <c r="O14" s="10"/>
    </row>
    <row r="15" spans="1:15" ht="14.4" x14ac:dyDescent="0.35">
      <c r="E15" s="3" t="s">
        <v>54</v>
      </c>
      <c r="F15" s="18">
        <f>INDEX(PIVOT!AH:AH,MATCH(9.99999999999999E+307,PIVOT!AH:AH))</f>
        <v>0.36408221408221403</v>
      </c>
      <c r="G15" s="11"/>
      <c r="I15" s="2" t="s">
        <v>36</v>
      </c>
    </row>
    <row r="16" spans="1:15" ht="14.4" x14ac:dyDescent="0.35">
      <c r="I16" s="3" t="s">
        <v>18</v>
      </c>
      <c r="J16" s="3" t="s">
        <v>20</v>
      </c>
      <c r="M16" s="2" t="s">
        <v>60</v>
      </c>
    </row>
    <row r="17" spans="1:15" ht="14.4" x14ac:dyDescent="0.35">
      <c r="A17" s="2" t="s">
        <v>40</v>
      </c>
      <c r="B17" s="2"/>
      <c r="I17" s="15" t="s">
        <v>30</v>
      </c>
      <c r="J17" s="3">
        <f>GETPIVOTDATA("Sum of Pants Sales",PIVOT!$A$13)</f>
        <v>867</v>
      </c>
    </row>
    <row r="18" spans="1:15" ht="14.4" x14ac:dyDescent="0.35">
      <c r="A18" s="21" t="s">
        <v>35</v>
      </c>
      <c r="B18" s="21" t="s">
        <v>37</v>
      </c>
      <c r="I18" s="15" t="s">
        <v>38</v>
      </c>
      <c r="J18" s="3">
        <f>GETPIVOTDATA("Sum of T-shrts Sales",PIVOT!$A$13)</f>
        <v>862</v>
      </c>
      <c r="M18" s="15" t="s">
        <v>30</v>
      </c>
      <c r="N18" s="3">
        <f>INDEX(PIVOT!S:S,MATCH(9.99999999999999E+307,PIVOT!S:S))</f>
        <v>247</v>
      </c>
    </row>
    <row r="19" spans="1:15" ht="14.4" x14ac:dyDescent="0.3">
      <c r="A19" s="14" t="s">
        <v>30</v>
      </c>
      <c r="B19" s="14">
        <f>INDEX(DATA!K:K,MATCH(9.99999999999999E+307,DATA!K:K))</f>
        <v>38</v>
      </c>
      <c r="I19" s="3" t="s">
        <v>31</v>
      </c>
      <c r="J19" s="3">
        <f>GETPIVOTDATA("Sum of Shorts Sales",PIVOT!$A$13)</f>
        <v>858</v>
      </c>
      <c r="M19" s="3" t="s">
        <v>38</v>
      </c>
      <c r="N19" s="3">
        <f>INDEX(PIVOT!T:T,MATCH(9.99999999999999E+307,PIVOT!T:T))</f>
        <v>242</v>
      </c>
    </row>
    <row r="20" spans="1:15" ht="14.4" x14ac:dyDescent="0.3">
      <c r="A20" s="14" t="s">
        <v>38</v>
      </c>
      <c r="B20" s="14">
        <f>INDEX(DATA!L:L,MATCH(9.99999999999999E+307,DATA!L:L))</f>
        <v>30</v>
      </c>
      <c r="M20" s="15" t="s">
        <v>31</v>
      </c>
      <c r="N20" s="3">
        <f>INDEX(PIVOT!U:U,MATCH(9.99999999999999E+307,PIVOT!U:U))</f>
        <v>238</v>
      </c>
    </row>
    <row r="21" spans="1:15" ht="14.4" x14ac:dyDescent="0.3">
      <c r="A21" s="14" t="s">
        <v>31</v>
      </c>
      <c r="B21" s="14">
        <f>INDEX(DATA!M:M,MATCH(9.99999999999999E+307,DATA!M:M))</f>
        <v>31</v>
      </c>
    </row>
    <row r="23" spans="1:15" s="9" customFormat="1" x14ac:dyDescent="0.3">
      <c r="C23" s="10"/>
      <c r="G23" s="10"/>
      <c r="K23" s="10"/>
      <c r="O23" s="10"/>
    </row>
  </sheetData>
  <conditionalFormatting sqref="K5:K7">
    <cfRule type="colorScale" priority="3">
      <colorScale>
        <cfvo type="min"/>
        <cfvo type="percentile" val="50"/>
        <cfvo type="max"/>
        <color rgb="FFF8696B"/>
        <color rgb="FFFCFCFF"/>
        <color rgb="FF63BE7B"/>
      </colorScale>
    </cfRule>
  </conditionalFormatting>
  <pageMargins left="0.7" right="0.7" top="0.75" bottom="0.75" header="0.3" footer="0.3"/>
  <tableParts count="7">
    <tablePart r:id="rId1"/>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00A3D-5A58-4154-B884-4DBA240E8822}">
  <sheetPr codeName="Sheet2">
    <tabColor rgb="FF002060"/>
  </sheetPr>
  <dimension ref="B30:X41"/>
  <sheetViews>
    <sheetView showGridLines="0" tabSelected="1" zoomScale="96" zoomScaleNormal="96" workbookViewId="0">
      <selection activeCell="V6" sqref="V6"/>
    </sheetView>
  </sheetViews>
  <sheetFormatPr defaultColWidth="9.109375" defaultRowHeight="13.8" x14ac:dyDescent="0.25"/>
  <cols>
    <col min="1" max="16384" width="9.109375" style="52"/>
  </cols>
  <sheetData>
    <row r="30" spans="24:24" x14ac:dyDescent="0.25">
      <c r="X30" s="52" t="s">
        <v>61</v>
      </c>
    </row>
    <row r="39" spans="2:13" ht="32.4" x14ac:dyDescent="0.55000000000000004">
      <c r="B39" s="51" t="s">
        <v>75</v>
      </c>
      <c r="C39" s="50"/>
      <c r="D39" s="50"/>
      <c r="E39" s="50"/>
      <c r="F39" s="50"/>
      <c r="G39" s="50"/>
      <c r="H39" s="50"/>
      <c r="I39" s="50"/>
      <c r="J39" s="50"/>
      <c r="K39" s="50"/>
      <c r="L39" s="50"/>
      <c r="M39" s="50"/>
    </row>
    <row r="40" spans="2:13" ht="13.5" customHeight="1" x14ac:dyDescent="0.55000000000000004">
      <c r="B40" s="51"/>
      <c r="C40" s="50"/>
      <c r="D40" s="50"/>
      <c r="E40" s="50"/>
      <c r="F40" s="50"/>
      <c r="G40" s="50"/>
      <c r="H40" s="50"/>
      <c r="I40" s="50"/>
      <c r="J40" s="50"/>
      <c r="K40" s="50"/>
      <c r="L40" s="50"/>
      <c r="M40" s="50"/>
    </row>
    <row r="41" spans="2:13" x14ac:dyDescent="0.25">
      <c r="B41" s="52" t="s">
        <v>76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2C206-EE96-4382-BE76-6044AAA5669F}">
  <sheetPr codeName="Sheet6">
    <tabColor rgb="FF7030A0"/>
  </sheetPr>
  <dimension ref="A1"/>
  <sheetViews>
    <sheetView showGridLines="0" showRowColHeaders="0" workbookViewId="0">
      <selection activeCell="W2" sqref="W2"/>
    </sheetView>
  </sheetViews>
  <sheetFormatPr defaultColWidth="9.109375" defaultRowHeight="14.4" x14ac:dyDescent="0.3"/>
  <cols>
    <col min="1" max="16384" width="9.109375" style="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D4E9D-42C9-445D-A23D-643FC6AED8A0}">
  <sheetPr>
    <tabColor rgb="FFFF0000"/>
  </sheetPr>
  <dimension ref="A1"/>
  <sheetViews>
    <sheetView workbookViewId="0">
      <selection activeCell="C26" sqref="C26"/>
    </sheetView>
  </sheetViews>
  <sheetFormatPr defaultRowHeight="14.4" x14ac:dyDescent="0.3"/>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vt:lpstr>
      <vt:lpstr>FORMULAS</vt:lpstr>
      <vt:lpstr>DASHBOARD</vt:lpstr>
      <vt:lpstr>DASHBOARD 1</vt:lpstr>
      <vt:lpstr>DASHBOARD 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Ben kar</cp:lastModifiedBy>
  <dcterms:created xsi:type="dcterms:W3CDTF">2023-04-28T06:56:04Z</dcterms:created>
  <dcterms:modified xsi:type="dcterms:W3CDTF">2024-06-20T10:23:43Z</dcterms:modified>
</cp:coreProperties>
</file>