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t\Documents\Workspace\DXR\dev\test\xml\"/>
    </mc:Choice>
  </mc:AlternateContent>
  <xr:revisionPtr revIDLastSave="0" documentId="13_ncr:1_{BBBB4016-2EAB-4EBF-BA9A-75591F3FC4C4}" xr6:coauthVersionLast="47" xr6:coauthVersionMax="47" xr10:uidLastSave="{00000000-0000-0000-0000-000000000000}"/>
  <bookViews>
    <workbookView xWindow="-98" yWindow="-98" windowWidth="20715" windowHeight="13155" firstSheet="1" activeTab="1" xr2:uid="{D5E0ECF5-0F45-4EDD-8DFC-84755F31F3A4}"/>
  </bookViews>
  <sheets>
    <sheet name="DevInfo" sheetId="1" state="veryHidden" r:id="rId1"/>
    <sheet name="owner tree address your use" sheetId="2" r:id="rId2"/>
    <sheet name="STAT-owner tree address your 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" i="3" l="1" a="1"/>
  <c r="A41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/>
  <c r="K41" i="3" a="1"/>
  <c r="K41" i="3" s="1"/>
  <c r="L41" i="3" a="1"/>
  <c r="L41" i="3" s="1"/>
  <c r="M41" i="3" a="1"/>
  <c r="M41" i="3" s="1"/>
  <c r="A40" i="3" a="1"/>
  <c r="A40" i="3" s="1"/>
  <c r="M14" i="3"/>
  <c r="N14" i="3"/>
  <c r="O14" i="3"/>
  <c r="O9" i="3"/>
  <c r="O10" i="3"/>
  <c r="O11" i="3"/>
  <c r="O12" i="3"/>
  <c r="O13" i="3"/>
  <c r="M13" i="3"/>
  <c r="N13" i="3"/>
  <c r="H34" i="3"/>
  <c r="I34" i="3"/>
  <c r="J34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F9" i="3" a="1"/>
  <c r="F9" i="3" s="1"/>
  <c r="B18" i="3"/>
  <c r="C18" i="3"/>
  <c r="D18" i="3"/>
  <c r="D9" i="3"/>
  <c r="D10" i="3"/>
  <c r="D11" i="3"/>
  <c r="D12" i="3"/>
  <c r="D13" i="3"/>
  <c r="D14" i="3"/>
  <c r="D15" i="3"/>
  <c r="D16" i="3"/>
  <c r="D17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A9" i="3" a="1"/>
  <c r="A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<sst xmlns="http://schemas.openxmlformats.org/spreadsheetml/2006/main" count="240" uniqueCount="149">
  <si>
    <t>Project ID</t>
  </si>
  <si>
    <t>Project Control Number</t>
  </si>
  <si>
    <t>Project Name</t>
  </si>
  <si>
    <t>Review ID</t>
  </si>
  <si>
    <t>Review Name</t>
  </si>
  <si>
    <t>XML Save</t>
  </si>
  <si>
    <t>Run Date</t>
  </si>
  <si>
    <t>Notes</t>
  </si>
  <si>
    <t>Have hear edge. Beyond long that media director who.</t>
  </si>
  <si>
    <t>Owner tree address your use owner should.</t>
  </si>
  <si>
    <t>ID</t>
  </si>
  <si>
    <t>Status</t>
  </si>
  <si>
    <t>Discipline</t>
  </si>
  <si>
    <t>Author</t>
  </si>
  <si>
    <t>Email</t>
  </si>
  <si>
    <t>Date</t>
  </si>
  <si>
    <t>Source</t>
  </si>
  <si>
    <t>Reference</t>
  </si>
  <si>
    <t>Sheet</t>
  </si>
  <si>
    <t>Spec</t>
  </si>
  <si>
    <t>Section</t>
  </si>
  <si>
    <t>Comment</t>
  </si>
  <si>
    <t>Critical</t>
  </si>
  <si>
    <t>Class</t>
  </si>
  <si>
    <t>Att.</t>
  </si>
  <si>
    <t>Days Open</t>
  </si>
  <si>
    <t>Highest Resp.</t>
  </si>
  <si>
    <t>Closed</t>
  </si>
  <si>
    <t>Landscape</t>
  </si>
  <si>
    <t>David Castro</t>
  </si>
  <si>
    <t>Often house. Ever air kid.</t>
  </si>
  <si>
    <t>Popular say I husband laugh. Stage eat other summer information. Rock edge difference write.</t>
  </si>
  <si>
    <t>Yes</t>
  </si>
  <si>
    <t>⚪</t>
  </si>
  <si>
    <t>Open</t>
  </si>
  <si>
    <t>General</t>
  </si>
  <si>
    <t>Katherine Brooks</t>
  </si>
  <si>
    <t>Choice edge support industry. Wall field kid.</t>
  </si>
  <si>
    <t>Left interesting if treat. Sense high political nor tonight.</t>
  </si>
  <si>
    <t>Plumbing</t>
  </si>
  <si>
    <t>Daniel Rodgers</t>
  </si>
  <si>
    <t>Road long impact. Successful each have.</t>
  </si>
  <si>
    <t>Why still plant modern human. Them security likely party opportunity standard still thing.</t>
  </si>
  <si>
    <t>Fire Protection</t>
  </si>
  <si>
    <t>Jesse Abbott</t>
  </si>
  <si>
    <t xml:space="preserve">Hospital. </t>
  </si>
  <si>
    <t>Draw front social require. Travel operation to young pass. Black adult generation low young near.</t>
  </si>
  <si>
    <t>Life Safety</t>
  </si>
  <si>
    <t>Jose Parker</t>
  </si>
  <si>
    <t>Report quality. Around activity.</t>
  </si>
  <si>
    <t>Dog head allow set. Say into base century toward somebody.</t>
  </si>
  <si>
    <t>Electrical</t>
  </si>
  <si>
    <t>Mary Ortiz</t>
  </si>
  <si>
    <t xml:space="preserve">Our series. </t>
  </si>
  <si>
    <t>Center both good upon today partner institution material. Me large ten country all though animal.</t>
  </si>
  <si>
    <t>Robert Williams</t>
  </si>
  <si>
    <t xml:space="preserve"> Goal its.</t>
  </si>
  <si>
    <t>Around ago safe sound thought simply.
Record hot local yard exist. Management room method nature.</t>
  </si>
  <si>
    <t>Bradley Dudley</t>
  </si>
  <si>
    <t>According task. Music always radio.</t>
  </si>
  <si>
    <t>Trial little difference word. Lay than natural strategy want human growth. Poor camera middle role.</t>
  </si>
  <si>
    <t>Christina Carter</t>
  </si>
  <si>
    <t>Claim size. Board first successful.</t>
  </si>
  <si>
    <t>Assume authority similar either economic Congress. Nation consider foreign oil she agent.</t>
  </si>
  <si>
    <t>Anthony Branch</t>
  </si>
  <si>
    <t xml:space="preserve"> Official discover draw.</t>
  </si>
  <si>
    <t>Themselves inside fund art. Party key find effect he line day.
Final young final hospital.</t>
  </si>
  <si>
    <t>Steve Gonzalez</t>
  </si>
  <si>
    <t>Factor effort. Second change bring.</t>
  </si>
  <si>
    <t>American how join so world various.</t>
  </si>
  <si>
    <t>Linda Montgomery</t>
  </si>
  <si>
    <t xml:space="preserve"> </t>
  </si>
  <si>
    <t>Even partner attack occur. Glass beyond message force difference.</t>
  </si>
  <si>
    <t>Michael Gray</t>
  </si>
  <si>
    <t>Down word energy person. Program mother account.</t>
  </si>
  <si>
    <t>Like rock say just per hair scene. Look well throw computer picture.</t>
  </si>
  <si>
    <t>Dana Peterson</t>
  </si>
  <si>
    <t xml:space="preserve"> Lose explain six.</t>
  </si>
  <si>
    <t>Parent thousand mouth event car left onto interesting. Every share significant industry.</t>
  </si>
  <si>
    <t>Mechanical</t>
  </si>
  <si>
    <t>Michael Davis</t>
  </si>
  <si>
    <t xml:space="preserve"> Defense movie court.</t>
  </si>
  <si>
    <t>By concern watch role might. Far structure mention company not fish ago.</t>
  </si>
  <si>
    <t>David Hall</t>
  </si>
  <si>
    <t>Around miss. Himself until.</t>
  </si>
  <si>
    <t>Instead action cost animal contain. Say place wrong listen. Voice want decision spend society fall.</t>
  </si>
  <si>
    <t>Structural</t>
  </si>
  <si>
    <t>Eric Clark</t>
  </si>
  <si>
    <t>Make manage play item about campaign president. Head rather single Mr method.</t>
  </si>
  <si>
    <t>Douglas Ball</t>
  </si>
  <si>
    <t xml:space="preserve">See. </t>
  </si>
  <si>
    <t>Road create whether buy. Money policy actually note.
Choose five anything list very sport.</t>
  </si>
  <si>
    <t>Madeline Taylor</t>
  </si>
  <si>
    <t>Walk miss who require name Democrat notice. His meeting police raise job commercial glass.</t>
  </si>
  <si>
    <t>Kim Aguirre</t>
  </si>
  <si>
    <t xml:space="preserve"> Official site international.</t>
  </si>
  <si>
    <t>Serious lot democratic such. Difference dinner series sell year protect.</t>
  </si>
  <si>
    <t>Derek Williamson</t>
  </si>
  <si>
    <t xml:space="preserve">Body laugh. </t>
  </si>
  <si>
    <t>Class movie realize sound economic of ago despite. Agent include early back series above.</t>
  </si>
  <si>
    <t>Civil</t>
  </si>
  <si>
    <t>Ryan Green</t>
  </si>
  <si>
    <t>Dinner drug toward seat rise class. Myself next stand meet business game.</t>
  </si>
  <si>
    <t>Tammy Williams</t>
  </si>
  <si>
    <t>Friend claim. Ability environment.</t>
  </si>
  <si>
    <t>Idea determine seven visit wind cut. Memory throughout allow up.</t>
  </si>
  <si>
    <t>Ann Long</t>
  </si>
  <si>
    <t>Firm money provide center.
Identify lot travel. Economic policy nice base serve.</t>
  </si>
  <si>
    <t>Robert Carlson</t>
  </si>
  <si>
    <t xml:space="preserve">Live husband indicate. </t>
  </si>
  <si>
    <t>Consumer investment indeed. Charge south card.</t>
  </si>
  <si>
    <t>No.</t>
  </si>
  <si>
    <t>Action Items</t>
  </si>
  <si>
    <t>Action Assignee</t>
  </si>
  <si>
    <t>Proposed Response</t>
  </si>
  <si>
    <t>Proposed Status</t>
  </si>
  <si>
    <t>State</t>
  </si>
  <si>
    <t>--- THESE COLUMNS ARE ADDITIONAL DATA FROM DR CHECKS ---</t>
  </si>
  <si>
    <t>▷</t>
  </si>
  <si>
    <t>◁ Expand</t>
  </si>
  <si>
    <t>--- THIS SECTION FOR USER NOTES ---</t>
  </si>
  <si>
    <t>Program</t>
  </si>
  <si>
    <t>DX Review</t>
  </si>
  <si>
    <t>Module Name</t>
  </si>
  <si>
    <t>DxReview</t>
  </si>
  <si>
    <t>Version</t>
  </si>
  <si>
    <t>4.9.6</t>
  </si>
  <si>
    <t>Ben Fisher</t>
  </si>
  <si>
    <t>benstanfish@hotmail.com</t>
  </si>
  <si>
    <t>Github</t>
  </si>
  <si>
    <t>https://github.com/benstanfish/DX-Review</t>
  </si>
  <si>
    <t>License</t>
  </si>
  <si>
    <t>GNU General Public License v3.0</t>
  </si>
  <si>
    <t>References</t>
  </si>
  <si>
    <t>Microsoft XML, v6.0 (msxml6.dll) - XML parsing functions_x000D_
Microsoft Scripting Runtime (scrrun.dll) - Dictionaries_x000D_
Microsoft VBScript Regular Expressions 5.5 (vbscript.dll)_x000D_
Microsoft Visual Basic for Applications Extensibility 5.3_x000D_
Microsoft HTML Object Library (MSHTML.tlb)</t>
  </si>
  <si>
    <t>Dr Checks Review Statistics</t>
  </si>
  <si>
    <t>Overall Comment Status</t>
  </si>
  <si>
    <t>By Discipline</t>
  </si>
  <si>
    <t>Total</t>
  </si>
  <si>
    <t>Grand Total</t>
  </si>
  <si>
    <t>By Author</t>
  </si>
  <si>
    <t>Org</t>
  </si>
  <si>
    <t>By Response</t>
  </si>
  <si>
    <t>Concur</t>
  </si>
  <si>
    <t>Non-Concur</t>
  </si>
  <si>
    <t>For Information Only</t>
  </si>
  <si>
    <t>Check and Resolve</t>
  </si>
  <si>
    <t>No Response</t>
  </si>
  <si>
    <t>Open Comments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</si>
</sst>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8B4513"/>
      <name val="Aptos Narrow"/>
      <family val="2"/>
      <scheme val="minor"/>
    </font>
    <font>
      <sz val="10"/>
      <color rgb="FF8B451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FFFACD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70C0"/>
      </top>
      <bottom style="thin">
        <color rgb="FFDCDCDC"/>
      </bottom>
      <diagonal/>
    </border>
    <border diagonalUp="1" diagonalDown="1">
      <left style="thin">
        <color rgb="FFDCDCDC"/>
      </left>
      <right/>
      <top style="medium">
        <color rgb="FF0070C0"/>
      </top>
      <bottom style="thin">
        <color rgb="FFDCDCDC"/>
      </bottom>
      <diagonal style="thin">
        <color rgb="FFDCDCDC"/>
      </diagonal>
    </border>
    <border>
      <left/>
      <right/>
      <top style="thin">
        <color rgb="FFDCDCDC"/>
      </top>
      <bottom style="thin">
        <color rgb="FFDCDCDC"/>
      </bottom>
      <diagonal/>
    </border>
    <border diagonalUp="1" diagonalDown="1">
      <left style="thin">
        <color rgb="FFDCDCDC"/>
      </left>
      <right/>
      <top style="thin">
        <color rgb="FFDCDCDC"/>
      </top>
      <bottom style="thin">
        <color rgb="FFDCDCDC"/>
      </bottom>
      <diagonal style="thin">
        <color rgb="FFDCDCDC"/>
      </diagonal>
    </border>
    <border>
      <left/>
      <right/>
      <top style="thin">
        <color rgb="FFDCDCDC"/>
      </top>
      <bottom/>
      <diagonal/>
    </border>
    <border diagonalUp="1" diagonalDown="1">
      <left style="thin">
        <color rgb="FFDCDCDC"/>
      </left>
      <right/>
      <top style="thin">
        <color rgb="FFDCDCDC"/>
      </top>
      <bottom/>
      <diagonal style="thin">
        <color rgb="FFDCDCDC"/>
      </diagonal>
    </border>
    <border>
      <left/>
      <right/>
      <top style="medium">
        <color rgb="FF70809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6A5ACD"/>
      </bottom>
      <diagonal/>
    </border>
    <border>
      <left/>
      <right/>
      <top style="thin">
        <color rgb="FF6A5ACD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Alignment="1">
      <alignment horizontal="centerContinuous"/>
    </xf>
    <xf numFmtId="0" fontId="0" fillId="0" borderId="0" xfId="0" applyFont="1" applyAlignment="1">
      <alignment horizontal="centerContinuous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4" fillId="3" borderId="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horizontal="centerContinuous" wrapText="1"/>
    </xf>
    <xf numFmtId="0" fontId="6" fillId="4" borderId="0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8" fillId="0" borderId="0" xfId="0" applyFont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8" fillId="0" borderId="0" xfId="0" applyFont="1" applyAlignment="1">
      <alignment horizontal="left"/>
    </xf>
    <xf numFmtId="0" fontId="1" fillId="0" borderId="10" xfId="0" applyFont="1" applyBorder="1" applyAlignment="1">
      <alignment horizontal="left" wrapText="1"/>
    </xf>
  </cellXfs>
  <cellStyles count="1">
    <cellStyle name="Normal" xfId="0" builtinId="0"/>
  </cellStyles>
  <dxfs count="48">
    <dxf>
      <font>
        <color rgb="FF0070C0"/>
      </font>
      <fill>
        <patternFill>
          <bgColor rgb="FFDDEBF7"/>
        </patternFill>
      </fill>
      <border>
        <left style="thin">
          <color rgb="FF0070C0"/>
        </left>
      </border>
    </dxf>
    <dxf>
      <font>
        <color rgb="FF548235"/>
      </font>
      <fill>
        <patternFill>
          <bgColor rgb="FFE2EFDA"/>
        </patternFill>
      </fill>
      <border>
        <left style="thin">
          <color rgb="FF548235"/>
        </left>
      </border>
    </dxf>
    <dxf>
      <font>
        <color rgb="FFB8860B"/>
      </font>
      <fill>
        <patternFill>
          <bgColor rgb="FFFFFACD"/>
        </patternFill>
      </fill>
      <border>
        <left style="thin">
          <color rgb="FFB8860B"/>
        </left>
      </border>
    </dxf>
    <dxf>
      <font>
        <color rgb="FF0070C0"/>
      </font>
      <fill>
        <patternFill>
          <bgColor rgb="FFDDEBF7"/>
        </patternFill>
      </fill>
      <border>
        <left style="thin">
          <color rgb="FF0070C0"/>
        </left>
      </border>
    </dxf>
    <dxf>
      <font>
        <color rgb="FF548235"/>
      </font>
      <fill>
        <patternFill>
          <bgColor rgb="FFE2EFDA"/>
        </patternFill>
      </fill>
      <border>
        <left style="thin">
          <color rgb="FF548235"/>
        </left>
      </border>
    </dxf>
    <dxf>
      <font>
        <color rgb="FFB8860B"/>
      </font>
      <fill>
        <patternFill>
          <bgColor rgb="FFFFFACD"/>
        </patternFill>
      </fill>
      <border>
        <left style="thin">
          <color rgb="FFB8860B"/>
        </left>
      </border>
    </dxf>
    <dxf>
      <font>
        <color rgb="FFFF6347"/>
      </font>
      <fill>
        <patternFill>
          <bgColor rgb="FFFFE4E1"/>
        </patternFill>
      </fill>
      <border>
        <left style="thin">
          <color rgb="FFFF6347"/>
        </left>
      </border>
    </dxf>
    <dxf>
      <font>
        <b/>
        <i val="0"/>
        <color rgb="FF000000"/>
      </font>
      <fill>
        <patternFill>
          <bgColor rgb="FFA9A9A9"/>
        </patternFill>
      </fill>
      <border>
        <left style="thin">
          <color rgb="FF000000"/>
        </left>
      </border>
    </dxf>
    <dxf>
      <font>
        <b/>
        <i val="0"/>
        <color rgb="FF548235"/>
      </font>
      <fill>
        <patternFill>
          <bgColor rgb="FFE2EFDA"/>
        </patternFill>
      </fill>
      <border>
        <left style="thin">
          <color rgb="FF548235"/>
        </left>
      </border>
    </dxf>
    <dxf>
      <font>
        <b/>
        <i val="0"/>
        <color rgb="FFB8860B"/>
      </font>
      <fill>
        <patternFill>
          <bgColor rgb="FFFFFACD"/>
        </patternFill>
      </fill>
      <border>
        <left style="thin">
          <color rgb="FFB8860B"/>
        </left>
      </border>
    </dxf>
    <dxf>
      <font>
        <b/>
        <i val="0"/>
        <color rgb="FFFF6347"/>
      </font>
      <fill>
        <patternFill>
          <bgColor rgb="FFFFE4E1"/>
        </patternFill>
      </fill>
      <border>
        <left style="thin">
          <color rgb="FFFF6347"/>
        </left>
      </border>
    </dxf>
    <dxf>
      <font>
        <color rgb="FFFFFFFF"/>
      </font>
      <fill>
        <patternFill>
          <bgColor rgb="FF1E90FF"/>
        </patternFill>
      </fill>
    </dxf>
    <dxf>
      <font>
        <color rgb="FFFFFFFF"/>
      </font>
      <fill>
        <patternFill>
          <bgColor rgb="FF3CB371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FFFFFF"/>
      </font>
      <fill>
        <patternFill>
          <bgColor rgb="FFFF4500"/>
        </patternFill>
      </fill>
    </dxf>
    <dxf>
      <font>
        <color rgb="FFC0C0C0"/>
      </font>
      <fill>
        <patternFill>
          <bgColor rgb="FFF5F5F5"/>
        </patternFill>
      </fill>
    </dxf>
    <dxf>
      <font>
        <color rgb="FFFF6347"/>
      </font>
      <fill>
        <patternFill>
          <bgColor rgb="FFFFE4E1"/>
        </patternFill>
      </fill>
      <border>
        <left style="thin">
          <color rgb="FFFF6347"/>
        </left>
      </border>
    </dxf>
    <dxf>
      <font>
        <color rgb="FFB8860B"/>
      </font>
      <fill>
        <patternFill>
          <bgColor rgb="FFFFFACD"/>
        </patternFill>
      </fill>
      <border>
        <left style="thin">
          <color rgb="FFB8860B"/>
        </left>
      </border>
    </dxf>
    <dxf>
      <font>
        <color rgb="FF548235"/>
      </font>
      <fill>
        <patternFill>
          <bgColor rgb="FFE2EFDA"/>
        </patternFill>
      </fill>
      <border>
        <left style="thin">
          <color rgb="FF548235"/>
        </left>
      </border>
    </dxf>
    <dxf>
      <font>
        <color rgb="FFFFFFFF"/>
      </font>
      <fill>
        <patternFill>
          <bgColor rgb="FFFF4500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FFFFFF"/>
      </font>
      <fill>
        <patternFill>
          <bgColor rgb="FFFF4500"/>
        </patternFill>
      </fill>
    </dxf>
    <dxf>
      <font>
        <color rgb="FF0070C0"/>
      </font>
      <fill>
        <patternFill>
          <bgColor rgb="FFDDEBF7"/>
        </patternFill>
      </fill>
      <border>
        <left style="thin">
          <color rgb="FF0070C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B4513"/>
        <name val="Aptos Narrow"/>
        <family val="2"/>
        <scheme val="minor"/>
      </font>
      <fill>
        <patternFill patternType="solid">
          <fgColor indexed="64"/>
          <bgColor rgb="FFFFFACD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B4513"/>
        <name val="Aptos Narrow"/>
        <family val="2"/>
        <scheme val="minor"/>
      </font>
      <fill>
        <patternFill patternType="solid">
          <fgColor indexed="64"/>
          <bgColor rgb="FFFFFACD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B4513"/>
        <name val="Aptos Narrow"/>
        <family val="2"/>
        <scheme val="minor"/>
      </font>
      <fill>
        <patternFill patternType="solid">
          <fgColor indexed="64"/>
          <bgColor rgb="FFFFFACD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B4513"/>
        <name val="Aptos Narrow"/>
        <family val="2"/>
        <scheme val="minor"/>
      </font>
      <fill>
        <patternFill patternType="solid">
          <fgColor indexed="64"/>
          <bgColor rgb="FFFFFACD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8B4513"/>
        <name val="Aptos Narrow"/>
        <family val="2"/>
        <scheme val="minor"/>
      </font>
      <fill>
        <patternFill patternType="solid">
          <fgColor indexed="64"/>
          <bgColor rgb="FFFFFACD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numFmt numFmtId="19" formatCode="m/d/yyyy"/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rgb="FFDCDCDC"/>
        </top>
        <bottom style="thin">
          <color rgb="FFDCDCD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/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ptos Narrow"/>
        <family val="2"/>
        <scheme val="minor"/>
      </font>
      <fill>
        <patternFill patternType="solid">
          <fgColor indexed="64"/>
          <bgColor rgb="FFDCDCD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Comments by Discpline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Open</c:v>
          </c:tx>
          <c:spPr>
            <a:solidFill>
              <a:srgbClr val="FF4500"/>
            </a:solidFill>
            <a:ln>
              <a:noFill/>
            </a:ln>
            <a:effectLst/>
          </c:spPr>
          <c:invertIfNegative val="0"/>
          <c:cat>
            <c:strRef>
              <c:f>'STAT-owner tree address your us'!$A$9:$A$17</c:f>
              <c:strCache>
                <c:ptCount val="9"/>
                <c:pt idx="0">
                  <c:v>Landscape</c:v>
                </c:pt>
                <c:pt idx="1">
                  <c:v>General</c:v>
                </c:pt>
                <c:pt idx="2">
                  <c:v>Plumbing</c:v>
                </c:pt>
                <c:pt idx="3">
                  <c:v>Fire Protection</c:v>
                </c:pt>
                <c:pt idx="4">
                  <c:v>Life Safety</c:v>
                </c:pt>
                <c:pt idx="5">
                  <c:v>Electrical</c:v>
                </c:pt>
                <c:pt idx="6">
                  <c:v>Mechanical</c:v>
                </c:pt>
                <c:pt idx="7">
                  <c:v>Structural</c:v>
                </c:pt>
                <c:pt idx="8">
                  <c:v>Civil</c:v>
                </c:pt>
              </c:strCache>
            </c:strRef>
          </c:cat>
          <c:val>
            <c:numRef>
              <c:f>'STAT-owner tree address your us'!$B$9:$B$17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81-4AD7-A658-AB8D0305412D}"/>
            </c:ext>
          </c:extLst>
        </c:ser>
        <c:ser>
          <c:idx val="1"/>
          <c:order val="1"/>
          <c:tx>
            <c:v>Closed</c:v>
          </c:tx>
          <c:spPr>
            <a:solidFill>
              <a:srgbClr val="1E90FF"/>
            </a:solidFill>
            <a:ln>
              <a:noFill/>
            </a:ln>
            <a:effectLst/>
          </c:spPr>
          <c:invertIfNegative val="0"/>
          <c:cat>
            <c:strRef>
              <c:f>'STAT-owner tree address your us'!$A$9:$A$17</c:f>
              <c:strCache>
                <c:ptCount val="9"/>
                <c:pt idx="0">
                  <c:v>Landscape</c:v>
                </c:pt>
                <c:pt idx="1">
                  <c:v>General</c:v>
                </c:pt>
                <c:pt idx="2">
                  <c:v>Plumbing</c:v>
                </c:pt>
                <c:pt idx="3">
                  <c:v>Fire Protection</c:v>
                </c:pt>
                <c:pt idx="4">
                  <c:v>Life Safety</c:v>
                </c:pt>
                <c:pt idx="5">
                  <c:v>Electrical</c:v>
                </c:pt>
                <c:pt idx="6">
                  <c:v>Mechanical</c:v>
                </c:pt>
                <c:pt idx="7">
                  <c:v>Structural</c:v>
                </c:pt>
                <c:pt idx="8">
                  <c:v>Civil</c:v>
                </c:pt>
              </c:strCache>
            </c:strRef>
          </c:cat>
          <c:val>
            <c:numRef>
              <c:f>'STAT-owner tree address your us'!$C$9:$C$17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1-4AD7-A658-AB8D03054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0933423"/>
        <c:axId val="1850950223"/>
      </c:barChart>
      <c:catAx>
        <c:axId val="1850933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50223"/>
        <c:crosses val="autoZero"/>
        <c:auto val="1"/>
        <c:lblAlgn val="ctr"/>
        <c:lblOffset val="100"/>
        <c:noMultiLvlLbl val="0"/>
      </c:catAx>
      <c:valAx>
        <c:axId val="185095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3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Comments by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Open</c:v>
          </c:tx>
          <c:spPr>
            <a:solidFill>
              <a:srgbClr val="FF4500"/>
            </a:solidFill>
            <a:ln>
              <a:noFill/>
            </a:ln>
            <a:effectLst/>
          </c:spPr>
          <c:invertIfNegative val="0"/>
          <c:cat>
            <c:strRef>
              <c:f>'STAT-owner tree address your us'!$F$9:$F$33</c:f>
              <c:strCache>
                <c:ptCount val="25"/>
                <c:pt idx="0">
                  <c:v>David Castro</c:v>
                </c:pt>
                <c:pt idx="1">
                  <c:v>Katherine Brooks</c:v>
                </c:pt>
                <c:pt idx="2">
                  <c:v>Daniel Rodgers</c:v>
                </c:pt>
                <c:pt idx="3">
                  <c:v>Jesse Abbott</c:v>
                </c:pt>
                <c:pt idx="4">
                  <c:v>Jose Parker</c:v>
                </c:pt>
                <c:pt idx="5">
                  <c:v>Mary Ortiz</c:v>
                </c:pt>
                <c:pt idx="6">
                  <c:v>Robert Williams</c:v>
                </c:pt>
                <c:pt idx="7">
                  <c:v>Bradley Dudley</c:v>
                </c:pt>
                <c:pt idx="8">
                  <c:v>Christina Carter</c:v>
                </c:pt>
                <c:pt idx="9">
                  <c:v>Anthony Branch</c:v>
                </c:pt>
                <c:pt idx="10">
                  <c:v>Steve Gonzalez</c:v>
                </c:pt>
                <c:pt idx="11">
                  <c:v>Linda Montgomery</c:v>
                </c:pt>
                <c:pt idx="12">
                  <c:v>Michael Gray</c:v>
                </c:pt>
                <c:pt idx="13">
                  <c:v>Dana Peterson</c:v>
                </c:pt>
                <c:pt idx="14">
                  <c:v>Michael Davis</c:v>
                </c:pt>
                <c:pt idx="15">
                  <c:v>David Hall</c:v>
                </c:pt>
                <c:pt idx="16">
                  <c:v>Eric Clark</c:v>
                </c:pt>
                <c:pt idx="17">
                  <c:v>Douglas Ball</c:v>
                </c:pt>
                <c:pt idx="18">
                  <c:v>Madeline Taylor</c:v>
                </c:pt>
                <c:pt idx="19">
                  <c:v>Kim Aguirre</c:v>
                </c:pt>
                <c:pt idx="20">
                  <c:v>Derek Williamson</c:v>
                </c:pt>
                <c:pt idx="21">
                  <c:v>Ryan Green</c:v>
                </c:pt>
                <c:pt idx="22">
                  <c:v>Tammy Williams</c:v>
                </c:pt>
                <c:pt idx="23">
                  <c:v>Ann Long</c:v>
                </c:pt>
                <c:pt idx="24">
                  <c:v>Robert Carlson</c:v>
                </c:pt>
              </c:strCache>
            </c:strRef>
          </c:cat>
          <c:val>
            <c:numRef>
              <c:f>'STAT-owner tree address your us'!$H$9:$H$33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3-4CCB-A093-D91A840A8A09}"/>
            </c:ext>
          </c:extLst>
        </c:ser>
        <c:ser>
          <c:idx val="1"/>
          <c:order val="1"/>
          <c:tx>
            <c:v>Closed</c:v>
          </c:tx>
          <c:spPr>
            <a:solidFill>
              <a:srgbClr val="1E90FF"/>
            </a:solidFill>
            <a:ln>
              <a:noFill/>
            </a:ln>
            <a:effectLst/>
          </c:spPr>
          <c:invertIfNegative val="0"/>
          <c:val>
            <c:numRef>
              <c:f>'STAT-owner tree address your us'!$I$9:$I$33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3-4CCB-A093-D91A840A8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0952623"/>
        <c:axId val="1850953103"/>
      </c:barChart>
      <c:catAx>
        <c:axId val="185095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53103"/>
        <c:crosses val="autoZero"/>
        <c:auto val="1"/>
        <c:lblAlgn val="ctr"/>
        <c:lblOffset val="100"/>
        <c:noMultiLvlLbl val="0"/>
      </c:catAx>
      <c:valAx>
        <c:axId val="185095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95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547687</xdr:colOff>
      <xdr:row>2</xdr:row>
      <xdr:rowOff>90487</xdr:rowOff>
    </xdr:from>
    <xdr:to>
      <xdr:col>24</xdr:col>
      <xdr:colOff>547687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0A6A6-4C57-7242-0061-80D834A42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395287</xdr:colOff>
      <xdr:row>2</xdr:row>
      <xdr:rowOff>90487</xdr:rowOff>
    </xdr:from>
    <xdr:to>
      <xdr:col>34</xdr:col>
      <xdr:colOff>395287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7597B-1CCC-8947-D26F-A49B5F6C3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D2DE4-A689-42C0-8550-468755B215F9}" name="Comments" displayName="Comments" ref="A11:W36" totalsRowShown="0" headerRowDxfId="30" dataDxfId="31">
  <autoFilter ref="A11:W36" xr:uid="{FE5D2DE4-A689-42C0-8550-468755B215F9}"/>
  <tableColumns count="23">
    <tableColumn id="1" xr3:uid="{7C0E33B3-683E-4234-9AB5-BE62893B4CF5}" name="No." dataDxfId="47"/>
    <tableColumn id="2" xr3:uid="{7377C629-2DB3-4210-B48B-7C22DA0FCC7B}" name="Notes" dataDxfId="46"/>
    <tableColumn id="3" xr3:uid="{F1B4F343-AFA4-4F68-AD18-076727150B88}" name="Action Items" dataDxfId="45"/>
    <tableColumn id="4" xr3:uid="{ACEDF8F2-E891-4E13-895C-8EA7CA8D3A9F}" name="Action Assignee" dataDxfId="44"/>
    <tableColumn id="5" xr3:uid="{7001B942-62F7-4EF4-8627-E730E4992288}" name="Proposed Response" dataDxfId="43"/>
    <tableColumn id="6" xr3:uid="{93489D52-1190-4C16-AF01-356DAA92E44D}" name="Proposed Status" dataDxfId="42"/>
    <tableColumn id="7" xr3:uid="{3F8516D8-37E2-4991-A0E7-A01DCFA7F926}" name="State" dataDxfId="41"/>
    <tableColumn id="8" xr3:uid="{3691FD16-9E00-4753-AFCB-D88A810FDC99}" name="ID" dataDxfId="40"/>
    <tableColumn id="9" xr3:uid="{C1BD6A30-2D47-43F1-A108-2B3262ACE782}" name="Status" dataDxfId="39"/>
    <tableColumn id="10" xr3:uid="{3D2078FA-5A45-4A91-B810-653F7010A7CB}" name="Discipline" dataDxfId="38"/>
    <tableColumn id="11" xr3:uid="{3601DD8C-8D20-4716-84C7-067555AB38D5}" name="Author" dataDxfId="37"/>
    <tableColumn id="12" xr3:uid="{49FECEFB-6B14-4494-9234-8C673E7BE958}" name="Email" dataDxfId="36"/>
    <tableColumn id="13" xr3:uid="{930BD905-9620-41FB-9036-FD6591E61F9B}" name="Date" dataDxfId="29"/>
    <tableColumn id="14" xr3:uid="{866E5C76-4253-41B8-B525-161775634226}" name="Source" dataDxfId="27"/>
    <tableColumn id="15" xr3:uid="{7E9C9C5C-C926-4695-9CD6-192967BF7A07}" name="Reference" dataDxfId="26"/>
    <tableColumn id="16" xr3:uid="{3FB46F4E-29D9-462E-987C-A584D90CF7C9}" name="Sheet" dataDxfId="25"/>
    <tableColumn id="17" xr3:uid="{A36265D3-FDD9-4655-BE00-A2D482C36959}" name="Spec" dataDxfId="24"/>
    <tableColumn id="18" xr3:uid="{F566C6C3-9C64-44EA-A62D-A1D024C2C976}" name="Section" dataDxfId="23"/>
    <tableColumn id="19" xr3:uid="{CE3C68CC-D0F8-4125-84D4-16DA520435CF}" name="Comment" dataDxfId="28"/>
    <tableColumn id="20" xr3:uid="{EE952B10-F236-43DE-88B2-BE52B0A5F600}" name="Critical" dataDxfId="35"/>
    <tableColumn id="21" xr3:uid="{004AFF66-1ABD-4FFF-BC00-2221BE3F45F5}" name="Class" dataDxfId="34"/>
    <tableColumn id="22" xr3:uid="{017DF492-260B-4FCE-83C4-CAD0D7184E71}" name="Att." dataDxfId="33"/>
    <tableColumn id="23" xr3:uid="{8FD95257-E36B-46B4-B08E-50E850180A92}" name="Days Open" dataDxfId="3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72AB-92CD-436D-BD0C-594726229D48}">
  <dimension ref="A1:B10"/>
  <sheetViews>
    <sheetView workbookViewId="0"/>
  </sheetViews>
  <sheetFormatPr defaultRowHeight="13.15" x14ac:dyDescent="0.4"/>
  <cols>
    <col min="1" max="1" width="11.78515625" style="1" bestFit="1" customWidth="1"/>
    <col min="2" max="2" width="15.640625" style="2" customWidth="1"/>
    <col min="3" max="16384" width="9.140625" style="2"/>
  </cols>
  <sheetData>
    <row r="1" spans="1:2" x14ac:dyDescent="0.4">
      <c r="A1" s="1" t="s">
        <v>121</v>
      </c>
      <c r="B1" s="2" t="s">
        <v>122</v>
      </c>
    </row>
    <row r="2" spans="1:2" x14ac:dyDescent="0.4">
      <c r="A2" s="1" t="s">
        <v>123</v>
      </c>
      <c r="B2" s="2" t="s">
        <v>124</v>
      </c>
    </row>
    <row r="3" spans="1:2" x14ac:dyDescent="0.4">
      <c r="A3" s="1" t="s">
        <v>125</v>
      </c>
      <c r="B3" s="2" t="s">
        <v>126</v>
      </c>
    </row>
    <row r="4" spans="1:2" x14ac:dyDescent="0.4">
      <c r="A4" s="1" t="s">
        <v>13</v>
      </c>
      <c r="B4" s="2" t="s">
        <v>127</v>
      </c>
    </row>
    <row r="5" spans="1:2" x14ac:dyDescent="0.4">
      <c r="A5" s="1" t="s">
        <v>14</v>
      </c>
      <c r="B5" s="2" t="s">
        <v>128</v>
      </c>
    </row>
    <row r="6" spans="1:2" x14ac:dyDescent="0.4">
      <c r="A6" s="1" t="s">
        <v>129</v>
      </c>
      <c r="B6" s="2" t="s">
        <v>130</v>
      </c>
    </row>
    <row r="7" spans="1:2" x14ac:dyDescent="0.4">
      <c r="A7" s="1" t="s">
        <v>131</v>
      </c>
      <c r="B7" s="2" t="s">
        <v>132</v>
      </c>
    </row>
    <row r="8" spans="1:2" ht="249.4" x14ac:dyDescent="0.4">
      <c r="A8" s="1" t="s">
        <v>133</v>
      </c>
      <c r="B8" s="37" t="s">
        <v>134</v>
      </c>
    </row>
    <row r="10" spans="1:2" x14ac:dyDescent="0.4">
      <c r="A10" s="1" t="s">
        <v>6</v>
      </c>
      <c r="B10" s="3">
        <v>45921.875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9881-99D2-495F-8335-525462AF8A03}">
  <dimension ref="A1:X36"/>
  <sheetViews>
    <sheetView showGridLines="0" tabSelected="1" workbookViewId="0"/>
  </sheetViews>
  <sheetFormatPr defaultColWidth="8.640625" defaultRowHeight="13.15" outlineLevelCol="1" x14ac:dyDescent="0.4"/>
  <cols>
    <col min="1" max="1" width="5.640625" style="25" customWidth="1"/>
    <col min="2" max="5" width="20.640625" style="25" hidden="1" customWidth="1" outlineLevel="1"/>
    <col min="6" max="6" width="12.640625" style="25" hidden="1" customWidth="1" outlineLevel="1"/>
    <col min="7" max="7" width="0" style="25" hidden="1" customWidth="1" outlineLevel="1"/>
    <col min="8" max="8" width="10.640625" customWidth="1" collapsed="1"/>
    <col min="9" max="9" width="10.640625" customWidth="1"/>
    <col min="10" max="11" width="20.640625" customWidth="1"/>
    <col min="12" max="13" width="10.640625" customWidth="1"/>
    <col min="14" max="15" width="20.640625" style="7" hidden="1" customWidth="1" outlineLevel="1"/>
    <col min="16" max="16" width="10.640625" style="7" hidden="1" customWidth="1" outlineLevel="1"/>
    <col min="17" max="18" width="20.640625" style="7" hidden="1" customWidth="1" outlineLevel="1"/>
    <col min="19" max="19" width="50.640625" customWidth="1" collapsed="1"/>
    <col min="20" max="21" width="10.640625" customWidth="1"/>
    <col min="22" max="22" width="5.640625" customWidth="1"/>
    <col min="23" max="23" width="10.42578125" customWidth="1"/>
    <col min="24" max="24" width="10.640625" customWidth="1"/>
  </cols>
  <sheetData>
    <row r="1" spans="1:24" x14ac:dyDescent="0.4">
      <c r="H1" s="1" t="s">
        <v>0</v>
      </c>
      <c r="I1" s="2">
        <v>903410</v>
      </c>
    </row>
    <row r="2" spans="1:24" x14ac:dyDescent="0.4">
      <c r="H2" s="1" t="s">
        <v>1</v>
      </c>
      <c r="I2" s="2">
        <v>865646</v>
      </c>
    </row>
    <row r="3" spans="1:24" ht="15.75" x14ac:dyDescent="0.5">
      <c r="H3" s="1" t="s">
        <v>2</v>
      </c>
      <c r="I3" s="4" t="s">
        <v>8</v>
      </c>
    </row>
    <row r="4" spans="1:24" x14ac:dyDescent="0.4">
      <c r="H4" s="1" t="s">
        <v>3</v>
      </c>
      <c r="I4" s="2">
        <v>5876</v>
      </c>
    </row>
    <row r="5" spans="1:24" x14ac:dyDescent="0.4">
      <c r="H5" s="1" t="s">
        <v>4</v>
      </c>
      <c r="I5" s="2" t="s">
        <v>9</v>
      </c>
    </row>
    <row r="6" spans="1:24" x14ac:dyDescent="0.4">
      <c r="H6" s="1" t="s">
        <v>5</v>
      </c>
      <c r="I6" s="5">
        <v>45921.872916666667</v>
      </c>
    </row>
    <row r="7" spans="1:24" x14ac:dyDescent="0.4">
      <c r="H7" s="1" t="s">
        <v>6</v>
      </c>
      <c r="I7" s="5">
        <v>45921.875</v>
      </c>
    </row>
    <row r="8" spans="1:24" x14ac:dyDescent="0.4">
      <c r="H8" s="1" t="s">
        <v>7</v>
      </c>
      <c r="I8" s="2"/>
    </row>
    <row r="10" spans="1:24" x14ac:dyDescent="0.4">
      <c r="A10" s="26" t="s">
        <v>118</v>
      </c>
      <c r="B10" s="31" t="s">
        <v>120</v>
      </c>
      <c r="C10" s="32"/>
      <c r="D10" s="32"/>
      <c r="E10" s="32"/>
      <c r="F10" s="32"/>
      <c r="G10" s="32"/>
      <c r="H10" t="s">
        <v>119</v>
      </c>
      <c r="M10" s="22" t="s">
        <v>118</v>
      </c>
      <c r="N10" s="20" t="s">
        <v>117</v>
      </c>
      <c r="O10" s="21"/>
      <c r="P10" s="21"/>
      <c r="Q10" s="21"/>
      <c r="R10" s="21"/>
      <c r="S10" t="s">
        <v>119</v>
      </c>
    </row>
    <row r="11" spans="1:24" s="23" customFormat="1" ht="12.4" thickBot="1" x14ac:dyDescent="0.45">
      <c r="A11" s="27" t="s">
        <v>111</v>
      </c>
      <c r="B11" s="27" t="s">
        <v>7</v>
      </c>
      <c r="C11" s="27" t="s">
        <v>112</v>
      </c>
      <c r="D11" s="27" t="s">
        <v>113</v>
      </c>
      <c r="E11" s="27" t="s">
        <v>114</v>
      </c>
      <c r="F11" s="27" t="s">
        <v>115</v>
      </c>
      <c r="G11" s="27" t="s">
        <v>116</v>
      </c>
      <c r="H11" s="24" t="s">
        <v>10</v>
      </c>
      <c r="I11" s="24" t="s">
        <v>11</v>
      </c>
      <c r="J11" s="24" t="s">
        <v>12</v>
      </c>
      <c r="K11" s="24" t="s">
        <v>13</v>
      </c>
      <c r="L11" s="24" t="s">
        <v>14</v>
      </c>
      <c r="M11" s="24" t="s">
        <v>15</v>
      </c>
      <c r="N11" s="33" t="s">
        <v>16</v>
      </c>
      <c r="O11" s="33" t="s">
        <v>17</v>
      </c>
      <c r="P11" s="33" t="s">
        <v>18</v>
      </c>
      <c r="Q11" s="33" t="s">
        <v>19</v>
      </c>
      <c r="R11" s="33" t="s">
        <v>20</v>
      </c>
      <c r="S11" s="24" t="s">
        <v>21</v>
      </c>
      <c r="T11" s="24" t="s">
        <v>22</v>
      </c>
      <c r="U11" s="24" t="s">
        <v>23</v>
      </c>
      <c r="V11" s="24" t="s">
        <v>24</v>
      </c>
      <c r="W11" s="24" t="s">
        <v>25</v>
      </c>
      <c r="X11" s="24" t="s">
        <v>26</v>
      </c>
    </row>
    <row r="12" spans="1:24" ht="26.25" x14ac:dyDescent="0.4">
      <c r="A12" s="28">
        <v>1</v>
      </c>
      <c r="B12" s="28"/>
      <c r="C12" s="28"/>
      <c r="D12" s="28"/>
      <c r="E12" s="28"/>
      <c r="F12" s="28"/>
      <c r="G12" s="28"/>
      <c r="H12" s="8">
        <v>9973769</v>
      </c>
      <c r="I12" s="8" t="s">
        <v>27</v>
      </c>
      <c r="J12" s="8" t="s">
        <v>28</v>
      </c>
      <c r="K12" s="8" t="s">
        <v>29</v>
      </c>
      <c r="L12" s="8"/>
      <c r="M12" s="9">
        <v>40022</v>
      </c>
      <c r="N12" s="34" t="s">
        <v>30</v>
      </c>
      <c r="O12" s="34"/>
      <c r="P12" s="34"/>
      <c r="Q12" s="34"/>
      <c r="R12" s="34"/>
      <c r="S12" s="10" t="s">
        <v>31</v>
      </c>
      <c r="T12" s="8" t="s">
        <v>32</v>
      </c>
      <c r="U12" s="8"/>
      <c r="V12" s="8" t="s">
        <v>33</v>
      </c>
      <c r="W12" s="8">
        <v>5899</v>
      </c>
      <c r="X12" s="11"/>
    </row>
    <row r="13" spans="1:24" ht="26.25" x14ac:dyDescent="0.4">
      <c r="A13" s="29">
        <v>2</v>
      </c>
      <c r="B13" s="29"/>
      <c r="C13" s="29"/>
      <c r="D13" s="29"/>
      <c r="E13" s="29"/>
      <c r="F13" s="29"/>
      <c r="G13" s="29"/>
      <c r="H13" s="12">
        <v>9705155</v>
      </c>
      <c r="I13" s="12" t="s">
        <v>34</v>
      </c>
      <c r="J13" s="12" t="s">
        <v>35</v>
      </c>
      <c r="K13" s="12" t="s">
        <v>36</v>
      </c>
      <c r="L13" s="12"/>
      <c r="M13" s="13">
        <v>31194</v>
      </c>
      <c r="N13" s="35" t="s">
        <v>37</v>
      </c>
      <c r="O13" s="35"/>
      <c r="P13" s="35"/>
      <c r="Q13" s="35"/>
      <c r="R13" s="35"/>
      <c r="S13" s="14" t="s">
        <v>38</v>
      </c>
      <c r="T13" s="12"/>
      <c r="U13" s="12"/>
      <c r="V13" s="12" t="s">
        <v>33</v>
      </c>
      <c r="W13" s="12">
        <v>14727</v>
      </c>
      <c r="X13" s="15"/>
    </row>
    <row r="14" spans="1:24" ht="26.25" x14ac:dyDescent="0.4">
      <c r="A14" s="29">
        <v>3</v>
      </c>
      <c r="B14" s="29"/>
      <c r="C14" s="29"/>
      <c r="D14" s="29"/>
      <c r="E14" s="29"/>
      <c r="F14" s="29"/>
      <c r="G14" s="29"/>
      <c r="H14" s="12">
        <v>7859935</v>
      </c>
      <c r="I14" s="12" t="s">
        <v>27</v>
      </c>
      <c r="J14" s="12" t="s">
        <v>39</v>
      </c>
      <c r="K14" s="12" t="s">
        <v>40</v>
      </c>
      <c r="L14" s="12"/>
      <c r="M14" s="13">
        <v>44215</v>
      </c>
      <c r="N14" s="35" t="s">
        <v>41</v>
      </c>
      <c r="O14" s="35"/>
      <c r="P14" s="35"/>
      <c r="Q14" s="35"/>
      <c r="R14" s="35"/>
      <c r="S14" s="14" t="s">
        <v>42</v>
      </c>
      <c r="T14" s="12"/>
      <c r="U14" s="12"/>
      <c r="V14" s="12" t="s">
        <v>33</v>
      </c>
      <c r="W14" s="12">
        <v>1706</v>
      </c>
      <c r="X14" s="15"/>
    </row>
    <row r="15" spans="1:24" ht="26.25" x14ac:dyDescent="0.4">
      <c r="A15" s="29">
        <v>4</v>
      </c>
      <c r="B15" s="29"/>
      <c r="C15" s="29"/>
      <c r="D15" s="29"/>
      <c r="E15" s="29"/>
      <c r="F15" s="29"/>
      <c r="G15" s="29"/>
      <c r="H15" s="12">
        <v>7875014</v>
      </c>
      <c r="I15" s="12" t="s">
        <v>34</v>
      </c>
      <c r="J15" s="12" t="s">
        <v>43</v>
      </c>
      <c r="K15" s="12" t="s">
        <v>44</v>
      </c>
      <c r="L15" s="12"/>
      <c r="M15" s="13">
        <v>26027</v>
      </c>
      <c r="N15" s="35" t="s">
        <v>45</v>
      </c>
      <c r="O15" s="35"/>
      <c r="P15" s="35"/>
      <c r="Q15" s="35"/>
      <c r="R15" s="35"/>
      <c r="S15" s="14" t="s">
        <v>46</v>
      </c>
      <c r="T15" s="12"/>
      <c r="U15" s="12"/>
      <c r="V15" s="12" t="s">
        <v>33</v>
      </c>
      <c r="W15" s="12">
        <v>19894</v>
      </c>
      <c r="X15" s="15"/>
    </row>
    <row r="16" spans="1:24" ht="26.25" x14ac:dyDescent="0.4">
      <c r="A16" s="29">
        <v>5</v>
      </c>
      <c r="B16" s="29"/>
      <c r="C16" s="29"/>
      <c r="D16" s="29"/>
      <c r="E16" s="29"/>
      <c r="F16" s="29"/>
      <c r="G16" s="29"/>
      <c r="H16" s="12">
        <v>2061885</v>
      </c>
      <c r="I16" s="12" t="s">
        <v>27</v>
      </c>
      <c r="J16" s="12" t="s">
        <v>47</v>
      </c>
      <c r="K16" s="12" t="s">
        <v>48</v>
      </c>
      <c r="L16" s="12"/>
      <c r="M16" s="13">
        <v>34625</v>
      </c>
      <c r="N16" s="35" t="s">
        <v>49</v>
      </c>
      <c r="O16" s="35"/>
      <c r="P16" s="35"/>
      <c r="Q16" s="35"/>
      <c r="R16" s="35"/>
      <c r="S16" s="14" t="s">
        <v>50</v>
      </c>
      <c r="T16" s="12"/>
      <c r="U16" s="12"/>
      <c r="V16" s="12"/>
      <c r="W16" s="12">
        <v>11296</v>
      </c>
      <c r="X16" s="15"/>
    </row>
    <row r="17" spans="1:24" ht="26.25" x14ac:dyDescent="0.4">
      <c r="A17" s="29">
        <v>6</v>
      </c>
      <c r="B17" s="29"/>
      <c r="C17" s="29"/>
      <c r="D17" s="29"/>
      <c r="E17" s="29"/>
      <c r="F17" s="29"/>
      <c r="G17" s="29"/>
      <c r="H17" s="12">
        <v>613746</v>
      </c>
      <c r="I17" s="12" t="s">
        <v>34</v>
      </c>
      <c r="J17" s="12" t="s">
        <v>51</v>
      </c>
      <c r="K17" s="12" t="s">
        <v>52</v>
      </c>
      <c r="L17" s="12"/>
      <c r="M17" s="13">
        <v>33865</v>
      </c>
      <c r="N17" s="35" t="s">
        <v>53</v>
      </c>
      <c r="O17" s="35"/>
      <c r="P17" s="35"/>
      <c r="Q17" s="35"/>
      <c r="R17" s="35"/>
      <c r="S17" s="14" t="s">
        <v>54</v>
      </c>
      <c r="T17" s="12" t="s">
        <v>32</v>
      </c>
      <c r="U17" s="12"/>
      <c r="V17" s="12" t="s">
        <v>33</v>
      </c>
      <c r="W17" s="12">
        <v>12056</v>
      </c>
      <c r="X17" s="15"/>
    </row>
    <row r="18" spans="1:24" ht="26.25" x14ac:dyDescent="0.4">
      <c r="A18" s="29">
        <v>7</v>
      </c>
      <c r="B18" s="29"/>
      <c r="C18" s="29"/>
      <c r="D18" s="29"/>
      <c r="E18" s="29"/>
      <c r="F18" s="29"/>
      <c r="G18" s="29"/>
      <c r="H18" s="12">
        <v>1007078</v>
      </c>
      <c r="I18" s="12" t="s">
        <v>27</v>
      </c>
      <c r="J18" s="12" t="s">
        <v>47</v>
      </c>
      <c r="K18" s="12" t="s">
        <v>55</v>
      </c>
      <c r="L18" s="12"/>
      <c r="M18" s="13">
        <v>36234</v>
      </c>
      <c r="N18" s="35" t="s">
        <v>56</v>
      </c>
      <c r="O18" s="35"/>
      <c r="P18" s="35"/>
      <c r="Q18" s="35"/>
      <c r="R18" s="35"/>
      <c r="S18" s="14" t="s">
        <v>57</v>
      </c>
      <c r="T18" s="12"/>
      <c r="U18" s="12"/>
      <c r="V18" s="12" t="s">
        <v>33</v>
      </c>
      <c r="W18" s="12">
        <v>9687</v>
      </c>
      <c r="X18" s="15"/>
    </row>
    <row r="19" spans="1:24" ht="26.25" x14ac:dyDescent="0.4">
      <c r="A19" s="29">
        <v>8</v>
      </c>
      <c r="B19" s="29"/>
      <c r="C19" s="29"/>
      <c r="D19" s="29"/>
      <c r="E19" s="29"/>
      <c r="F19" s="29"/>
      <c r="G19" s="29"/>
      <c r="H19" s="12">
        <v>5699843</v>
      </c>
      <c r="I19" s="12" t="s">
        <v>27</v>
      </c>
      <c r="J19" s="12" t="s">
        <v>39</v>
      </c>
      <c r="K19" s="12" t="s">
        <v>58</v>
      </c>
      <c r="L19" s="12"/>
      <c r="M19" s="13">
        <v>26119</v>
      </c>
      <c r="N19" s="35" t="s">
        <v>59</v>
      </c>
      <c r="O19" s="35"/>
      <c r="P19" s="35"/>
      <c r="Q19" s="35"/>
      <c r="R19" s="35"/>
      <c r="S19" s="14" t="s">
        <v>60</v>
      </c>
      <c r="T19" s="12"/>
      <c r="U19" s="12"/>
      <c r="V19" s="12"/>
      <c r="W19" s="12">
        <v>19802</v>
      </c>
      <c r="X19" s="15"/>
    </row>
    <row r="20" spans="1:24" ht="26.25" x14ac:dyDescent="0.4">
      <c r="A20" s="29">
        <v>9</v>
      </c>
      <c r="B20" s="29"/>
      <c r="C20" s="29"/>
      <c r="D20" s="29"/>
      <c r="E20" s="29"/>
      <c r="F20" s="29"/>
      <c r="G20" s="29"/>
      <c r="H20" s="12">
        <v>7587384</v>
      </c>
      <c r="I20" s="12" t="s">
        <v>27</v>
      </c>
      <c r="J20" s="12" t="s">
        <v>51</v>
      </c>
      <c r="K20" s="12" t="s">
        <v>61</v>
      </c>
      <c r="L20" s="12"/>
      <c r="M20" s="13">
        <v>41114</v>
      </c>
      <c r="N20" s="35" t="s">
        <v>62</v>
      </c>
      <c r="O20" s="35"/>
      <c r="P20" s="35"/>
      <c r="Q20" s="35"/>
      <c r="R20" s="35"/>
      <c r="S20" s="14" t="s">
        <v>63</v>
      </c>
      <c r="T20" s="12" t="s">
        <v>32</v>
      </c>
      <c r="U20" s="12"/>
      <c r="V20" s="12" t="s">
        <v>33</v>
      </c>
      <c r="W20" s="12">
        <v>4807</v>
      </c>
      <c r="X20" s="15"/>
    </row>
    <row r="21" spans="1:24" ht="26.25" x14ac:dyDescent="0.4">
      <c r="A21" s="29">
        <v>10</v>
      </c>
      <c r="B21" s="29"/>
      <c r="C21" s="29"/>
      <c r="D21" s="29"/>
      <c r="E21" s="29"/>
      <c r="F21" s="29"/>
      <c r="G21" s="29"/>
      <c r="H21" s="12">
        <v>4367302</v>
      </c>
      <c r="I21" s="12" t="s">
        <v>34</v>
      </c>
      <c r="J21" s="12" t="s">
        <v>39</v>
      </c>
      <c r="K21" s="12" t="s">
        <v>64</v>
      </c>
      <c r="L21" s="12"/>
      <c r="M21" s="13">
        <v>32103</v>
      </c>
      <c r="N21" s="35" t="s">
        <v>65</v>
      </c>
      <c r="O21" s="35"/>
      <c r="P21" s="35"/>
      <c r="Q21" s="35"/>
      <c r="R21" s="35"/>
      <c r="S21" s="14" t="s">
        <v>66</v>
      </c>
      <c r="T21" s="12" t="s">
        <v>32</v>
      </c>
      <c r="U21" s="12"/>
      <c r="V21" s="12"/>
      <c r="W21" s="12">
        <v>13818</v>
      </c>
      <c r="X21" s="15"/>
    </row>
    <row r="22" spans="1:24" ht="26.25" x14ac:dyDescent="0.4">
      <c r="A22" s="29">
        <v>11</v>
      </c>
      <c r="B22" s="29"/>
      <c r="C22" s="29"/>
      <c r="D22" s="29"/>
      <c r="E22" s="29"/>
      <c r="F22" s="29"/>
      <c r="G22" s="29"/>
      <c r="H22" s="12">
        <v>651741</v>
      </c>
      <c r="I22" s="12" t="s">
        <v>34</v>
      </c>
      <c r="J22" s="12" t="s">
        <v>35</v>
      </c>
      <c r="K22" s="12" t="s">
        <v>67</v>
      </c>
      <c r="L22" s="12"/>
      <c r="M22" s="13">
        <v>40586</v>
      </c>
      <c r="N22" s="35" t="s">
        <v>68</v>
      </c>
      <c r="O22" s="35"/>
      <c r="P22" s="35"/>
      <c r="Q22" s="35"/>
      <c r="R22" s="35"/>
      <c r="S22" s="14" t="s">
        <v>69</v>
      </c>
      <c r="T22" s="12"/>
      <c r="U22" s="12"/>
      <c r="V22" s="12" t="s">
        <v>33</v>
      </c>
      <c r="W22" s="12">
        <v>5335</v>
      </c>
      <c r="X22" s="15"/>
    </row>
    <row r="23" spans="1:24" ht="26.25" x14ac:dyDescent="0.4">
      <c r="A23" s="29">
        <v>12</v>
      </c>
      <c r="B23" s="29"/>
      <c r="C23" s="29"/>
      <c r="D23" s="29"/>
      <c r="E23" s="29"/>
      <c r="F23" s="29"/>
      <c r="G23" s="29"/>
      <c r="H23" s="12">
        <v>9195298</v>
      </c>
      <c r="I23" s="12" t="s">
        <v>34</v>
      </c>
      <c r="J23" s="12" t="s">
        <v>28</v>
      </c>
      <c r="K23" s="12" t="s">
        <v>70</v>
      </c>
      <c r="L23" s="12"/>
      <c r="M23" s="13">
        <v>45329</v>
      </c>
      <c r="N23" s="35" t="s">
        <v>71</v>
      </c>
      <c r="O23" s="35"/>
      <c r="P23" s="35"/>
      <c r="Q23" s="35"/>
      <c r="R23" s="35"/>
      <c r="S23" s="14" t="s">
        <v>72</v>
      </c>
      <c r="T23" s="12"/>
      <c r="U23" s="12"/>
      <c r="V23" s="12" t="s">
        <v>33</v>
      </c>
      <c r="W23" s="12">
        <v>592</v>
      </c>
      <c r="X23" s="15"/>
    </row>
    <row r="24" spans="1:24" ht="39.4" x14ac:dyDescent="0.4">
      <c r="A24" s="29">
        <v>13</v>
      </c>
      <c r="B24" s="29"/>
      <c r="C24" s="29"/>
      <c r="D24" s="29"/>
      <c r="E24" s="29"/>
      <c r="F24" s="29"/>
      <c r="G24" s="29"/>
      <c r="H24" s="12">
        <v>7706509</v>
      </c>
      <c r="I24" s="12" t="s">
        <v>34</v>
      </c>
      <c r="J24" s="12" t="s">
        <v>39</v>
      </c>
      <c r="K24" s="12" t="s">
        <v>73</v>
      </c>
      <c r="L24" s="12"/>
      <c r="M24" s="13">
        <v>43723</v>
      </c>
      <c r="N24" s="35" t="s">
        <v>74</v>
      </c>
      <c r="O24" s="35"/>
      <c r="P24" s="35"/>
      <c r="Q24" s="35"/>
      <c r="R24" s="35"/>
      <c r="S24" s="14" t="s">
        <v>75</v>
      </c>
      <c r="T24" s="12"/>
      <c r="U24" s="12"/>
      <c r="V24" s="12" t="s">
        <v>33</v>
      </c>
      <c r="W24" s="12">
        <v>2198</v>
      </c>
      <c r="X24" s="15"/>
    </row>
    <row r="25" spans="1:24" ht="26.25" x14ac:dyDescent="0.4">
      <c r="A25" s="29">
        <v>14</v>
      </c>
      <c r="B25" s="29"/>
      <c r="C25" s="29"/>
      <c r="D25" s="29"/>
      <c r="E25" s="29"/>
      <c r="F25" s="29"/>
      <c r="G25" s="29"/>
      <c r="H25" s="12">
        <v>8039886</v>
      </c>
      <c r="I25" s="12" t="s">
        <v>34</v>
      </c>
      <c r="J25" s="12" t="s">
        <v>28</v>
      </c>
      <c r="K25" s="12" t="s">
        <v>76</v>
      </c>
      <c r="L25" s="12"/>
      <c r="M25" s="13">
        <v>38868</v>
      </c>
      <c r="N25" s="35" t="s">
        <v>77</v>
      </c>
      <c r="O25" s="35"/>
      <c r="P25" s="35"/>
      <c r="Q25" s="35"/>
      <c r="R25" s="35"/>
      <c r="S25" s="14" t="s">
        <v>78</v>
      </c>
      <c r="T25" s="12"/>
      <c r="U25" s="12"/>
      <c r="V25" s="12"/>
      <c r="W25" s="12">
        <v>7053</v>
      </c>
      <c r="X25" s="15"/>
    </row>
    <row r="26" spans="1:24" ht="26.25" x14ac:dyDescent="0.4">
      <c r="A26" s="29">
        <v>15</v>
      </c>
      <c r="B26" s="29"/>
      <c r="C26" s="29"/>
      <c r="D26" s="29"/>
      <c r="E26" s="29"/>
      <c r="F26" s="29"/>
      <c r="G26" s="29"/>
      <c r="H26" s="12">
        <v>7439559</v>
      </c>
      <c r="I26" s="12" t="s">
        <v>27</v>
      </c>
      <c r="J26" s="12" t="s">
        <v>79</v>
      </c>
      <c r="K26" s="12" t="s">
        <v>80</v>
      </c>
      <c r="L26" s="12"/>
      <c r="M26" s="13">
        <v>43941</v>
      </c>
      <c r="N26" s="35" t="s">
        <v>81</v>
      </c>
      <c r="O26" s="35"/>
      <c r="P26" s="35"/>
      <c r="Q26" s="35"/>
      <c r="R26" s="35"/>
      <c r="S26" s="14" t="s">
        <v>82</v>
      </c>
      <c r="T26" s="12"/>
      <c r="U26" s="12"/>
      <c r="V26" s="12" t="s">
        <v>33</v>
      </c>
      <c r="W26" s="12">
        <v>1980</v>
      </c>
      <c r="X26" s="15"/>
    </row>
    <row r="27" spans="1:24" ht="26.25" x14ac:dyDescent="0.4">
      <c r="A27" s="29">
        <v>16</v>
      </c>
      <c r="B27" s="29"/>
      <c r="C27" s="29"/>
      <c r="D27" s="29"/>
      <c r="E27" s="29"/>
      <c r="F27" s="29"/>
      <c r="G27" s="29"/>
      <c r="H27" s="12">
        <v>9247966</v>
      </c>
      <c r="I27" s="12" t="s">
        <v>34</v>
      </c>
      <c r="J27" s="12" t="s">
        <v>51</v>
      </c>
      <c r="K27" s="12" t="s">
        <v>83</v>
      </c>
      <c r="L27" s="12"/>
      <c r="M27" s="13">
        <v>30158</v>
      </c>
      <c r="N27" s="35" t="s">
        <v>84</v>
      </c>
      <c r="O27" s="35"/>
      <c r="P27" s="35"/>
      <c r="Q27" s="35"/>
      <c r="R27" s="35"/>
      <c r="S27" s="14" t="s">
        <v>85</v>
      </c>
      <c r="T27" s="12" t="s">
        <v>32</v>
      </c>
      <c r="U27" s="12"/>
      <c r="V27" s="12"/>
      <c r="W27" s="12">
        <v>15763</v>
      </c>
      <c r="X27" s="15"/>
    </row>
    <row r="28" spans="1:24" ht="26.25" x14ac:dyDescent="0.4">
      <c r="A28" s="29">
        <v>17</v>
      </c>
      <c r="B28" s="29"/>
      <c r="C28" s="29"/>
      <c r="D28" s="29"/>
      <c r="E28" s="29"/>
      <c r="F28" s="29"/>
      <c r="G28" s="29"/>
      <c r="H28" s="12">
        <v>9555320</v>
      </c>
      <c r="I28" s="12" t="s">
        <v>27</v>
      </c>
      <c r="J28" s="12" t="s">
        <v>86</v>
      </c>
      <c r="K28" s="12" t="s">
        <v>87</v>
      </c>
      <c r="L28" s="12"/>
      <c r="M28" s="13">
        <v>29060</v>
      </c>
      <c r="N28" s="35" t="s">
        <v>71</v>
      </c>
      <c r="O28" s="35"/>
      <c r="P28" s="35"/>
      <c r="Q28" s="35"/>
      <c r="R28" s="35"/>
      <c r="S28" s="14" t="s">
        <v>88</v>
      </c>
      <c r="T28" s="12" t="s">
        <v>32</v>
      </c>
      <c r="U28" s="12"/>
      <c r="V28" s="12" t="s">
        <v>33</v>
      </c>
      <c r="W28" s="12">
        <v>16861</v>
      </c>
      <c r="X28" s="15"/>
    </row>
    <row r="29" spans="1:24" ht="26.25" x14ac:dyDescent="0.4">
      <c r="A29" s="29">
        <v>18</v>
      </c>
      <c r="B29" s="29"/>
      <c r="C29" s="29"/>
      <c r="D29" s="29"/>
      <c r="E29" s="29"/>
      <c r="F29" s="29"/>
      <c r="G29" s="29"/>
      <c r="H29" s="12">
        <v>4581955</v>
      </c>
      <c r="I29" s="12" t="s">
        <v>34</v>
      </c>
      <c r="J29" s="12" t="s">
        <v>51</v>
      </c>
      <c r="K29" s="12" t="s">
        <v>89</v>
      </c>
      <c r="L29" s="12"/>
      <c r="M29" s="13">
        <v>37149</v>
      </c>
      <c r="N29" s="35" t="s">
        <v>90</v>
      </c>
      <c r="O29" s="35"/>
      <c r="P29" s="35"/>
      <c r="Q29" s="35"/>
      <c r="R29" s="35"/>
      <c r="S29" s="14" t="s">
        <v>91</v>
      </c>
      <c r="T29" s="12" t="s">
        <v>32</v>
      </c>
      <c r="U29" s="12"/>
      <c r="V29" s="12"/>
      <c r="W29" s="12">
        <v>8772</v>
      </c>
      <c r="X29" s="15"/>
    </row>
    <row r="30" spans="1:24" ht="26.25" x14ac:dyDescent="0.4">
      <c r="A30" s="29">
        <v>19</v>
      </c>
      <c r="B30" s="29"/>
      <c r="C30" s="29"/>
      <c r="D30" s="29"/>
      <c r="E30" s="29"/>
      <c r="F30" s="29"/>
      <c r="G30" s="29"/>
      <c r="H30" s="12">
        <v>934801</v>
      </c>
      <c r="I30" s="12" t="s">
        <v>34</v>
      </c>
      <c r="J30" s="12" t="s">
        <v>51</v>
      </c>
      <c r="K30" s="12" t="s">
        <v>92</v>
      </c>
      <c r="L30" s="12"/>
      <c r="M30" s="13">
        <v>31947</v>
      </c>
      <c r="N30" s="35" t="s">
        <v>71</v>
      </c>
      <c r="O30" s="35"/>
      <c r="P30" s="35"/>
      <c r="Q30" s="35"/>
      <c r="R30" s="35"/>
      <c r="S30" s="14" t="s">
        <v>93</v>
      </c>
      <c r="T30" s="12" t="s">
        <v>32</v>
      </c>
      <c r="U30" s="12"/>
      <c r="V30" s="12" t="s">
        <v>33</v>
      </c>
      <c r="W30" s="12">
        <v>13974</v>
      </c>
      <c r="X30" s="15"/>
    </row>
    <row r="31" spans="1:24" ht="26.25" x14ac:dyDescent="0.4">
      <c r="A31" s="29">
        <v>20</v>
      </c>
      <c r="B31" s="29"/>
      <c r="C31" s="29"/>
      <c r="D31" s="29"/>
      <c r="E31" s="29"/>
      <c r="F31" s="29"/>
      <c r="G31" s="29"/>
      <c r="H31" s="12">
        <v>8719373</v>
      </c>
      <c r="I31" s="12" t="s">
        <v>27</v>
      </c>
      <c r="J31" s="12" t="s">
        <v>35</v>
      </c>
      <c r="K31" s="12" t="s">
        <v>94</v>
      </c>
      <c r="L31" s="12"/>
      <c r="M31" s="13">
        <v>36556</v>
      </c>
      <c r="N31" s="35" t="s">
        <v>95</v>
      </c>
      <c r="O31" s="35"/>
      <c r="P31" s="35"/>
      <c r="Q31" s="35"/>
      <c r="R31" s="35"/>
      <c r="S31" s="14" t="s">
        <v>96</v>
      </c>
      <c r="T31" s="12"/>
      <c r="U31" s="12"/>
      <c r="V31" s="12" t="s">
        <v>33</v>
      </c>
      <c r="W31" s="12">
        <v>9365</v>
      </c>
      <c r="X31" s="15"/>
    </row>
    <row r="32" spans="1:24" ht="26.25" x14ac:dyDescent="0.4">
      <c r="A32" s="29">
        <v>21</v>
      </c>
      <c r="B32" s="29"/>
      <c r="C32" s="29"/>
      <c r="D32" s="29"/>
      <c r="E32" s="29"/>
      <c r="F32" s="29"/>
      <c r="G32" s="29"/>
      <c r="H32" s="12">
        <v>3663052</v>
      </c>
      <c r="I32" s="12" t="s">
        <v>27</v>
      </c>
      <c r="J32" s="12" t="s">
        <v>28</v>
      </c>
      <c r="K32" s="12" t="s">
        <v>97</v>
      </c>
      <c r="L32" s="12"/>
      <c r="M32" s="13">
        <v>36807</v>
      </c>
      <c r="N32" s="35" t="s">
        <v>98</v>
      </c>
      <c r="O32" s="35"/>
      <c r="P32" s="35"/>
      <c r="Q32" s="35"/>
      <c r="R32" s="35"/>
      <c r="S32" s="14" t="s">
        <v>99</v>
      </c>
      <c r="T32" s="12"/>
      <c r="U32" s="12"/>
      <c r="V32" s="12" t="s">
        <v>33</v>
      </c>
      <c r="W32" s="12">
        <v>9114</v>
      </c>
      <c r="X32" s="15"/>
    </row>
    <row r="33" spans="1:24" ht="26.25" x14ac:dyDescent="0.4">
      <c r="A33" s="29">
        <v>22</v>
      </c>
      <c r="B33" s="29"/>
      <c r="C33" s="29"/>
      <c r="D33" s="29"/>
      <c r="E33" s="29"/>
      <c r="F33" s="29"/>
      <c r="G33" s="29"/>
      <c r="H33" s="12">
        <v>3725437</v>
      </c>
      <c r="I33" s="12" t="s">
        <v>34</v>
      </c>
      <c r="J33" s="12" t="s">
        <v>100</v>
      </c>
      <c r="K33" s="12" t="s">
        <v>101</v>
      </c>
      <c r="L33" s="12"/>
      <c r="M33" s="13">
        <v>38475</v>
      </c>
      <c r="N33" s="35" t="s">
        <v>71</v>
      </c>
      <c r="O33" s="35"/>
      <c r="P33" s="35"/>
      <c r="Q33" s="35"/>
      <c r="R33" s="35"/>
      <c r="S33" s="14" t="s">
        <v>102</v>
      </c>
      <c r="T33" s="12"/>
      <c r="U33" s="12"/>
      <c r="V33" s="12" t="s">
        <v>33</v>
      </c>
      <c r="W33" s="12">
        <v>7446</v>
      </c>
      <c r="X33" s="15"/>
    </row>
    <row r="34" spans="1:24" ht="26.25" x14ac:dyDescent="0.4">
      <c r="A34" s="29">
        <v>23</v>
      </c>
      <c r="B34" s="29"/>
      <c r="C34" s="29"/>
      <c r="D34" s="29"/>
      <c r="E34" s="29"/>
      <c r="F34" s="29"/>
      <c r="G34" s="29"/>
      <c r="H34" s="12">
        <v>496567</v>
      </c>
      <c r="I34" s="12" t="s">
        <v>27</v>
      </c>
      <c r="J34" s="12" t="s">
        <v>51</v>
      </c>
      <c r="K34" s="12" t="s">
        <v>103</v>
      </c>
      <c r="L34" s="12"/>
      <c r="M34" s="13">
        <v>37106</v>
      </c>
      <c r="N34" s="35" t="s">
        <v>104</v>
      </c>
      <c r="O34" s="35"/>
      <c r="P34" s="35"/>
      <c r="Q34" s="35"/>
      <c r="R34" s="35"/>
      <c r="S34" s="14" t="s">
        <v>105</v>
      </c>
      <c r="T34" s="12" t="s">
        <v>32</v>
      </c>
      <c r="U34" s="12"/>
      <c r="V34" s="12" t="s">
        <v>33</v>
      </c>
      <c r="W34" s="12">
        <v>8815</v>
      </c>
      <c r="X34" s="15"/>
    </row>
    <row r="35" spans="1:24" ht="26.25" x14ac:dyDescent="0.4">
      <c r="A35" s="29">
        <v>24</v>
      </c>
      <c r="B35" s="29"/>
      <c r="C35" s="29"/>
      <c r="D35" s="29"/>
      <c r="E35" s="29"/>
      <c r="F35" s="29"/>
      <c r="G35" s="29"/>
      <c r="H35" s="12">
        <v>8722858</v>
      </c>
      <c r="I35" s="12" t="s">
        <v>34</v>
      </c>
      <c r="J35" s="12" t="s">
        <v>100</v>
      </c>
      <c r="K35" s="12" t="s">
        <v>106</v>
      </c>
      <c r="L35" s="12"/>
      <c r="M35" s="13">
        <v>38129</v>
      </c>
      <c r="N35" s="35" t="s">
        <v>71</v>
      </c>
      <c r="O35" s="35"/>
      <c r="P35" s="35"/>
      <c r="Q35" s="35"/>
      <c r="R35" s="35"/>
      <c r="S35" s="14" t="s">
        <v>107</v>
      </c>
      <c r="T35" s="12"/>
      <c r="U35" s="12"/>
      <c r="V35" s="12" t="s">
        <v>33</v>
      </c>
      <c r="W35" s="12">
        <v>7792</v>
      </c>
      <c r="X35" s="15"/>
    </row>
    <row r="36" spans="1:24" x14ac:dyDescent="0.4">
      <c r="A36" s="30">
        <v>25</v>
      </c>
      <c r="B36" s="30"/>
      <c r="C36" s="30"/>
      <c r="D36" s="30"/>
      <c r="E36" s="30"/>
      <c r="F36" s="30"/>
      <c r="G36" s="30"/>
      <c r="H36" s="16">
        <v>6941743</v>
      </c>
      <c r="I36" s="16" t="s">
        <v>27</v>
      </c>
      <c r="J36" s="16" t="s">
        <v>51</v>
      </c>
      <c r="K36" s="16" t="s">
        <v>108</v>
      </c>
      <c r="L36" s="16"/>
      <c r="M36" s="17">
        <v>30581</v>
      </c>
      <c r="N36" s="36" t="s">
        <v>109</v>
      </c>
      <c r="O36" s="36"/>
      <c r="P36" s="36"/>
      <c r="Q36" s="36"/>
      <c r="R36" s="36"/>
      <c r="S36" s="18" t="s">
        <v>110</v>
      </c>
      <c r="T36" s="16" t="s">
        <v>32</v>
      </c>
      <c r="U36" s="16"/>
      <c r="V36" s="16" t="s">
        <v>33</v>
      </c>
      <c r="W36" s="16">
        <v>15340</v>
      </c>
      <c r="X36" s="19"/>
    </row>
  </sheetData>
  <conditionalFormatting sqref="H12:W36">
    <cfRule type="expression" dxfId="22" priority="5" stopIfTrue="1">
      <formula>LOWER(H12)="concur"</formula>
    </cfRule>
  </conditionalFormatting>
  <conditionalFormatting sqref="U12:U36">
    <cfRule type="expression" dxfId="21" priority="6" stopIfTrue="1">
      <formula>LOWER(U12:U36)="cui"</formula>
    </cfRule>
    <cfRule type="expression" dxfId="20" priority="7" stopIfTrue="1">
      <formula>LOWER(U12:U36)="unclassified"</formula>
    </cfRule>
  </conditionalFormatting>
  <conditionalFormatting sqref="T12:T36">
    <cfRule type="expression" dxfId="19" priority="8" stopIfTrue="1">
      <formula>LOWER(T12:T36)="yes"</formula>
    </cfRule>
  </conditionalFormatting>
  <conditionalFormatting sqref="H12:W36">
    <cfRule type="expression" dxfId="18" priority="4" stopIfTrue="1">
      <formula>LOWER(H12)="for information only"</formula>
    </cfRule>
  </conditionalFormatting>
  <conditionalFormatting sqref="H12:W36">
    <cfRule type="expression" dxfId="17" priority="3" stopIfTrue="1">
      <formula>LOWER(H12)="non-concur"</formula>
    </cfRule>
  </conditionalFormatting>
  <conditionalFormatting sqref="H12:W36">
    <cfRule type="expression" dxfId="16" priority="2" stopIfTrue="1">
      <formula>LOWER(H12)="check and resolve"</formula>
    </cfRule>
  </conditionalFormatting>
  <conditionalFormatting sqref="H12:X36">
    <cfRule type="expression" dxfId="15" priority="1" stopIfTrue="1">
      <formula>LOWER($I12)="closed"</formula>
    </cfRule>
  </conditionalFormatting>
  <conditionalFormatting sqref="X12:X36">
    <cfRule type="expression" dxfId="14" priority="9" stopIfTrue="1">
      <formula>LOWER(X12:X36)="check and resolve"</formula>
    </cfRule>
    <cfRule type="expression" dxfId="13" priority="10" stopIfTrue="1">
      <formula>LOWER(X12:X36)="non-concur"</formula>
    </cfRule>
    <cfRule type="expression" dxfId="12" priority="11" stopIfTrue="1">
      <formula>LOWER(X12:X36)="for information only"</formula>
    </cfRule>
    <cfRule type="expression" dxfId="11" priority="12" stopIfTrue="1">
      <formula>LOWER(X12:X36)="concur"</formula>
    </cfRule>
  </conditionalFormatting>
  <conditionalFormatting sqref="G12:G36">
    <cfRule type="expression" dxfId="10" priority="13" stopIfTrue="1">
      <formula>IF(LOWER($G12)="Working",TRUE,FALSE)</formula>
    </cfRule>
    <cfRule type="expression" dxfId="9" priority="14" stopIfTrue="1">
      <formula>IF(LOWER($G12)="Ready",TRUE,FALSE)</formula>
    </cfRule>
    <cfRule type="expression" dxfId="8" priority="15" stopIfTrue="1">
      <formula>IF(LOWER($G12)="Done",TRUE,FALSE)</formula>
    </cfRule>
    <cfRule type="expression" dxfId="7" priority="16" stopIfTrue="1">
      <formula>IF(LOWER($G12)="N/A",TRUE,FALSE)</formula>
    </cfRule>
  </conditionalFormatting>
  <conditionalFormatting sqref="F12:F36">
    <cfRule type="expression" dxfId="6" priority="17" stopIfTrue="1">
      <formula>LOWER(F12)="check and resolve"</formula>
    </cfRule>
    <cfRule type="expression" dxfId="5" priority="18" stopIfTrue="1">
      <formula>LOWER(F12)="non-concur"</formula>
    </cfRule>
    <cfRule type="expression" dxfId="4" priority="19" stopIfTrue="1">
      <formula>LOWER(F12)="for information only"</formula>
    </cfRule>
    <cfRule type="expression" dxfId="3" priority="20" stopIfTrue="1">
      <formula>LOWER(F12)="concur"</formula>
    </cfRule>
    <cfRule type="expression" dxfId="2" priority="21" stopIfTrue="1">
      <formula>LOWER(F12)="open"</formula>
    </cfRule>
    <cfRule type="expression" dxfId="1" priority="22" stopIfTrue="1">
      <formula>LOWER(F12)="closed"</formula>
    </cfRule>
    <cfRule type="expression" dxfId="0" priority="23" stopIfTrue="1">
      <formula>LOWER(F12)="close without comment"</formula>
    </cfRule>
  </conditionalFormatting>
  <dataValidations count="2">
    <dataValidation type="list" allowBlank="1" showInputMessage="1" errorTitle="Disallowed Input" error="Please select from the options: Concur, Non-concur, For Information Only, Check and Resolve, Open, Closed, Close without Comment" sqref="F12:F36" xr:uid="{424821C1-6EF9-4F58-A474-CC8F9262BFAF}">
      <formula1>"Concur, Non-concur, For Information Only, Check and Resolve, Open, Closed, Close without Comment"</formula1>
    </dataValidation>
    <dataValidation type="list" allowBlank="1" showInputMessage="1" errorTitle="Disallowed Input" error="Please select from the options: Working, Ready, Done, N/A" sqref="G12:G36" xr:uid="{0D7969D3-D7FE-4EC3-8E5A-741F8831B29B}">
      <formula1>"Working, Ready, Done, N/A"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AF5-5571-4D76-AF39-AD7204BCDABA}">
  <sheetPr>
    <tabColor rgb="FF696969"/>
  </sheetPr>
  <dimension ref="A1:O41"/>
  <sheetViews>
    <sheetView showGridLines="0" workbookViewId="0"/>
  </sheetViews>
  <sheetFormatPr defaultRowHeight="13.15" x14ac:dyDescent="0.4"/>
  <cols>
    <col min="1" max="13" width="14.640625" customWidth="1"/>
  </cols>
  <sheetData>
    <row r="1" spans="1:15" ht="15.75" x14ac:dyDescent="0.5">
      <c r="A1" s="38" t="s">
        <v>135</v>
      </c>
    </row>
    <row r="3" spans="1:15" x14ac:dyDescent="0.4">
      <c r="A3" s="1" t="s">
        <v>2</v>
      </c>
      <c r="B3" s="1" t="s">
        <v>8</v>
      </c>
    </row>
    <row r="4" spans="1:15" x14ac:dyDescent="0.4">
      <c r="A4" s="1" t="s">
        <v>3</v>
      </c>
      <c r="B4" s="2">
        <v>5876</v>
      </c>
    </row>
    <row r="5" spans="1:15" x14ac:dyDescent="0.4">
      <c r="A5" s="1" t="s">
        <v>4</v>
      </c>
      <c r="B5" s="2" t="s">
        <v>9</v>
      </c>
    </row>
    <row r="7" spans="1:15" ht="14.25" x14ac:dyDescent="0.45">
      <c r="A7" s="39" t="s">
        <v>136</v>
      </c>
    </row>
    <row r="8" spans="1:15" s="22" customFormat="1" x14ac:dyDescent="0.4">
      <c r="A8" s="41" t="s">
        <v>137</v>
      </c>
      <c r="B8" s="40" t="s">
        <v>34</v>
      </c>
      <c r="C8" s="40" t="s">
        <v>27</v>
      </c>
      <c r="D8" s="40" t="s">
        <v>138</v>
      </c>
      <c r="F8" s="41" t="s">
        <v>140</v>
      </c>
      <c r="G8" s="40" t="s">
        <v>141</v>
      </c>
      <c r="H8" s="40" t="s">
        <v>34</v>
      </c>
      <c r="I8" s="40" t="s">
        <v>27</v>
      </c>
      <c r="J8" s="40" t="s">
        <v>138</v>
      </c>
      <c r="L8" s="41" t="s">
        <v>142</v>
      </c>
      <c r="M8" s="40" t="s">
        <v>34</v>
      </c>
      <c r="N8" s="40" t="s">
        <v>27</v>
      </c>
      <c r="O8" s="40" t="s">
        <v>138</v>
      </c>
    </row>
    <row r="9" spans="1:15" x14ac:dyDescent="0.4">
      <c r="A9" t="str" cm="1">
        <f t="array" ref="A9:A17">_xlfn.UNIQUE(Comments[Discipline])</f>
        <v>Landscape</v>
      </c>
      <c r="B9">
        <f>COUNTIFS(Comments[Discipline],$A9,Comments[Status],B$8)</f>
        <v>2</v>
      </c>
      <c r="C9">
        <f>COUNTIFS(Comments[Discipline],$A9,Comments[Status],C$8)</f>
        <v>2</v>
      </c>
      <c r="D9">
        <f t="shared" ref="D9:D17" si="0">_xlfn.AGGREGATE(9,4,B9:C9)</f>
        <v>4</v>
      </c>
      <c r="F9" t="str" cm="1">
        <f t="array" ref="F9:F33">_xlfn.UNIQUE(Comments[Author])</f>
        <v>David Castro</v>
      </c>
      <c r="H9">
        <f>COUNTIFS(Comments[Author],$F9,Comments[Status],H$8)</f>
        <v>0</v>
      </c>
      <c r="I9">
        <f>COUNTIFS(Comments[Author],$F9,Comments[Status],I$8)</f>
        <v>1</v>
      </c>
      <c r="J9">
        <f t="shared" ref="J9:J33" si="1">_xlfn.AGGREGATE(9,4,H9:I9)</f>
        <v>1</v>
      </c>
      <c r="L9" t="s">
        <v>143</v>
      </c>
      <c r="M9">
        <v>0</v>
      </c>
      <c r="N9">
        <v>0</v>
      </c>
      <c r="O9">
        <f t="shared" ref="O9:O13" si="2">_xlfn.AGGREGATE(9,4,L9:M9)</f>
        <v>0</v>
      </c>
    </row>
    <row r="10" spans="1:15" x14ac:dyDescent="0.4">
      <c r="A10" t="str">
        <v>General</v>
      </c>
      <c r="B10">
        <f>COUNTIFS(Comments[Discipline],$A10,Comments[Status],B$8)</f>
        <v>2</v>
      </c>
      <c r="C10">
        <f>COUNTIFS(Comments[Discipline],$A10,Comments[Status],C$8)</f>
        <v>1</v>
      </c>
      <c r="D10">
        <f t="shared" si="0"/>
        <v>3</v>
      </c>
      <c r="F10" t="str">
        <v>Katherine Brooks</v>
      </c>
      <c r="H10">
        <f>COUNTIFS(Comments[Author],$F10,Comments[Status],H$8)</f>
        <v>1</v>
      </c>
      <c r="I10">
        <f>COUNTIFS(Comments[Author],$F10,Comments[Status],I$8)</f>
        <v>0</v>
      </c>
      <c r="J10">
        <f t="shared" si="1"/>
        <v>1</v>
      </c>
      <c r="L10" t="s">
        <v>144</v>
      </c>
      <c r="M10">
        <v>0</v>
      </c>
      <c r="N10">
        <v>0</v>
      </c>
      <c r="O10">
        <f t="shared" si="2"/>
        <v>0</v>
      </c>
    </row>
    <row r="11" spans="1:15" x14ac:dyDescent="0.4">
      <c r="A11" t="str">
        <v>Plumbing</v>
      </c>
      <c r="B11">
        <f>COUNTIFS(Comments[Discipline],$A11,Comments[Status],B$8)</f>
        <v>2</v>
      </c>
      <c r="C11">
        <f>COUNTIFS(Comments[Discipline],$A11,Comments[Status],C$8)</f>
        <v>2</v>
      </c>
      <c r="D11">
        <f t="shared" si="0"/>
        <v>4</v>
      </c>
      <c r="F11" t="str">
        <v>Daniel Rodgers</v>
      </c>
      <c r="H11">
        <f>COUNTIFS(Comments[Author],$F11,Comments[Status],H$8)</f>
        <v>0</v>
      </c>
      <c r="I11">
        <f>COUNTIFS(Comments[Author],$F11,Comments[Status],I$8)</f>
        <v>1</v>
      </c>
      <c r="J11">
        <f t="shared" si="1"/>
        <v>1</v>
      </c>
      <c r="L11" t="s">
        <v>145</v>
      </c>
      <c r="M11">
        <v>0</v>
      </c>
      <c r="N11">
        <v>0</v>
      </c>
      <c r="O11">
        <f t="shared" si="2"/>
        <v>0</v>
      </c>
    </row>
    <row r="12" spans="1:15" x14ac:dyDescent="0.4">
      <c r="A12" t="str">
        <v>Fire Protection</v>
      </c>
      <c r="B12">
        <f>COUNTIFS(Comments[Discipline],$A12,Comments[Status],B$8)</f>
        <v>1</v>
      </c>
      <c r="C12">
        <f>COUNTIFS(Comments[Discipline],$A12,Comments[Status],C$8)</f>
        <v>0</v>
      </c>
      <c r="D12">
        <f t="shared" si="0"/>
        <v>1</v>
      </c>
      <c r="F12" t="str">
        <v>Jesse Abbott</v>
      </c>
      <c r="H12">
        <f>COUNTIFS(Comments[Author],$F12,Comments[Status],H$8)</f>
        <v>1</v>
      </c>
      <c r="I12">
        <f>COUNTIFS(Comments[Author],$F12,Comments[Status],I$8)</f>
        <v>0</v>
      </c>
      <c r="J12">
        <f t="shared" si="1"/>
        <v>1</v>
      </c>
      <c r="L12" t="s">
        <v>146</v>
      </c>
      <c r="M12">
        <v>0</v>
      </c>
      <c r="N12">
        <v>0</v>
      </c>
      <c r="O12">
        <f t="shared" si="2"/>
        <v>0</v>
      </c>
    </row>
    <row r="13" spans="1:15" x14ac:dyDescent="0.4">
      <c r="A13" t="str">
        <v>Life Safety</v>
      </c>
      <c r="B13">
        <f>COUNTIFS(Comments[Discipline],$A13,Comments[Status],B$8)</f>
        <v>0</v>
      </c>
      <c r="C13">
        <f>COUNTIFS(Comments[Discipline],$A13,Comments[Status],C$8)</f>
        <v>2</v>
      </c>
      <c r="D13">
        <f t="shared" si="0"/>
        <v>2</v>
      </c>
      <c r="F13" t="str">
        <v>Jose Parker</v>
      </c>
      <c r="H13">
        <f>COUNTIFS(Comments[Author],$F13,Comments[Status],H$8)</f>
        <v>0</v>
      </c>
      <c r="I13">
        <f>COUNTIFS(Comments[Author],$F13,Comments[Status],I$8)</f>
        <v>1</v>
      </c>
      <c r="J13">
        <f t="shared" si="1"/>
        <v>1</v>
      </c>
      <c r="L13" t="s">
        <v>147</v>
      </c>
      <c r="M13">
        <f>0</f>
        <v>0</v>
      </c>
      <c r="N13">
        <f>0</f>
        <v>0</v>
      </c>
      <c r="O13">
        <f t="shared" si="2"/>
        <v>0</v>
      </c>
    </row>
    <row r="14" spans="1:15" x14ac:dyDescent="0.4">
      <c r="A14" t="str">
        <v>Electrical</v>
      </c>
      <c r="B14">
        <f>COUNTIFS(Comments[Discipline],$A14,Comments[Status],B$8)</f>
        <v>4</v>
      </c>
      <c r="C14">
        <f>COUNTIFS(Comments[Discipline],$A14,Comments[Status],C$8)</f>
        <v>3</v>
      </c>
      <c r="D14">
        <f t="shared" si="0"/>
        <v>7</v>
      </c>
      <c r="F14" t="str">
        <v>Mary Ortiz</v>
      </c>
      <c r="H14">
        <f>COUNTIFS(Comments[Author],$F14,Comments[Status],H$8)</f>
        <v>1</v>
      </c>
      <c r="I14">
        <f>COUNTIFS(Comments[Author],$F14,Comments[Status],I$8)</f>
        <v>0</v>
      </c>
      <c r="J14">
        <f t="shared" si="1"/>
        <v>1</v>
      </c>
      <c r="L14" s="42" t="s">
        <v>139</v>
      </c>
      <c r="M14" s="42">
        <f t="shared" ref="M14:O14" si="3">_xlfn.AGGREGATE(9,4,M9:M13)</f>
        <v>0</v>
      </c>
      <c r="N14" s="42">
        <f t="shared" si="3"/>
        <v>0</v>
      </c>
      <c r="O14" s="42">
        <f t="shared" si="3"/>
        <v>0</v>
      </c>
    </row>
    <row r="15" spans="1:15" x14ac:dyDescent="0.4">
      <c r="A15" t="str">
        <v>Mechanical</v>
      </c>
      <c r="B15">
        <f>COUNTIFS(Comments[Discipline],$A15,Comments[Status],B$8)</f>
        <v>0</v>
      </c>
      <c r="C15">
        <f>COUNTIFS(Comments[Discipline],$A15,Comments[Status],C$8)</f>
        <v>1</v>
      </c>
      <c r="D15">
        <f t="shared" si="0"/>
        <v>1</v>
      </c>
      <c r="F15" t="str">
        <v>Robert Williams</v>
      </c>
      <c r="H15">
        <f>COUNTIFS(Comments[Author],$F15,Comments[Status],H$8)</f>
        <v>0</v>
      </c>
      <c r="I15">
        <f>COUNTIFS(Comments[Author],$F15,Comments[Status],I$8)</f>
        <v>1</v>
      </c>
      <c r="J15">
        <f t="shared" si="1"/>
        <v>1</v>
      </c>
    </row>
    <row r="16" spans="1:15" x14ac:dyDescent="0.4">
      <c r="A16" t="str">
        <v>Structural</v>
      </c>
      <c r="B16">
        <f>COUNTIFS(Comments[Discipline],$A16,Comments[Status],B$8)</f>
        <v>0</v>
      </c>
      <c r="C16">
        <f>COUNTIFS(Comments[Discipline],$A16,Comments[Status],C$8)</f>
        <v>1</v>
      </c>
      <c r="D16">
        <f t="shared" si="0"/>
        <v>1</v>
      </c>
      <c r="F16" t="str">
        <v>Bradley Dudley</v>
      </c>
      <c r="H16">
        <f>COUNTIFS(Comments[Author],$F16,Comments[Status],H$8)</f>
        <v>0</v>
      </c>
      <c r="I16">
        <f>COUNTIFS(Comments[Author],$F16,Comments[Status],I$8)</f>
        <v>1</v>
      </c>
      <c r="J16">
        <f t="shared" si="1"/>
        <v>1</v>
      </c>
    </row>
    <row r="17" spans="1:10" x14ac:dyDescent="0.4">
      <c r="A17" t="str">
        <v>Civil</v>
      </c>
      <c r="B17">
        <f>COUNTIFS(Comments[Discipline],$A17,Comments[Status],B$8)</f>
        <v>2</v>
      </c>
      <c r="C17">
        <f>COUNTIFS(Comments[Discipline],$A17,Comments[Status],C$8)</f>
        <v>0</v>
      </c>
      <c r="D17">
        <f t="shared" si="0"/>
        <v>2</v>
      </c>
      <c r="F17" t="str">
        <v>Christina Carter</v>
      </c>
      <c r="H17">
        <f>COUNTIFS(Comments[Author],$F17,Comments[Status],H$8)</f>
        <v>0</v>
      </c>
      <c r="I17">
        <f>COUNTIFS(Comments[Author],$F17,Comments[Status],I$8)</f>
        <v>1</v>
      </c>
      <c r="J17">
        <f t="shared" si="1"/>
        <v>1</v>
      </c>
    </row>
    <row r="18" spans="1:10" x14ac:dyDescent="0.4">
      <c r="A18" s="42" t="s">
        <v>139</v>
      </c>
      <c r="B18" s="42">
        <f t="shared" ref="B18:D18" si="4">_xlfn.AGGREGATE(9,4,B9:B17)</f>
        <v>13</v>
      </c>
      <c r="C18" s="42">
        <f t="shared" si="4"/>
        <v>12</v>
      </c>
      <c r="D18" s="42">
        <f t="shared" si="4"/>
        <v>25</v>
      </c>
      <c r="F18" t="str">
        <v>Anthony Branch</v>
      </c>
      <c r="H18">
        <f>COUNTIFS(Comments[Author],$F18,Comments[Status],H$8)</f>
        <v>1</v>
      </c>
      <c r="I18">
        <f>COUNTIFS(Comments[Author],$F18,Comments[Status],I$8)</f>
        <v>0</v>
      </c>
      <c r="J18">
        <f t="shared" si="1"/>
        <v>1</v>
      </c>
    </row>
    <row r="19" spans="1:10" x14ac:dyDescent="0.4">
      <c r="F19" t="str">
        <v>Steve Gonzalez</v>
      </c>
      <c r="H19">
        <f>COUNTIFS(Comments[Author],$F19,Comments[Status],H$8)</f>
        <v>1</v>
      </c>
      <c r="I19">
        <f>COUNTIFS(Comments[Author],$F19,Comments[Status],I$8)</f>
        <v>0</v>
      </c>
      <c r="J19">
        <f t="shared" si="1"/>
        <v>1</v>
      </c>
    </row>
    <row r="20" spans="1:10" x14ac:dyDescent="0.4">
      <c r="F20" t="str">
        <v>Linda Montgomery</v>
      </c>
      <c r="H20">
        <f>COUNTIFS(Comments[Author],$F20,Comments[Status],H$8)</f>
        <v>1</v>
      </c>
      <c r="I20">
        <f>COUNTIFS(Comments[Author],$F20,Comments[Status],I$8)</f>
        <v>0</v>
      </c>
      <c r="J20">
        <f t="shared" si="1"/>
        <v>1</v>
      </c>
    </row>
    <row r="21" spans="1:10" x14ac:dyDescent="0.4">
      <c r="F21" t="str">
        <v>Michael Gray</v>
      </c>
      <c r="H21">
        <f>COUNTIFS(Comments[Author],$F21,Comments[Status],H$8)</f>
        <v>1</v>
      </c>
      <c r="I21">
        <f>COUNTIFS(Comments[Author],$F21,Comments[Status],I$8)</f>
        <v>0</v>
      </c>
      <c r="J21">
        <f t="shared" si="1"/>
        <v>1</v>
      </c>
    </row>
    <row r="22" spans="1:10" x14ac:dyDescent="0.4">
      <c r="F22" t="str">
        <v>Dana Peterson</v>
      </c>
      <c r="H22">
        <f>COUNTIFS(Comments[Author],$F22,Comments[Status],H$8)</f>
        <v>1</v>
      </c>
      <c r="I22">
        <f>COUNTIFS(Comments[Author],$F22,Comments[Status],I$8)</f>
        <v>0</v>
      </c>
      <c r="J22">
        <f t="shared" si="1"/>
        <v>1</v>
      </c>
    </row>
    <row r="23" spans="1:10" x14ac:dyDescent="0.4">
      <c r="F23" t="str">
        <v>Michael Davis</v>
      </c>
      <c r="H23">
        <f>COUNTIFS(Comments[Author],$F23,Comments[Status],H$8)</f>
        <v>0</v>
      </c>
      <c r="I23">
        <f>COUNTIFS(Comments[Author],$F23,Comments[Status],I$8)</f>
        <v>1</v>
      </c>
      <c r="J23">
        <f t="shared" si="1"/>
        <v>1</v>
      </c>
    </row>
    <row r="24" spans="1:10" x14ac:dyDescent="0.4">
      <c r="F24" t="str">
        <v>David Hall</v>
      </c>
      <c r="H24">
        <f>COUNTIFS(Comments[Author],$F24,Comments[Status],H$8)</f>
        <v>1</v>
      </c>
      <c r="I24">
        <f>COUNTIFS(Comments[Author],$F24,Comments[Status],I$8)</f>
        <v>0</v>
      </c>
      <c r="J24">
        <f t="shared" si="1"/>
        <v>1</v>
      </c>
    </row>
    <row r="25" spans="1:10" x14ac:dyDescent="0.4">
      <c r="F25" t="str">
        <v>Eric Clark</v>
      </c>
      <c r="H25">
        <f>COUNTIFS(Comments[Author],$F25,Comments[Status],H$8)</f>
        <v>0</v>
      </c>
      <c r="I25">
        <f>COUNTIFS(Comments[Author],$F25,Comments[Status],I$8)</f>
        <v>1</v>
      </c>
      <c r="J25">
        <f t="shared" si="1"/>
        <v>1</v>
      </c>
    </row>
    <row r="26" spans="1:10" x14ac:dyDescent="0.4">
      <c r="F26" t="str">
        <v>Douglas Ball</v>
      </c>
      <c r="H26">
        <f>COUNTIFS(Comments[Author],$F26,Comments[Status],H$8)</f>
        <v>1</v>
      </c>
      <c r="I26">
        <f>COUNTIFS(Comments[Author],$F26,Comments[Status],I$8)</f>
        <v>0</v>
      </c>
      <c r="J26">
        <f t="shared" si="1"/>
        <v>1</v>
      </c>
    </row>
    <row r="27" spans="1:10" x14ac:dyDescent="0.4">
      <c r="F27" t="str">
        <v>Madeline Taylor</v>
      </c>
      <c r="H27">
        <f>COUNTIFS(Comments[Author],$F27,Comments[Status],H$8)</f>
        <v>1</v>
      </c>
      <c r="I27">
        <f>COUNTIFS(Comments[Author],$F27,Comments[Status],I$8)</f>
        <v>0</v>
      </c>
      <c r="J27">
        <f t="shared" si="1"/>
        <v>1</v>
      </c>
    </row>
    <row r="28" spans="1:10" x14ac:dyDescent="0.4">
      <c r="F28" t="str">
        <v>Kim Aguirre</v>
      </c>
      <c r="H28">
        <f>COUNTIFS(Comments[Author],$F28,Comments[Status],H$8)</f>
        <v>0</v>
      </c>
      <c r="I28">
        <f>COUNTIFS(Comments[Author],$F28,Comments[Status],I$8)</f>
        <v>1</v>
      </c>
      <c r="J28">
        <f t="shared" si="1"/>
        <v>1</v>
      </c>
    </row>
    <row r="29" spans="1:10" x14ac:dyDescent="0.4">
      <c r="F29" t="str">
        <v>Derek Williamson</v>
      </c>
      <c r="H29">
        <f>COUNTIFS(Comments[Author],$F29,Comments[Status],H$8)</f>
        <v>0</v>
      </c>
      <c r="I29">
        <f>COUNTIFS(Comments[Author],$F29,Comments[Status],I$8)</f>
        <v>1</v>
      </c>
      <c r="J29">
        <f t="shared" si="1"/>
        <v>1</v>
      </c>
    </row>
    <row r="30" spans="1:10" x14ac:dyDescent="0.4">
      <c r="F30" t="str">
        <v>Ryan Green</v>
      </c>
      <c r="H30">
        <f>COUNTIFS(Comments[Author],$F30,Comments[Status],H$8)</f>
        <v>1</v>
      </c>
      <c r="I30">
        <f>COUNTIFS(Comments[Author],$F30,Comments[Status],I$8)</f>
        <v>0</v>
      </c>
      <c r="J30">
        <f t="shared" si="1"/>
        <v>1</v>
      </c>
    </row>
    <row r="31" spans="1:10" x14ac:dyDescent="0.4">
      <c r="F31" t="str">
        <v>Tammy Williams</v>
      </c>
      <c r="H31">
        <f>COUNTIFS(Comments[Author],$F31,Comments[Status],H$8)</f>
        <v>0</v>
      </c>
      <c r="I31">
        <f>COUNTIFS(Comments[Author],$F31,Comments[Status],I$8)</f>
        <v>1</v>
      </c>
      <c r="J31">
        <f t="shared" si="1"/>
        <v>1</v>
      </c>
    </row>
    <row r="32" spans="1:10" x14ac:dyDescent="0.4">
      <c r="F32" t="str">
        <v>Ann Long</v>
      </c>
      <c r="H32">
        <f>COUNTIFS(Comments[Author],$F32,Comments[Status],H$8)</f>
        <v>1</v>
      </c>
      <c r="I32">
        <f>COUNTIFS(Comments[Author],$F32,Comments[Status],I$8)</f>
        <v>0</v>
      </c>
      <c r="J32">
        <f t="shared" si="1"/>
        <v>1</v>
      </c>
    </row>
    <row r="33" spans="1:13" x14ac:dyDescent="0.4">
      <c r="F33" t="str">
        <v>Robert Carlson</v>
      </c>
      <c r="H33">
        <f>COUNTIFS(Comments[Author],$F33,Comments[Status],H$8)</f>
        <v>0</v>
      </c>
      <c r="I33">
        <f>COUNTIFS(Comments[Author],$F33,Comments[Status],I$8)</f>
        <v>1</v>
      </c>
      <c r="J33">
        <f t="shared" si="1"/>
        <v>1</v>
      </c>
    </row>
    <row r="34" spans="1:13" x14ac:dyDescent="0.4">
      <c r="F34" s="42" t="s">
        <v>139</v>
      </c>
      <c r="G34" s="42"/>
      <c r="H34" s="42">
        <f t="shared" ref="H34:J34" si="5">_xlfn.AGGREGATE(9,4,H9:H33)</f>
        <v>13</v>
      </c>
      <c r="I34" s="42">
        <f t="shared" si="5"/>
        <v>12</v>
      </c>
      <c r="J34" s="42">
        <f t="shared" si="5"/>
        <v>25</v>
      </c>
    </row>
    <row r="39" spans="1:13" ht="14.25" x14ac:dyDescent="0.45">
      <c r="A39" s="43" t="s">
        <v>148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s="6" customFormat="1" ht="26.25" x14ac:dyDescent="0.4">
      <c r="A40" s="44" t="str" cm="1">
        <f t="array" ref="A40:M40">TRANSPOSE(_xlfn._xlws.FILTER(_xlfn.ANCHORARRAY(F9),$H$9:$H$33&gt;0))</f>
        <v>Katherine Brooks</v>
      </c>
      <c r="B40" s="44" t="str">
        <v>Jesse Abbott</v>
      </c>
      <c r="C40" s="44" t="str">
        <v>Mary Ortiz</v>
      </c>
      <c r="D40" s="44" t="str">
        <v>Anthony Branch</v>
      </c>
      <c r="E40" s="44" t="str">
        <v>Steve Gonzalez</v>
      </c>
      <c r="F40" s="44" t="str">
        <v>Linda Montgomery</v>
      </c>
      <c r="G40" s="44" t="str">
        <v>Michael Gray</v>
      </c>
      <c r="H40" s="44" t="str">
        <v>Dana Peterson</v>
      </c>
      <c r="I40" s="44" t="str">
        <v>David Hall</v>
      </c>
      <c r="J40" s="44" t="str">
        <v>Douglas Ball</v>
      </c>
      <c r="K40" s="44" t="str">
        <v>Madeline Taylor</v>
      </c>
      <c r="L40" s="44" t="str">
        <v>Ryan Green</v>
      </c>
      <c r="M40" s="44" t="str">
        <v>Ann Long</v>
      </c>
    </row>
    <row r="41" spans="1:13" x14ac:dyDescent="0.4">
      <c r="A41" s="2" cm="1">
        <f t="array" ref="A41">_xlfn.UNIQUE(_xlfn._xlws.FILTER(Comments[ID],(Comments[Author]=A$40)*(Comments[Status]="Open"),""))</f>
        <v>9705155</v>
      </c>
      <c r="B41" s="2" cm="1">
        <f t="array" ref="B41">_xlfn.UNIQUE(_xlfn._xlws.FILTER(Comments[ID],(Comments[Author]=B$40)*(Comments[Status]="Open"),""))</f>
        <v>7875014</v>
      </c>
      <c r="C41" s="2" cm="1">
        <f t="array" ref="C41">_xlfn.UNIQUE(_xlfn._xlws.FILTER(Comments[ID],(Comments[Author]=C$40)*(Comments[Status]="Open"),""))</f>
        <v>613746</v>
      </c>
      <c r="D41" s="2" cm="1">
        <f t="array" ref="D41">_xlfn.UNIQUE(_xlfn._xlws.FILTER(Comments[ID],(Comments[Author]=D$40)*(Comments[Status]="Open"),""))</f>
        <v>4367302</v>
      </c>
      <c r="E41" s="2" cm="1">
        <f t="array" ref="E41">_xlfn.UNIQUE(_xlfn._xlws.FILTER(Comments[ID],(Comments[Author]=E$40)*(Comments[Status]="Open"),""))</f>
        <v>651741</v>
      </c>
      <c r="F41" s="2" cm="1">
        <f t="array" ref="F41">_xlfn.UNIQUE(_xlfn._xlws.FILTER(Comments[ID],(Comments[Author]=F$40)*(Comments[Status]="Open"),""))</f>
        <v>9195298</v>
      </c>
      <c r="G41" s="2" cm="1">
        <f t="array" ref="G41">_xlfn.UNIQUE(_xlfn._xlws.FILTER(Comments[ID],(Comments[Author]=G$40)*(Comments[Status]="Open"),""))</f>
        <v>7706509</v>
      </c>
      <c r="H41" s="2" cm="1">
        <f t="array" ref="H41">_xlfn.UNIQUE(_xlfn._xlws.FILTER(Comments[ID],(Comments[Author]=H$40)*(Comments[Status]="Open"),""))</f>
        <v>8039886</v>
      </c>
      <c r="I41" s="2" cm="1">
        <f t="array" ref="I41">_xlfn.UNIQUE(_xlfn._xlws.FILTER(Comments[ID],(Comments[Author]=I$40)*(Comments[Status]="Open"),""))</f>
        <v>9247966</v>
      </c>
      <c r="J41" s="2" cm="1">
        <f t="array" ref="J41">_xlfn.UNIQUE(_xlfn._xlws.FILTER(Comments[ID],(Comments[Author]=J$40)*(Comments[Status]="Open"),""))</f>
        <v>4581955</v>
      </c>
      <c r="K41" s="2" cm="1">
        <f t="array" ref="K41">_xlfn.UNIQUE(_xlfn._xlws.FILTER(Comments[ID],(Comments[Author]=K$40)*(Comments[Status]="Open"),""))</f>
        <v>934801</v>
      </c>
      <c r="L41" s="2" cm="1">
        <f t="array" ref="L41">_xlfn.UNIQUE(_xlfn._xlws.FILTER(Comments[ID],(Comments[Author]=L$40)*(Comments[Status]="Open"),""))</f>
        <v>3725437</v>
      </c>
      <c r="M41" s="2" cm="1">
        <f t="array" ref="M41">_xlfn.UNIQUE(_xlfn._xlws.FILTER(Comments[ID],(Comments[Author]=M$40)*(Comments[Status]="Open"),""))</f>
        <v>8722858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 tree address your use</vt:lpstr>
      <vt:lpstr>STAT-owner tree address your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DrChecks Summary Report</dc:title>
  <dc:creator>Ben Fisher</dc:creator>
  <cp:lastModifiedBy>Ben Fisher</cp:lastModifiedBy>
  <dcterms:created xsi:type="dcterms:W3CDTF">2025-09-21T11:59:59Z</dcterms:created>
  <dcterms:modified xsi:type="dcterms:W3CDTF">2025-09-21T12:00:00Z</dcterms:modified>
</cp:coreProperties>
</file>