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eharris1\Downloads\"/>
    </mc:Choice>
  </mc:AlternateContent>
  <xr:revisionPtr revIDLastSave="0" documentId="10_ncr:100000_{8ACD3DBA-814C-4091-B878-480A901F0B0F}" xr6:coauthVersionLast="31" xr6:coauthVersionMax="31" xr10:uidLastSave="{00000000-0000-0000-0000-000000000000}"/>
  <bookViews>
    <workbookView xWindow="0" yWindow="0" windowWidth="28800" windowHeight="12225" tabRatio="767" activeTab="10" xr2:uid="{00000000-000D-0000-FFFF-FFFF00000000}"/>
  </bookViews>
  <sheets>
    <sheet name="Tab description" sheetId="11" r:id="rId1"/>
    <sheet name="Case Details" sheetId="1" r:id="rId2"/>
    <sheet name="Disease Group" sheetId="3" r:id="rId3"/>
    <sheet name="Cause of Death" sheetId="7" r:id="rId4"/>
    <sheet name="Blood Group Compatibility" sheetId="6" state="hidden" r:id="rId5"/>
    <sheet name="Input Values for Vars" sheetId="5" state="hidden" r:id="rId6"/>
    <sheet name="Beta estimates" sheetId="12" r:id="rId7"/>
    <sheet name="Linear predictor" sheetId="10" r:id="rId8"/>
    <sheet name="Baseline survivor func" sheetId="13" r:id="rId9"/>
    <sheet name="Mean values" sheetId="9" r:id="rId10"/>
    <sheet name="Betas_+_transforms" sheetId="16" r:id="rId11"/>
  </sheets>
  <definedNames>
    <definedName name="ASCITES">'Input Values for Vars'!$B$26:$E$26</definedName>
    <definedName name="BLD_GRP">'Input Values for Vars'!$B$22:$L$22</definedName>
    <definedName name="BLOOD_GROUP">'Input Values for Vars'!$B$22:$E$22</definedName>
    <definedName name="BLOOD_GROUP_COMPATABILITY">'Input Values for Vars'!$B$39:$D$39</definedName>
    <definedName name="DONOR_COD">'Input Values for Vars'!$B$31:$AV$31</definedName>
    <definedName name="DTYPE">'Input Values for Vars'!$B$35:$C$35</definedName>
    <definedName name="ENCEPHALOPATHY">'Input Values for Vars'!$B$25:$F$25</definedName>
    <definedName name="LIVER_DIS">'Input Values for Vars'!$B$8:$CB$8</definedName>
    <definedName name="RENAL">'Input Values for Vars'!$B$20:$D$20</definedName>
    <definedName name="RENAL_REPLACEMENT_THERAPY">'Input Values for Vars'!$B$20:$F$20</definedName>
    <definedName name="RENAL_THERAPY">'Input Values for Vars'!$B$20:$F$20</definedName>
    <definedName name="RHCV">'Input Values for Vars'!$B$11:$C$11</definedName>
    <definedName name="RSEX">'Input Values for Vars'!$B$6:$C$6</definedName>
    <definedName name="YESNO">'Input Values for Vars'!#REF!</definedName>
  </definedNames>
  <calcPr calcId="179017"/>
</workbook>
</file>

<file path=xl/calcChain.xml><?xml version="1.0" encoding="utf-8"?>
<calcChain xmlns="http://schemas.openxmlformats.org/spreadsheetml/2006/main">
  <c r="C10" i="1" l="1"/>
  <c r="A76" i="16"/>
  <c r="B76" i="16"/>
  <c r="C76" i="16"/>
  <c r="D76" i="16"/>
  <c r="E76" i="16"/>
  <c r="A77" i="16"/>
  <c r="B77" i="16"/>
  <c r="C77" i="16"/>
  <c r="D77" i="16"/>
  <c r="E77" i="16"/>
  <c r="A55" i="16"/>
  <c r="B55" i="16"/>
  <c r="C55" i="16"/>
  <c r="D55" i="16"/>
  <c r="E55" i="16"/>
  <c r="A56" i="16"/>
  <c r="B56" i="16"/>
  <c r="C56" i="16"/>
  <c r="D56" i="16"/>
  <c r="E56" i="16"/>
  <c r="A57" i="16"/>
  <c r="B57" i="16"/>
  <c r="C57" i="16"/>
  <c r="D57" i="16"/>
  <c r="E57" i="16"/>
  <c r="A58" i="16"/>
  <c r="B58" i="16"/>
  <c r="C58" i="16"/>
  <c r="D58" i="16"/>
  <c r="E58" i="16"/>
  <c r="A59" i="16"/>
  <c r="B59" i="16"/>
  <c r="C59" i="16"/>
  <c r="D59" i="16"/>
  <c r="E59" i="16"/>
  <c r="A60" i="16"/>
  <c r="B60" i="16"/>
  <c r="C60" i="16"/>
  <c r="D60" i="16"/>
  <c r="E60" i="16"/>
  <c r="A61" i="16"/>
  <c r="B61" i="16"/>
  <c r="C61" i="16"/>
  <c r="D61" i="16"/>
  <c r="E61" i="16"/>
  <c r="A62" i="16"/>
  <c r="B62" i="16"/>
  <c r="C62" i="16"/>
  <c r="D62" i="16"/>
  <c r="E62" i="16"/>
  <c r="A63" i="16"/>
  <c r="B63" i="16"/>
  <c r="C63" i="16"/>
  <c r="D63" i="16"/>
  <c r="E63" i="16"/>
  <c r="A64" i="16"/>
  <c r="B64" i="16"/>
  <c r="C64" i="16"/>
  <c r="D64" i="16"/>
  <c r="E64" i="16"/>
  <c r="A65" i="16"/>
  <c r="B65" i="16"/>
  <c r="C65" i="16"/>
  <c r="D65" i="16"/>
  <c r="E65" i="16"/>
  <c r="A66" i="16"/>
  <c r="B66" i="16"/>
  <c r="C66" i="16"/>
  <c r="D66" i="16"/>
  <c r="E66" i="16"/>
  <c r="A67" i="16"/>
  <c r="B67" i="16"/>
  <c r="C67" i="16"/>
  <c r="D67" i="16"/>
  <c r="E67" i="16"/>
  <c r="A68" i="16"/>
  <c r="B68" i="16"/>
  <c r="C68" i="16"/>
  <c r="D68" i="16"/>
  <c r="E68" i="16"/>
  <c r="A69" i="16"/>
  <c r="B69" i="16"/>
  <c r="C69" i="16"/>
  <c r="D69" i="16"/>
  <c r="E69" i="16"/>
  <c r="A70" i="16"/>
  <c r="B70" i="16"/>
  <c r="C70" i="16"/>
  <c r="D70" i="16"/>
  <c r="E70" i="16"/>
  <c r="A71" i="16"/>
  <c r="B71" i="16"/>
  <c r="C71" i="16"/>
  <c r="D71" i="16"/>
  <c r="E71" i="16"/>
  <c r="A72" i="16"/>
  <c r="B72" i="16"/>
  <c r="C72" i="16"/>
  <c r="D72" i="16"/>
  <c r="E72" i="16"/>
  <c r="A73" i="16"/>
  <c r="B73" i="16"/>
  <c r="C73" i="16"/>
  <c r="D73" i="16"/>
  <c r="E73" i="16"/>
  <c r="A74" i="16"/>
  <c r="B74" i="16"/>
  <c r="C74" i="16"/>
  <c r="D74" i="16"/>
  <c r="E74" i="16"/>
  <c r="A75" i="16"/>
  <c r="B75" i="16"/>
  <c r="C75" i="16"/>
  <c r="D75" i="16"/>
  <c r="E75" i="16"/>
  <c r="A2" i="16"/>
  <c r="B2" i="16"/>
  <c r="C2" i="16"/>
  <c r="D2" i="16"/>
  <c r="E2" i="16"/>
  <c r="A3" i="16"/>
  <c r="B3" i="16"/>
  <c r="C3" i="16"/>
  <c r="D3" i="16"/>
  <c r="E3" i="16"/>
  <c r="A4" i="16"/>
  <c r="B4" i="16"/>
  <c r="C4" i="16"/>
  <c r="D4" i="16"/>
  <c r="E4" i="16"/>
  <c r="A5" i="16"/>
  <c r="B5" i="16"/>
  <c r="C5" i="16"/>
  <c r="D5" i="16"/>
  <c r="E5" i="16"/>
  <c r="A6" i="16"/>
  <c r="B6" i="16"/>
  <c r="C6" i="16"/>
  <c r="D6" i="16"/>
  <c r="E6" i="16"/>
  <c r="A7" i="16"/>
  <c r="B7" i="16"/>
  <c r="C7" i="16"/>
  <c r="D7" i="16"/>
  <c r="E7" i="16"/>
  <c r="A8" i="16"/>
  <c r="B8" i="16"/>
  <c r="C8" i="16"/>
  <c r="D8" i="16"/>
  <c r="E8" i="16"/>
  <c r="A9" i="16"/>
  <c r="B9" i="16"/>
  <c r="C9" i="16"/>
  <c r="D9" i="16"/>
  <c r="E9" i="16"/>
  <c r="A10" i="16"/>
  <c r="B10" i="16"/>
  <c r="C10" i="16"/>
  <c r="D10" i="16"/>
  <c r="E10" i="16"/>
  <c r="A11" i="16"/>
  <c r="B11" i="16"/>
  <c r="C11" i="16"/>
  <c r="D11" i="16"/>
  <c r="E11" i="16"/>
  <c r="A12" i="16"/>
  <c r="B12" i="16"/>
  <c r="C12" i="16"/>
  <c r="D12" i="16"/>
  <c r="E12" i="16"/>
  <c r="A13" i="16"/>
  <c r="B13" i="16"/>
  <c r="C13" i="16"/>
  <c r="D13" i="16"/>
  <c r="E13" i="16"/>
  <c r="A14" i="16"/>
  <c r="B14" i="16"/>
  <c r="C14" i="16"/>
  <c r="D14" i="16"/>
  <c r="E14" i="16"/>
  <c r="A15" i="16"/>
  <c r="B15" i="16"/>
  <c r="C15" i="16"/>
  <c r="D15" i="16"/>
  <c r="E15" i="16"/>
  <c r="A16" i="16"/>
  <c r="B16" i="16"/>
  <c r="C16" i="16"/>
  <c r="D16" i="16"/>
  <c r="E16" i="16"/>
  <c r="A17" i="16"/>
  <c r="B17" i="16"/>
  <c r="C17" i="16"/>
  <c r="D17" i="16"/>
  <c r="E17" i="16"/>
  <c r="A18" i="16"/>
  <c r="B18" i="16"/>
  <c r="C18" i="16"/>
  <c r="D18" i="16"/>
  <c r="E18" i="16"/>
  <c r="A19" i="16"/>
  <c r="B19" i="16"/>
  <c r="C19" i="16"/>
  <c r="D19" i="16"/>
  <c r="E19" i="16"/>
  <c r="A20" i="16"/>
  <c r="B20" i="16"/>
  <c r="C20" i="16"/>
  <c r="D20" i="16"/>
  <c r="E20" i="16"/>
  <c r="A21" i="16"/>
  <c r="B21" i="16"/>
  <c r="C21" i="16"/>
  <c r="D21" i="16"/>
  <c r="E21" i="16"/>
  <c r="A22" i="16"/>
  <c r="B22" i="16"/>
  <c r="C22" i="16"/>
  <c r="D22" i="16"/>
  <c r="E22" i="16"/>
  <c r="A23" i="16"/>
  <c r="B23" i="16"/>
  <c r="C23" i="16"/>
  <c r="D23" i="16"/>
  <c r="E23" i="16"/>
  <c r="A24" i="16"/>
  <c r="B24" i="16"/>
  <c r="C24" i="16"/>
  <c r="D24" i="16"/>
  <c r="E24" i="16"/>
  <c r="A25" i="16"/>
  <c r="B25" i="16"/>
  <c r="C25" i="16"/>
  <c r="D25" i="16"/>
  <c r="E25" i="16"/>
  <c r="A26" i="16"/>
  <c r="B26" i="16"/>
  <c r="C26" i="16"/>
  <c r="D26" i="16"/>
  <c r="E26" i="16"/>
  <c r="A27" i="16"/>
  <c r="B27" i="16"/>
  <c r="C27" i="16"/>
  <c r="D27" i="16"/>
  <c r="E27" i="16"/>
  <c r="A28" i="16"/>
  <c r="B28" i="16"/>
  <c r="C28" i="16"/>
  <c r="D28" i="16"/>
  <c r="E28" i="16"/>
  <c r="A29" i="16"/>
  <c r="B29" i="16"/>
  <c r="C29" i="16"/>
  <c r="D29" i="16"/>
  <c r="E29" i="16"/>
  <c r="A30" i="16"/>
  <c r="B30" i="16"/>
  <c r="C30" i="16"/>
  <c r="D30" i="16"/>
  <c r="E30" i="16"/>
  <c r="A31" i="16"/>
  <c r="B31" i="16"/>
  <c r="C31" i="16"/>
  <c r="D31" i="16"/>
  <c r="E31" i="16"/>
  <c r="A32" i="16"/>
  <c r="B32" i="16"/>
  <c r="C32" i="16"/>
  <c r="D32" i="16"/>
  <c r="E32" i="16"/>
  <c r="A33" i="16"/>
  <c r="B33" i="16"/>
  <c r="C33" i="16"/>
  <c r="D33" i="16"/>
  <c r="E33" i="16"/>
  <c r="A34" i="16"/>
  <c r="B34" i="16"/>
  <c r="C34" i="16"/>
  <c r="D34" i="16"/>
  <c r="E34" i="16"/>
  <c r="A35" i="16"/>
  <c r="B35" i="16"/>
  <c r="C35" i="16"/>
  <c r="D35" i="16"/>
  <c r="E35" i="16"/>
  <c r="A36" i="16"/>
  <c r="B36" i="16"/>
  <c r="C36" i="16"/>
  <c r="D36" i="16"/>
  <c r="E36" i="16"/>
  <c r="A37" i="16"/>
  <c r="B37" i="16"/>
  <c r="C37" i="16"/>
  <c r="D37" i="16"/>
  <c r="E37" i="16"/>
  <c r="A38" i="16"/>
  <c r="B38" i="16"/>
  <c r="C38" i="16"/>
  <c r="D38" i="16"/>
  <c r="E38" i="16"/>
  <c r="A39" i="16"/>
  <c r="B39" i="16"/>
  <c r="C39" i="16"/>
  <c r="D39" i="16"/>
  <c r="E39" i="16"/>
  <c r="A40" i="16"/>
  <c r="B40" i="16"/>
  <c r="C40" i="16"/>
  <c r="D40" i="16"/>
  <c r="E40" i="16"/>
  <c r="A41" i="16"/>
  <c r="B41" i="16"/>
  <c r="C41" i="16"/>
  <c r="D41" i="16"/>
  <c r="E41" i="16"/>
  <c r="A42" i="16"/>
  <c r="B42" i="16"/>
  <c r="C42" i="16"/>
  <c r="D42" i="16"/>
  <c r="E42" i="16"/>
  <c r="A43" i="16"/>
  <c r="B43" i="16"/>
  <c r="C43" i="16"/>
  <c r="D43" i="16"/>
  <c r="E43" i="16"/>
  <c r="A44" i="16"/>
  <c r="B44" i="16"/>
  <c r="C44" i="16"/>
  <c r="D44" i="16"/>
  <c r="E44" i="16"/>
  <c r="A45" i="16"/>
  <c r="B45" i="16"/>
  <c r="C45" i="16"/>
  <c r="D45" i="16"/>
  <c r="E45" i="16"/>
  <c r="A46" i="16"/>
  <c r="B46" i="16"/>
  <c r="C46" i="16"/>
  <c r="D46" i="16"/>
  <c r="E46" i="16"/>
  <c r="A47" i="16"/>
  <c r="B47" i="16"/>
  <c r="C47" i="16"/>
  <c r="D47" i="16"/>
  <c r="E47" i="16"/>
  <c r="A48" i="16"/>
  <c r="B48" i="16"/>
  <c r="C48" i="16"/>
  <c r="D48" i="16"/>
  <c r="E48" i="16"/>
  <c r="A49" i="16"/>
  <c r="B49" i="16"/>
  <c r="C49" i="16"/>
  <c r="D49" i="16"/>
  <c r="E49" i="16"/>
  <c r="A50" i="16"/>
  <c r="B50" i="16"/>
  <c r="C50" i="16"/>
  <c r="D50" i="16"/>
  <c r="E50" i="16"/>
  <c r="A51" i="16"/>
  <c r="B51" i="16"/>
  <c r="C51" i="16"/>
  <c r="D51" i="16"/>
  <c r="E51" i="16"/>
  <c r="A52" i="16"/>
  <c r="B52" i="16"/>
  <c r="C52" i="16"/>
  <c r="D52" i="16"/>
  <c r="E52" i="16"/>
  <c r="A53" i="16"/>
  <c r="B53" i="16"/>
  <c r="C53" i="16"/>
  <c r="D53" i="16"/>
  <c r="E53" i="16"/>
  <c r="A54" i="16"/>
  <c r="B54" i="16"/>
  <c r="C54" i="16"/>
  <c r="D54" i="16"/>
  <c r="E54" i="16"/>
  <c r="H59" i="16"/>
  <c r="I59" i="16"/>
  <c r="H55" i="16"/>
  <c r="I55" i="16"/>
  <c r="H41" i="16"/>
  <c r="I41" i="16"/>
  <c r="H37" i="16"/>
  <c r="I37" i="16"/>
  <c r="F51" i="16"/>
  <c r="G51" i="16"/>
  <c r="H51" i="16"/>
  <c r="F52" i="16"/>
  <c r="G52" i="16"/>
  <c r="H52" i="16"/>
  <c r="F28" i="16"/>
  <c r="G28" i="16"/>
  <c r="F14" i="16"/>
  <c r="G14" i="16"/>
  <c r="H14" i="16"/>
  <c r="I14" i="16"/>
  <c r="F15" i="16"/>
  <c r="G15" i="16"/>
  <c r="H15" i="16"/>
  <c r="I15" i="16"/>
  <c r="F16" i="16"/>
  <c r="G16" i="16"/>
  <c r="H16" i="16"/>
  <c r="I16" i="16"/>
  <c r="F17" i="16"/>
  <c r="G17" i="16"/>
  <c r="H17" i="16"/>
  <c r="I17" i="16"/>
  <c r="H18" i="16"/>
  <c r="I18" i="16"/>
  <c r="H19" i="16"/>
  <c r="I19" i="16"/>
  <c r="F2" i="16"/>
  <c r="G2" i="16"/>
  <c r="H2" i="16"/>
  <c r="I2" i="16"/>
  <c r="F3" i="16"/>
  <c r="G3" i="16"/>
  <c r="C48" i="1" l="1"/>
  <c r="C47" i="1"/>
  <c r="C26" i="1"/>
  <c r="C24" i="1"/>
  <c r="C22" i="1"/>
  <c r="C20" i="1"/>
  <c r="C19" i="1"/>
  <c r="C13" i="1"/>
  <c r="C6" i="1"/>
  <c r="C21" i="1" l="1"/>
  <c r="C16" i="1" l="1"/>
  <c r="C23" i="1"/>
  <c r="C46" i="1"/>
  <c r="C45" i="1"/>
  <c r="C15" i="1" l="1"/>
  <c r="B67" i="10"/>
  <c r="B72" i="10" l="1"/>
  <c r="B19" i="10"/>
  <c r="C41" i="1"/>
  <c r="C40" i="1"/>
  <c r="B69" i="10"/>
  <c r="C34" i="1"/>
  <c r="C33" i="1"/>
  <c r="C32" i="1"/>
  <c r="C31" i="1"/>
  <c r="C7" i="1"/>
  <c r="C35" i="1" l="1"/>
  <c r="C30" i="1"/>
  <c r="B52" i="1" l="1"/>
  <c r="C52" i="1" l="1"/>
  <c r="B83" i="10" s="1"/>
  <c r="C42" i="1"/>
  <c r="C43" i="1" s="1"/>
  <c r="B7" i="10"/>
  <c r="B41" i="10"/>
  <c r="B43" i="10" l="1"/>
  <c r="B42" i="10"/>
  <c r="B23" i="10"/>
  <c r="B62" i="10" l="1"/>
  <c r="B61" i="10"/>
  <c r="B63" i="10"/>
  <c r="B71" i="10" l="1"/>
  <c r="B45" i="10"/>
  <c r="C25" i="1"/>
  <c r="B44" i="10" s="1"/>
  <c r="B65" i="10"/>
  <c r="B24" i="10"/>
  <c r="C5" i="1"/>
  <c r="B40" i="10" s="1"/>
  <c r="C39" i="1"/>
  <c r="C44" i="1"/>
  <c r="B64" i="10" s="1"/>
  <c r="C8" i="1"/>
  <c r="C9" i="1"/>
  <c r="B17" i="10"/>
  <c r="C14" i="1"/>
  <c r="B20" i="10"/>
  <c r="C17" i="1"/>
  <c r="B21" i="10" s="1"/>
  <c r="C18" i="1"/>
  <c r="B22" i="10" s="1"/>
  <c r="B60" i="10" l="1"/>
  <c r="C53" i="1"/>
  <c r="B84" i="10" s="1"/>
  <c r="B31" i="10"/>
  <c r="B18" i="10"/>
  <c r="C12" i="1"/>
  <c r="B29" i="10"/>
  <c r="B30" i="10"/>
  <c r="B66" i="10"/>
  <c r="B28" i="10"/>
  <c r="B27" i="10"/>
  <c r="B26" i="10"/>
  <c r="B25" i="10"/>
  <c r="B6" i="10"/>
  <c r="B5" i="10"/>
  <c r="C11" i="1"/>
  <c r="B68" i="10" s="1"/>
  <c r="B39" i="10" l="1"/>
  <c r="B34" i="10"/>
  <c r="B38" i="10"/>
  <c r="B33" i="10"/>
  <c r="B37" i="10"/>
  <c r="B32" i="10"/>
  <c r="B35" i="10"/>
  <c r="B36" i="10"/>
  <c r="B54" i="10"/>
  <c r="B55" i="10"/>
  <c r="C8" i="10"/>
  <c r="I10" i="13"/>
  <c r="I14" i="13"/>
  <c r="I18" i="13"/>
  <c r="I22" i="13"/>
  <c r="I26" i="13"/>
  <c r="I30" i="13"/>
  <c r="I34" i="13"/>
  <c r="I38" i="13"/>
  <c r="I42" i="13"/>
  <c r="I46" i="13"/>
  <c r="I50" i="13"/>
  <c r="I54" i="13"/>
  <c r="I58" i="13"/>
  <c r="I62" i="13"/>
  <c r="I66" i="13"/>
  <c r="I70" i="13"/>
  <c r="I74" i="13"/>
  <c r="I78" i="13"/>
  <c r="I82" i="13"/>
  <c r="I86" i="13"/>
  <c r="I90" i="13"/>
  <c r="I94" i="13"/>
  <c r="I98" i="13"/>
  <c r="I102" i="13"/>
  <c r="I106" i="13"/>
  <c r="I110" i="13"/>
  <c r="I114" i="13"/>
  <c r="I118" i="13"/>
  <c r="I122" i="13"/>
  <c r="I126" i="13"/>
  <c r="I130" i="13"/>
  <c r="I134" i="13"/>
  <c r="I138" i="13"/>
  <c r="I142" i="13"/>
  <c r="I146" i="13"/>
  <c r="I150" i="13"/>
  <c r="I154" i="13"/>
  <c r="I158" i="13"/>
  <c r="I162" i="13"/>
  <c r="I166" i="13"/>
  <c r="I170" i="13"/>
  <c r="I174" i="13"/>
  <c r="I178" i="13"/>
  <c r="I182" i="13"/>
  <c r="I186" i="13"/>
  <c r="I190" i="13"/>
  <c r="I194" i="13"/>
  <c r="I198" i="13"/>
  <c r="I202" i="13"/>
  <c r="I206" i="13"/>
  <c r="I210" i="13"/>
  <c r="I214" i="13"/>
  <c r="I218" i="13"/>
  <c r="I222" i="13"/>
  <c r="I226" i="13"/>
  <c r="I230" i="13"/>
  <c r="I234" i="13"/>
  <c r="I238" i="13"/>
  <c r="I242" i="13"/>
  <c r="I246" i="13"/>
  <c r="I250" i="13"/>
  <c r="I254" i="13"/>
  <c r="I258" i="13"/>
  <c r="I262" i="13"/>
  <c r="I266" i="13"/>
  <c r="I270" i="13"/>
  <c r="I274" i="13"/>
  <c r="I278" i="13"/>
  <c r="I282" i="13"/>
  <c r="I286" i="13"/>
  <c r="I290" i="13"/>
  <c r="I294" i="13"/>
  <c r="I298" i="13"/>
  <c r="I302" i="13"/>
  <c r="I306" i="13"/>
  <c r="I310" i="13"/>
  <c r="I314" i="13"/>
  <c r="I318" i="13"/>
  <c r="I322" i="13"/>
  <c r="I326" i="13"/>
  <c r="I330" i="13"/>
  <c r="I334" i="13"/>
  <c r="I338" i="13"/>
  <c r="I342" i="13"/>
  <c r="I8" i="13"/>
  <c r="I13" i="13"/>
  <c r="I19" i="13"/>
  <c r="I24" i="13"/>
  <c r="I29" i="13"/>
  <c r="I35" i="13"/>
  <c r="I40" i="13"/>
  <c r="I45" i="13"/>
  <c r="I51" i="13"/>
  <c r="I56" i="13"/>
  <c r="I61" i="13"/>
  <c r="I67" i="13"/>
  <c r="I72" i="13"/>
  <c r="I77" i="13"/>
  <c r="I83" i="13"/>
  <c r="I88" i="13"/>
  <c r="I93" i="13"/>
  <c r="I99" i="13"/>
  <c r="I104" i="13"/>
  <c r="I109" i="13"/>
  <c r="I115" i="13"/>
  <c r="I120" i="13"/>
  <c r="I125" i="13"/>
  <c r="I131" i="13"/>
  <c r="I136" i="13"/>
  <c r="I141" i="13"/>
  <c r="I147" i="13"/>
  <c r="I152" i="13"/>
  <c r="I157" i="13"/>
  <c r="I163" i="13"/>
  <c r="I168" i="13"/>
  <c r="I173" i="13"/>
  <c r="I179" i="13"/>
  <c r="I184" i="13"/>
  <c r="I189" i="13"/>
  <c r="I195" i="13"/>
  <c r="I200" i="13"/>
  <c r="I205" i="13"/>
  <c r="I211" i="13"/>
  <c r="I216" i="13"/>
  <c r="I221" i="13"/>
  <c r="I227" i="13"/>
  <c r="I232" i="13"/>
  <c r="I237" i="13"/>
  <c r="I243" i="13"/>
  <c r="I248" i="13"/>
  <c r="I253" i="13"/>
  <c r="I259" i="13"/>
  <c r="I264" i="13"/>
  <c r="I269" i="13"/>
  <c r="I275" i="13"/>
  <c r="I280" i="13"/>
  <c r="I285" i="13"/>
  <c r="I291" i="13"/>
  <c r="I296" i="13"/>
  <c r="I301" i="13"/>
  <c r="I307" i="13"/>
  <c r="I312" i="13"/>
  <c r="I317" i="13"/>
  <c r="I323" i="13"/>
  <c r="I328" i="13"/>
  <c r="I333" i="13"/>
  <c r="I339" i="13"/>
  <c r="I344" i="13"/>
  <c r="I348" i="13"/>
  <c r="I352" i="13"/>
  <c r="I356" i="13"/>
  <c r="I360" i="13"/>
  <c r="I364" i="13"/>
  <c r="I368" i="13"/>
  <c r="I372" i="13"/>
  <c r="I376" i="13"/>
  <c r="I380" i="13"/>
  <c r="I384" i="13"/>
  <c r="I388" i="13"/>
  <c r="I392" i="13"/>
  <c r="I396" i="13"/>
  <c r="I400" i="13"/>
  <c r="I404" i="13"/>
  <c r="I408" i="13"/>
  <c r="I9" i="13"/>
  <c r="I15" i="13"/>
  <c r="I20" i="13"/>
  <c r="I25" i="13"/>
  <c r="I31" i="13"/>
  <c r="I36" i="13"/>
  <c r="I41" i="13"/>
  <c r="I47" i="13"/>
  <c r="I52" i="13"/>
  <c r="I57" i="13"/>
  <c r="I63" i="13"/>
  <c r="I68" i="13"/>
  <c r="I73" i="13"/>
  <c r="I79" i="13"/>
  <c r="I84" i="13"/>
  <c r="I89" i="13"/>
  <c r="I95" i="13"/>
  <c r="I100" i="13"/>
  <c r="I105" i="13"/>
  <c r="I111" i="13"/>
  <c r="I116" i="13"/>
  <c r="I121" i="13"/>
  <c r="I127" i="13"/>
  <c r="I132" i="13"/>
  <c r="I137" i="13"/>
  <c r="I143" i="13"/>
  <c r="I148" i="13"/>
  <c r="I153" i="13"/>
  <c r="I159" i="13"/>
  <c r="I164" i="13"/>
  <c r="I169" i="13"/>
  <c r="I175" i="13"/>
  <c r="I180" i="13"/>
  <c r="I185" i="13"/>
  <c r="I191" i="13"/>
  <c r="I196" i="13"/>
  <c r="I201" i="13"/>
  <c r="I207" i="13"/>
  <c r="I212" i="13"/>
  <c r="I217" i="13"/>
  <c r="I223" i="13"/>
  <c r="I228" i="13"/>
  <c r="I233" i="13"/>
  <c r="I239" i="13"/>
  <c r="I244" i="13"/>
  <c r="I11" i="13"/>
  <c r="I16" i="13"/>
  <c r="I21" i="13"/>
  <c r="I27" i="13"/>
  <c r="I32" i="13"/>
  <c r="I37" i="13"/>
  <c r="I43" i="13"/>
  <c r="I48" i="13"/>
  <c r="I53" i="13"/>
  <c r="I59" i="13"/>
  <c r="I64" i="13"/>
  <c r="I69" i="13"/>
  <c r="I75" i="13"/>
  <c r="I80" i="13"/>
  <c r="I85" i="13"/>
  <c r="I91" i="13"/>
  <c r="I96" i="13"/>
  <c r="I101" i="13"/>
  <c r="I107" i="13"/>
  <c r="I112" i="13"/>
  <c r="I117" i="13"/>
  <c r="I123" i="13"/>
  <c r="I128" i="13"/>
  <c r="I133" i="13"/>
  <c r="I139" i="13"/>
  <c r="I144" i="13"/>
  <c r="I149" i="13"/>
  <c r="I155" i="13"/>
  <c r="I160" i="13"/>
  <c r="I165" i="13"/>
  <c r="I171" i="13"/>
  <c r="I176" i="13"/>
  <c r="I181" i="13"/>
  <c r="I187" i="13"/>
  <c r="I192" i="13"/>
  <c r="I197" i="13"/>
  <c r="I203" i="13"/>
  <c r="I208" i="13"/>
  <c r="I213" i="13"/>
  <c r="I219" i="13"/>
  <c r="I224" i="13"/>
  <c r="I229" i="13"/>
  <c r="I235" i="13"/>
  <c r="I240" i="13"/>
  <c r="I245" i="13"/>
  <c r="I251" i="13"/>
  <c r="I256" i="13"/>
  <c r="I261" i="13"/>
  <c r="I267" i="13"/>
  <c r="I272" i="13"/>
  <c r="I277" i="13"/>
  <c r="I283" i="13"/>
  <c r="I288" i="13"/>
  <c r="I293" i="13"/>
  <c r="I299" i="13"/>
  <c r="I304" i="13"/>
  <c r="I309" i="13"/>
  <c r="I315" i="13"/>
  <c r="I320" i="13"/>
  <c r="I325" i="13"/>
  <c r="I331" i="13"/>
  <c r="I336" i="13"/>
  <c r="I341" i="13"/>
  <c r="I346" i="13"/>
  <c r="I350" i="13"/>
  <c r="I354" i="13"/>
  <c r="I358" i="13"/>
  <c r="I362" i="13"/>
  <c r="I366" i="13"/>
  <c r="I370" i="13"/>
  <c r="I374" i="13"/>
  <c r="I378" i="13"/>
  <c r="I382" i="13"/>
  <c r="I386" i="13"/>
  <c r="I390" i="13"/>
  <c r="I394" i="13"/>
  <c r="I398" i="13"/>
  <c r="I402" i="13"/>
  <c r="I406" i="13"/>
  <c r="I410" i="13"/>
  <c r="I414" i="13"/>
  <c r="I418" i="13"/>
  <c r="I422" i="13"/>
  <c r="I426" i="13"/>
  <c r="I7" i="13"/>
  <c r="I12" i="13"/>
  <c r="I17" i="13"/>
  <c r="I23" i="13"/>
  <c r="I28" i="13"/>
  <c r="I33" i="13"/>
  <c r="I39" i="13"/>
  <c r="I44" i="13"/>
  <c r="I49" i="13"/>
  <c r="I55" i="13"/>
  <c r="I60" i="13"/>
  <c r="I65" i="13"/>
  <c r="I71" i="13"/>
  <c r="I76" i="13"/>
  <c r="I81" i="13"/>
  <c r="I87" i="13"/>
  <c r="I92" i="13"/>
  <c r="I97" i="13"/>
  <c r="I103" i="13"/>
  <c r="I108" i="13"/>
  <c r="I113" i="13"/>
  <c r="I119" i="13"/>
  <c r="I124" i="13"/>
  <c r="I129" i="13"/>
  <c r="I135" i="13"/>
  <c r="I140" i="13"/>
  <c r="I145" i="13"/>
  <c r="I151" i="13"/>
  <c r="I156" i="13"/>
  <c r="I161" i="13"/>
  <c r="I167" i="13"/>
  <c r="I172" i="13"/>
  <c r="I177" i="13"/>
  <c r="I183" i="13"/>
  <c r="I188" i="13"/>
  <c r="I193" i="13"/>
  <c r="I199" i="13"/>
  <c r="I204" i="13"/>
  <c r="I209" i="13"/>
  <c r="I215" i="13"/>
  <c r="I220" i="13"/>
  <c r="I225" i="13"/>
  <c r="I231" i="13"/>
  <c r="I236" i="13"/>
  <c r="I241" i="13"/>
  <c r="I247" i="13"/>
  <c r="I252" i="13"/>
  <c r="I257" i="13"/>
  <c r="I263" i="13"/>
  <c r="I268" i="13"/>
  <c r="I273" i="13"/>
  <c r="I279" i="13"/>
  <c r="I284" i="13"/>
  <c r="I289" i="13"/>
  <c r="I295" i="13"/>
  <c r="I300" i="13"/>
  <c r="I305" i="13"/>
  <c r="I311" i="13"/>
  <c r="I316" i="13"/>
  <c r="I321" i="13"/>
  <c r="I327" i="13"/>
  <c r="I332" i="13"/>
  <c r="I337" i="13"/>
  <c r="I343" i="13"/>
  <c r="I347" i="13"/>
  <c r="I351" i="13"/>
  <c r="I355" i="13"/>
  <c r="I359" i="13"/>
  <c r="I363" i="13"/>
  <c r="I367" i="13"/>
  <c r="I371" i="13"/>
  <c r="I375" i="13"/>
  <c r="I379" i="13"/>
  <c r="I383" i="13"/>
  <c r="I387" i="13"/>
  <c r="I391" i="13"/>
  <c r="I395" i="13"/>
  <c r="I399" i="13"/>
  <c r="I403" i="13"/>
  <c r="I407" i="13"/>
  <c r="I411" i="13"/>
  <c r="I415" i="13"/>
  <c r="I419" i="13"/>
  <c r="I423" i="13"/>
  <c r="I427" i="13"/>
  <c r="I431" i="13"/>
  <c r="I435" i="13"/>
  <c r="I439" i="13"/>
  <c r="I443" i="13"/>
  <c r="I447" i="13"/>
  <c r="I451" i="13"/>
  <c r="I455" i="13"/>
  <c r="I459" i="13"/>
  <c r="I463" i="13"/>
  <c r="I467" i="13"/>
  <c r="I471" i="13"/>
  <c r="I475" i="13"/>
  <c r="I479" i="13"/>
  <c r="I483" i="13"/>
  <c r="I487" i="13"/>
  <c r="I491" i="13"/>
  <c r="I495" i="13"/>
  <c r="I499" i="13"/>
  <c r="I503" i="13"/>
  <c r="I507" i="13"/>
  <c r="I511" i="13"/>
  <c r="I515" i="13"/>
  <c r="I519" i="13"/>
  <c r="I523" i="13"/>
  <c r="I527" i="13"/>
  <c r="I531" i="13"/>
  <c r="I535" i="13"/>
  <c r="I539" i="13"/>
  <c r="I543" i="13"/>
  <c r="I547" i="13"/>
  <c r="I551" i="13"/>
  <c r="I555" i="13"/>
  <c r="I559" i="13"/>
  <c r="I563" i="13"/>
  <c r="I567" i="13"/>
  <c r="I571" i="13"/>
  <c r="I575" i="13"/>
  <c r="I579" i="13"/>
  <c r="I583" i="13"/>
  <c r="I587" i="13"/>
  <c r="I591" i="13"/>
  <c r="I595" i="13"/>
  <c r="I599" i="13"/>
  <c r="I603" i="13"/>
  <c r="I607" i="13"/>
  <c r="I611" i="13"/>
  <c r="I615" i="13"/>
  <c r="I619" i="13"/>
  <c r="I623" i="13"/>
  <c r="I255" i="13"/>
  <c r="I276" i="13"/>
  <c r="I297" i="13"/>
  <c r="I319" i="13"/>
  <c r="I340" i="13"/>
  <c r="I357" i="13"/>
  <c r="I373" i="13"/>
  <c r="I389" i="13"/>
  <c r="I405" i="13"/>
  <c r="I416" i="13"/>
  <c r="I424" i="13"/>
  <c r="I430" i="13"/>
  <c r="I436" i="13"/>
  <c r="I441" i="13"/>
  <c r="I446" i="13"/>
  <c r="I452" i="13"/>
  <c r="I457" i="13"/>
  <c r="I462" i="13"/>
  <c r="I468" i="13"/>
  <c r="I473" i="13"/>
  <c r="I478" i="13"/>
  <c r="I484" i="13"/>
  <c r="I489" i="13"/>
  <c r="I494" i="13"/>
  <c r="I500" i="13"/>
  <c r="I505" i="13"/>
  <c r="I510" i="13"/>
  <c r="I516" i="13"/>
  <c r="I521" i="13"/>
  <c r="I526" i="13"/>
  <c r="I532" i="13"/>
  <c r="I537" i="13"/>
  <c r="I542" i="13"/>
  <c r="I548" i="13"/>
  <c r="I553" i="13"/>
  <c r="I558" i="13"/>
  <c r="I564" i="13"/>
  <c r="I569" i="13"/>
  <c r="I574" i="13"/>
  <c r="I580" i="13"/>
  <c r="I585" i="13"/>
  <c r="I590" i="13"/>
  <c r="I596" i="13"/>
  <c r="I601" i="13"/>
  <c r="I606" i="13"/>
  <c r="I612" i="13"/>
  <c r="I617" i="13"/>
  <c r="I622" i="13"/>
  <c r="I627" i="13"/>
  <c r="I631" i="13"/>
  <c r="I635" i="13"/>
  <c r="I639" i="13"/>
  <c r="I643" i="13"/>
  <c r="I647" i="13"/>
  <c r="I651" i="13"/>
  <c r="I655" i="13"/>
  <c r="I659" i="13"/>
  <c r="I663" i="13"/>
  <c r="I667" i="13"/>
  <c r="I671" i="13"/>
  <c r="I675" i="13"/>
  <c r="I679" i="13"/>
  <c r="I683" i="13"/>
  <c r="I687" i="13"/>
  <c r="I691" i="13"/>
  <c r="I260" i="13"/>
  <c r="I281" i="13"/>
  <c r="I303" i="13"/>
  <c r="I324" i="13"/>
  <c r="I345" i="13"/>
  <c r="I361" i="13"/>
  <c r="I377" i="13"/>
  <c r="I393" i="13"/>
  <c r="I409" i="13"/>
  <c r="I417" i="13"/>
  <c r="I425" i="13"/>
  <c r="I432" i="13"/>
  <c r="I437" i="13"/>
  <c r="I442" i="13"/>
  <c r="I448" i="13"/>
  <c r="I453" i="13"/>
  <c r="I458" i="13"/>
  <c r="I464" i="13"/>
  <c r="I469" i="13"/>
  <c r="I474" i="13"/>
  <c r="I480" i="13"/>
  <c r="I485" i="13"/>
  <c r="I490" i="13"/>
  <c r="I496" i="13"/>
  <c r="I501" i="13"/>
  <c r="I506" i="13"/>
  <c r="I512" i="13"/>
  <c r="I517" i="13"/>
  <c r="I522" i="13"/>
  <c r="I528" i="13"/>
  <c r="I533" i="13"/>
  <c r="I538" i="13"/>
  <c r="I544" i="13"/>
  <c r="I549" i="13"/>
  <c r="I554" i="13"/>
  <c r="I560" i="13"/>
  <c r="I565" i="13"/>
  <c r="I570" i="13"/>
  <c r="I576" i="13"/>
  <c r="I581" i="13"/>
  <c r="I586" i="13"/>
  <c r="I592" i="13"/>
  <c r="I597" i="13"/>
  <c r="I602" i="13"/>
  <c r="I608" i="13"/>
  <c r="I613" i="13"/>
  <c r="I618" i="13"/>
  <c r="I624" i="13"/>
  <c r="I628" i="13"/>
  <c r="I632" i="13"/>
  <c r="I636" i="13"/>
  <c r="I640" i="13"/>
  <c r="I644" i="13"/>
  <c r="I648" i="13"/>
  <c r="I652" i="13"/>
  <c r="I656" i="13"/>
  <c r="I660" i="13"/>
  <c r="I664" i="13"/>
  <c r="I668" i="13"/>
  <c r="I672" i="13"/>
  <c r="I676" i="13"/>
  <c r="I680" i="13"/>
  <c r="I684" i="13"/>
  <c r="I688" i="13"/>
  <c r="I692" i="13"/>
  <c r="I696" i="13"/>
  <c r="I700" i="13"/>
  <c r="I704" i="13"/>
  <c r="I708" i="13"/>
  <c r="I712" i="13"/>
  <c r="I716" i="13"/>
  <c r="I720" i="13"/>
  <c r="I724" i="13"/>
  <c r="I728" i="13"/>
  <c r="I732" i="13"/>
  <c r="I736" i="13"/>
  <c r="I740" i="13"/>
  <c r="I744" i="13"/>
  <c r="I748" i="13"/>
  <c r="I752" i="13"/>
  <c r="I756" i="13"/>
  <c r="I760" i="13"/>
  <c r="I764" i="13"/>
  <c r="I768" i="13"/>
  <c r="I772" i="13"/>
  <c r="I776" i="13"/>
  <c r="I780" i="13"/>
  <c r="I784" i="13"/>
  <c r="I788" i="13"/>
  <c r="I792" i="13"/>
  <c r="I796" i="13"/>
  <c r="I800" i="13"/>
  <c r="I804" i="13"/>
  <c r="I808" i="13"/>
  <c r="I812" i="13"/>
  <c r="I816" i="13"/>
  <c r="I820" i="13"/>
  <c r="I824" i="13"/>
  <c r="I828" i="13"/>
  <c r="I832" i="13"/>
  <c r="I836" i="13"/>
  <c r="I265" i="13"/>
  <c r="I287" i="13"/>
  <c r="I308" i="13"/>
  <c r="I329" i="13"/>
  <c r="I349" i="13"/>
  <c r="I365" i="13"/>
  <c r="I381" i="13"/>
  <c r="I397" i="13"/>
  <c r="I412" i="13"/>
  <c r="I420" i="13"/>
  <c r="I428" i="13"/>
  <c r="I433" i="13"/>
  <c r="I438" i="13"/>
  <c r="I444" i="13"/>
  <c r="I449" i="13"/>
  <c r="I454" i="13"/>
  <c r="I460" i="13"/>
  <c r="I465" i="13"/>
  <c r="I470" i="13"/>
  <c r="I476" i="13"/>
  <c r="I481" i="13"/>
  <c r="I486" i="13"/>
  <c r="I492" i="13"/>
  <c r="I497" i="13"/>
  <c r="I502" i="13"/>
  <c r="I508" i="13"/>
  <c r="I513" i="13"/>
  <c r="I518" i="13"/>
  <c r="I524" i="13"/>
  <c r="I529" i="13"/>
  <c r="I534" i="13"/>
  <c r="I540" i="13"/>
  <c r="I545" i="13"/>
  <c r="I550" i="13"/>
  <c r="I556" i="13"/>
  <c r="I561" i="13"/>
  <c r="I566" i="13"/>
  <c r="I572" i="13"/>
  <c r="I577" i="13"/>
  <c r="I582" i="13"/>
  <c r="I588" i="13"/>
  <c r="I593" i="13"/>
  <c r="I598" i="13"/>
  <c r="I604" i="13"/>
  <c r="I609" i="13"/>
  <c r="I614" i="13"/>
  <c r="I620" i="13"/>
  <c r="I625" i="13"/>
  <c r="I629" i="13"/>
  <c r="I633" i="13"/>
  <c r="I637" i="13"/>
  <c r="I641" i="13"/>
  <c r="I645" i="13"/>
  <c r="I649" i="13"/>
  <c r="I653" i="13"/>
  <c r="I657" i="13"/>
  <c r="I661" i="13"/>
  <c r="I665" i="13"/>
  <c r="I669" i="13"/>
  <c r="I673" i="13"/>
  <c r="I677" i="13"/>
  <c r="I681" i="13"/>
  <c r="I685" i="13"/>
  <c r="I689" i="13"/>
  <c r="I693" i="13"/>
  <c r="I697" i="13"/>
  <c r="I701" i="13"/>
  <c r="I705" i="13"/>
  <c r="I709" i="13"/>
  <c r="I713" i="13"/>
  <c r="I717" i="13"/>
  <c r="I721" i="13"/>
  <c r="I725" i="13"/>
  <c r="I729" i="13"/>
  <c r="I733" i="13"/>
  <c r="I737" i="13"/>
  <c r="I741" i="13"/>
  <c r="I745" i="13"/>
  <c r="I749" i="13"/>
  <c r="I753" i="13"/>
  <c r="I757" i="13"/>
  <c r="I761" i="13"/>
  <c r="I765" i="13"/>
  <c r="I769" i="13"/>
  <c r="I773" i="13"/>
  <c r="I777" i="13"/>
  <c r="I781" i="13"/>
  <c r="I785" i="13"/>
  <c r="I789" i="13"/>
  <c r="I793" i="13"/>
  <c r="I797" i="13"/>
  <c r="I801" i="13"/>
  <c r="I805" i="13"/>
  <c r="I809" i="13"/>
  <c r="I813" i="13"/>
  <c r="I817" i="13"/>
  <c r="I821" i="13"/>
  <c r="I825" i="13"/>
  <c r="I829" i="13"/>
  <c r="I833" i="13"/>
  <c r="I837" i="13"/>
  <c r="I841" i="13"/>
  <c r="I845" i="13"/>
  <c r="I849" i="13"/>
  <c r="I853" i="13"/>
  <c r="I857" i="13"/>
  <c r="I861" i="13"/>
  <c r="I865" i="13"/>
  <c r="I869" i="13"/>
  <c r="I873" i="13"/>
  <c r="I877" i="13"/>
  <c r="I881" i="13"/>
  <c r="I885" i="13"/>
  <c r="I889" i="13"/>
  <c r="I893" i="13"/>
  <c r="I897" i="13"/>
  <c r="I901" i="13"/>
  <c r="I905" i="13"/>
  <c r="I909" i="13"/>
  <c r="I913" i="13"/>
  <c r="I917" i="13"/>
  <c r="I921" i="13"/>
  <c r="I925" i="13"/>
  <c r="I929" i="13"/>
  <c r="I933" i="13"/>
  <c r="I937" i="13"/>
  <c r="I941" i="13"/>
  <c r="I945" i="13"/>
  <c r="I949" i="13"/>
  <c r="I953" i="13"/>
  <c r="I957" i="13"/>
  <c r="I961" i="13"/>
  <c r="I965" i="13"/>
  <c r="I969" i="13"/>
  <c r="I973" i="13"/>
  <c r="I977" i="13"/>
  <c r="I981" i="13"/>
  <c r="I985" i="13"/>
  <c r="I989" i="13"/>
  <c r="I993" i="13"/>
  <c r="I997" i="13"/>
  <c r="I1001" i="13"/>
  <c r="I1005" i="13"/>
  <c r="I1009" i="13"/>
  <c r="I1013" i="13"/>
  <c r="I1017" i="13"/>
  <c r="I1021" i="13"/>
  <c r="I1025" i="13"/>
  <c r="I1029" i="13"/>
  <c r="I1033" i="13"/>
  <c r="I1037" i="13"/>
  <c r="I1041" i="13"/>
  <c r="I1045" i="13"/>
  <c r="I1049" i="13"/>
  <c r="I1053" i="13"/>
  <c r="I1057" i="13"/>
  <c r="I1061" i="13"/>
  <c r="I1065" i="13"/>
  <c r="I1069" i="13"/>
  <c r="I1073" i="13"/>
  <c r="I1077" i="13"/>
  <c r="I1081" i="13"/>
  <c r="I1085" i="13"/>
  <c r="I1089" i="13"/>
  <c r="I1093" i="13"/>
  <c r="I1097" i="13"/>
  <c r="I1101" i="13"/>
  <c r="I1105" i="13"/>
  <c r="I1109" i="13"/>
  <c r="I1113" i="13"/>
  <c r="I249" i="13"/>
  <c r="I335" i="13"/>
  <c r="I401" i="13"/>
  <c r="I434" i="13"/>
  <c r="I456" i="13"/>
  <c r="I477" i="13"/>
  <c r="I498" i="13"/>
  <c r="I520" i="13"/>
  <c r="I541" i="13"/>
  <c r="I562" i="13"/>
  <c r="I584" i="13"/>
  <c r="I605" i="13"/>
  <c r="I626" i="13"/>
  <c r="I642" i="13"/>
  <c r="I658" i="13"/>
  <c r="I674" i="13"/>
  <c r="I690" i="13"/>
  <c r="I699" i="13"/>
  <c r="I707" i="13"/>
  <c r="I715" i="13"/>
  <c r="I723" i="13"/>
  <c r="I731" i="13"/>
  <c r="I739" i="13"/>
  <c r="I747" i="13"/>
  <c r="I755" i="13"/>
  <c r="I763" i="13"/>
  <c r="I771" i="13"/>
  <c r="I779" i="13"/>
  <c r="I787" i="13"/>
  <c r="I795" i="13"/>
  <c r="I803" i="13"/>
  <c r="I811" i="13"/>
  <c r="I819" i="13"/>
  <c r="I827" i="13"/>
  <c r="I835" i="13"/>
  <c r="I842" i="13"/>
  <c r="I847" i="13"/>
  <c r="I852" i="13"/>
  <c r="I858" i="13"/>
  <c r="I863" i="13"/>
  <c r="I868" i="13"/>
  <c r="I874" i="13"/>
  <c r="I879" i="13"/>
  <c r="I884" i="13"/>
  <c r="I890" i="13"/>
  <c r="I895" i="13"/>
  <c r="I900" i="13"/>
  <c r="I906" i="13"/>
  <c r="I911" i="13"/>
  <c r="I916" i="13"/>
  <c r="I922" i="13"/>
  <c r="I927" i="13"/>
  <c r="I932" i="13"/>
  <c r="I938" i="13"/>
  <c r="I943" i="13"/>
  <c r="I948" i="13"/>
  <c r="I954" i="13"/>
  <c r="I959" i="13"/>
  <c r="I964" i="13"/>
  <c r="I970" i="13"/>
  <c r="I975" i="13"/>
  <c r="I980" i="13"/>
  <c r="I986" i="13"/>
  <c r="I991" i="13"/>
  <c r="I996" i="13"/>
  <c r="I1002" i="13"/>
  <c r="I1007" i="13"/>
  <c r="I1012" i="13"/>
  <c r="I1018" i="13"/>
  <c r="I1023" i="13"/>
  <c r="I1028" i="13"/>
  <c r="I1034" i="13"/>
  <c r="I1039" i="13"/>
  <c r="I1044" i="13"/>
  <c r="I1050" i="13"/>
  <c r="I1055" i="13"/>
  <c r="I1060" i="13"/>
  <c r="I1066" i="13"/>
  <c r="I1071" i="13"/>
  <c r="I1076" i="13"/>
  <c r="I1082" i="13"/>
  <c r="I1087" i="13"/>
  <c r="I1092" i="13"/>
  <c r="I1098" i="13"/>
  <c r="I1103" i="13"/>
  <c r="I271" i="13"/>
  <c r="I353" i="13"/>
  <c r="I413" i="13"/>
  <c r="I313" i="13"/>
  <c r="I385" i="13"/>
  <c r="I429" i="13"/>
  <c r="I450" i="13"/>
  <c r="I472" i="13"/>
  <c r="I493" i="13"/>
  <c r="I514" i="13"/>
  <c r="I536" i="13"/>
  <c r="I557" i="13"/>
  <c r="I578" i="13"/>
  <c r="I600" i="13"/>
  <c r="I621" i="13"/>
  <c r="I638" i="13"/>
  <c r="I654" i="13"/>
  <c r="I670" i="13"/>
  <c r="I686" i="13"/>
  <c r="I698" i="13"/>
  <c r="I706" i="13"/>
  <c r="I714" i="13"/>
  <c r="I722" i="13"/>
  <c r="I730" i="13"/>
  <c r="I738" i="13"/>
  <c r="I746" i="13"/>
  <c r="I754" i="13"/>
  <c r="I762" i="13"/>
  <c r="I770" i="13"/>
  <c r="I778" i="13"/>
  <c r="I786" i="13"/>
  <c r="I794" i="13"/>
  <c r="I802" i="13"/>
  <c r="I810" i="13"/>
  <c r="I818" i="13"/>
  <c r="I826" i="13"/>
  <c r="I834" i="13"/>
  <c r="I840" i="13"/>
  <c r="I846" i="13"/>
  <c r="I851" i="13"/>
  <c r="I856" i="13"/>
  <c r="I862" i="13"/>
  <c r="I867" i="13"/>
  <c r="I872" i="13"/>
  <c r="I878" i="13"/>
  <c r="I883" i="13"/>
  <c r="I888" i="13"/>
  <c r="I894" i="13"/>
  <c r="I899" i="13"/>
  <c r="I904" i="13"/>
  <c r="I910" i="13"/>
  <c r="I915" i="13"/>
  <c r="I920" i="13"/>
  <c r="I926" i="13"/>
  <c r="I931" i="13"/>
  <c r="I936" i="13"/>
  <c r="I942" i="13"/>
  <c r="I947" i="13"/>
  <c r="I952" i="13"/>
  <c r="I958" i="13"/>
  <c r="I963" i="13"/>
  <c r="I968" i="13"/>
  <c r="I974" i="13"/>
  <c r="I979" i="13"/>
  <c r="I984" i="13"/>
  <c r="I990" i="13"/>
  <c r="I995" i="13"/>
  <c r="I1000" i="13"/>
  <c r="I1006" i="13"/>
  <c r="I1011" i="13"/>
  <c r="I1016" i="13"/>
  <c r="I1022" i="13"/>
  <c r="I1027" i="13"/>
  <c r="I1032" i="13"/>
  <c r="I1038" i="13"/>
  <c r="I1043" i="13"/>
  <c r="I1048" i="13"/>
  <c r="I1054" i="13"/>
  <c r="I1059" i="13"/>
  <c r="I1064" i="13"/>
  <c r="I1070" i="13"/>
  <c r="I1075" i="13"/>
  <c r="I1080" i="13"/>
  <c r="I1086" i="13"/>
  <c r="I1091" i="13"/>
  <c r="I1096" i="13"/>
  <c r="I1102" i="13"/>
  <c r="I1107" i="13"/>
  <c r="I1112" i="13"/>
  <c r="I1117" i="13"/>
  <c r="I1121" i="13"/>
  <c r="I1125" i="13"/>
  <c r="I1129" i="13"/>
  <c r="I1133" i="13"/>
  <c r="I1137" i="13"/>
  <c r="I1141" i="13"/>
  <c r="I1145" i="13"/>
  <c r="I1149" i="13"/>
  <c r="I1153" i="13"/>
  <c r="I1157" i="13"/>
  <c r="I1161" i="13"/>
  <c r="I1165" i="13"/>
  <c r="I1169" i="13"/>
  <c r="I1173" i="13"/>
  <c r="I1177" i="13"/>
  <c r="I1181" i="13"/>
  <c r="I1185" i="13"/>
  <c r="I1189" i="13"/>
  <c r="I1193" i="13"/>
  <c r="I1197" i="13"/>
  <c r="I1201" i="13"/>
  <c r="I1205" i="13"/>
  <c r="I1209" i="13"/>
  <c r="I1213" i="13"/>
  <c r="I1217" i="13"/>
  <c r="I1221" i="13"/>
  <c r="I1225" i="13"/>
  <c r="I1229" i="13"/>
  <c r="I1233" i="13"/>
  <c r="I1237" i="13"/>
  <c r="I1241" i="13"/>
  <c r="I1245" i="13"/>
  <c r="I1249" i="13"/>
  <c r="I1253" i="13"/>
  <c r="I1257" i="13"/>
  <c r="I1261" i="13"/>
  <c r="I1265" i="13"/>
  <c r="I1269" i="13"/>
  <c r="I1273" i="13"/>
  <c r="I1277" i="13"/>
  <c r="I1281" i="13"/>
  <c r="I1285" i="13"/>
  <c r="I1289" i="13"/>
  <c r="I1293" i="13"/>
  <c r="I1297" i="13"/>
  <c r="I1301" i="13"/>
  <c r="I1305" i="13"/>
  <c r="I292" i="13"/>
  <c r="I445" i="13"/>
  <c r="I488" i="13"/>
  <c r="I530" i="13"/>
  <c r="I573" i="13"/>
  <c r="I616" i="13"/>
  <c r="I650" i="13"/>
  <c r="I682" i="13"/>
  <c r="I703" i="13"/>
  <c r="I719" i="13"/>
  <c r="I735" i="13"/>
  <c r="I751" i="13"/>
  <c r="I767" i="13"/>
  <c r="I783" i="13"/>
  <c r="I799" i="13"/>
  <c r="I815" i="13"/>
  <c r="I831" i="13"/>
  <c r="I844" i="13"/>
  <c r="I855" i="13"/>
  <c r="I866" i="13"/>
  <c r="I876" i="13"/>
  <c r="I887" i="13"/>
  <c r="I898" i="13"/>
  <c r="I908" i="13"/>
  <c r="I919" i="13"/>
  <c r="I930" i="13"/>
  <c r="I940" i="13"/>
  <c r="I951" i="13"/>
  <c r="I962" i="13"/>
  <c r="I972" i="13"/>
  <c r="I983" i="13"/>
  <c r="I994" i="13"/>
  <c r="I1004" i="13"/>
  <c r="I1015" i="13"/>
  <c r="I1026" i="13"/>
  <c r="I1036" i="13"/>
  <c r="I1047" i="13"/>
  <c r="I1058" i="13"/>
  <c r="I1068" i="13"/>
  <c r="I1079" i="13"/>
  <c r="I1090" i="13"/>
  <c r="I1100" i="13"/>
  <c r="I1110" i="13"/>
  <c r="I1116" i="13"/>
  <c r="I1122" i="13"/>
  <c r="I1127" i="13"/>
  <c r="I1132" i="13"/>
  <c r="I1138" i="13"/>
  <c r="I1143" i="13"/>
  <c r="I1148" i="13"/>
  <c r="I1154" i="13"/>
  <c r="I1159" i="13"/>
  <c r="I1164" i="13"/>
  <c r="I1170" i="13"/>
  <c r="I1175" i="13"/>
  <c r="I1180" i="13"/>
  <c r="I1186" i="13"/>
  <c r="I1191" i="13"/>
  <c r="I1196" i="13"/>
  <c r="I1202" i="13"/>
  <c r="I1207" i="13"/>
  <c r="I1212" i="13"/>
  <c r="I1218" i="13"/>
  <c r="I1223" i="13"/>
  <c r="I1228" i="13"/>
  <c r="I1234" i="13"/>
  <c r="I1239" i="13"/>
  <c r="I1244" i="13"/>
  <c r="I1250" i="13"/>
  <c r="I1255" i="13"/>
  <c r="I1260" i="13"/>
  <c r="I1266" i="13"/>
  <c r="I1271" i="13"/>
  <c r="I1276" i="13"/>
  <c r="I1282" i="13"/>
  <c r="I1287" i="13"/>
  <c r="I1292" i="13"/>
  <c r="I1298" i="13"/>
  <c r="I1303" i="13"/>
  <c r="I1308" i="13"/>
  <c r="I1312" i="13"/>
  <c r="I1316" i="13"/>
  <c r="I1320" i="13"/>
  <c r="I1324" i="13"/>
  <c r="I1328" i="13"/>
  <c r="I1332" i="13"/>
  <c r="I1336" i="13"/>
  <c r="I1340" i="13"/>
  <c r="I1344" i="13"/>
  <c r="I1348" i="13"/>
  <c r="I1352" i="13"/>
  <c r="I1356" i="13"/>
  <c r="I1360" i="13"/>
  <c r="I1364" i="13"/>
  <c r="I1368" i="13"/>
  <c r="I1372" i="13"/>
  <c r="I1376" i="13"/>
  <c r="I1380" i="13"/>
  <c r="I1384" i="13"/>
  <c r="I1388" i="13"/>
  <c r="I1392" i="13"/>
  <c r="I1396" i="13"/>
  <c r="I1400" i="13"/>
  <c r="I1404" i="13"/>
  <c r="I1408" i="13"/>
  <c r="I1412" i="13"/>
  <c r="I369" i="13"/>
  <c r="I461" i="13"/>
  <c r="I504" i="13"/>
  <c r="I546" i="13"/>
  <c r="I589" i="13"/>
  <c r="I630" i="13"/>
  <c r="I662" i="13"/>
  <c r="I694" i="13"/>
  <c r="I710" i="13"/>
  <c r="I726" i="13"/>
  <c r="I742" i="13"/>
  <c r="I758" i="13"/>
  <c r="I774" i="13"/>
  <c r="I790" i="13"/>
  <c r="I806" i="13"/>
  <c r="I822" i="13"/>
  <c r="I838" i="13"/>
  <c r="I848" i="13"/>
  <c r="I859" i="13"/>
  <c r="I870" i="13"/>
  <c r="I880" i="13"/>
  <c r="I891" i="13"/>
  <c r="I902" i="13"/>
  <c r="I912" i="13"/>
  <c r="I923" i="13"/>
  <c r="I934" i="13"/>
  <c r="I944" i="13"/>
  <c r="I955" i="13"/>
  <c r="I966" i="13"/>
  <c r="I976" i="13"/>
  <c r="I987" i="13"/>
  <c r="I998" i="13"/>
  <c r="I1008" i="13"/>
  <c r="I1019" i="13"/>
  <c r="I1030" i="13"/>
  <c r="I1040" i="13"/>
  <c r="I1051" i="13"/>
  <c r="I1062" i="13"/>
  <c r="I1072" i="13"/>
  <c r="I1083" i="13"/>
  <c r="I1094" i="13"/>
  <c r="I1104" i="13"/>
  <c r="I1111" i="13"/>
  <c r="I1118" i="13"/>
  <c r="I1123" i="13"/>
  <c r="I1128" i="13"/>
  <c r="I1134" i="13"/>
  <c r="I1139" i="13"/>
  <c r="I1144" i="13"/>
  <c r="I1150" i="13"/>
  <c r="I1155" i="13"/>
  <c r="I1160" i="13"/>
  <c r="I1166" i="13"/>
  <c r="I1171" i="13"/>
  <c r="I1176" i="13"/>
  <c r="I1182" i="13"/>
  <c r="I1187" i="13"/>
  <c r="I1192" i="13"/>
  <c r="I1198" i="13"/>
  <c r="I1203" i="13"/>
  <c r="I1208" i="13"/>
  <c r="I1214" i="13"/>
  <c r="I1219" i="13"/>
  <c r="I1224" i="13"/>
  <c r="I1230" i="13"/>
  <c r="I1235" i="13"/>
  <c r="I1240" i="13"/>
  <c r="I1246" i="13"/>
  <c r="I1251" i="13"/>
  <c r="I1256" i="13"/>
  <c r="I1262" i="13"/>
  <c r="I1267" i="13"/>
  <c r="I1272" i="13"/>
  <c r="I1278" i="13"/>
  <c r="I1283" i="13"/>
  <c r="I1288" i="13"/>
  <c r="I1294" i="13"/>
  <c r="I1299" i="13"/>
  <c r="I1304" i="13"/>
  <c r="I1309" i="13"/>
  <c r="I1313" i="13"/>
  <c r="I1317" i="13"/>
  <c r="I1321" i="13"/>
  <c r="I1325" i="13"/>
  <c r="I1329" i="13"/>
  <c r="I421" i="13"/>
  <c r="I466" i="13"/>
  <c r="I509" i="13"/>
  <c r="I552" i="13"/>
  <c r="I594" i="13"/>
  <c r="I634" i="13"/>
  <c r="I666" i="13"/>
  <c r="I695" i="13"/>
  <c r="I711" i="13"/>
  <c r="I727" i="13"/>
  <c r="I743" i="13"/>
  <c r="I759" i="13"/>
  <c r="I775" i="13"/>
  <c r="I791" i="13"/>
  <c r="I807" i="13"/>
  <c r="I823" i="13"/>
  <c r="I839" i="13"/>
  <c r="I850" i="13"/>
  <c r="I860" i="13"/>
  <c r="I871" i="13"/>
  <c r="I882" i="13"/>
  <c r="I892" i="13"/>
  <c r="I903" i="13"/>
  <c r="I914" i="13"/>
  <c r="I924" i="13"/>
  <c r="I935" i="13"/>
  <c r="I946" i="13"/>
  <c r="I956" i="13"/>
  <c r="I967" i="13"/>
  <c r="I978" i="13"/>
  <c r="I988" i="13"/>
  <c r="I999" i="13"/>
  <c r="I1010" i="13"/>
  <c r="I1020" i="13"/>
  <c r="I1031" i="13"/>
  <c r="I1042" i="13"/>
  <c r="I1052" i="13"/>
  <c r="I1063" i="13"/>
  <c r="I1074" i="13"/>
  <c r="I1084" i="13"/>
  <c r="I1095" i="13"/>
  <c r="I1106" i="13"/>
  <c r="I1114" i="13"/>
  <c r="I1119" i="13"/>
  <c r="I1124" i="13"/>
  <c r="I1130" i="13"/>
  <c r="I1135" i="13"/>
  <c r="I1140" i="13"/>
  <c r="I1146" i="13"/>
  <c r="I1151" i="13"/>
  <c r="I1156" i="13"/>
  <c r="I1162" i="13"/>
  <c r="I1167" i="13"/>
  <c r="I1172" i="13"/>
  <c r="I1178" i="13"/>
  <c r="I1183" i="13"/>
  <c r="I1188" i="13"/>
  <c r="I1194" i="13"/>
  <c r="I1199" i="13"/>
  <c r="I1204" i="13"/>
  <c r="I1210" i="13"/>
  <c r="I1215" i="13"/>
  <c r="I1220" i="13"/>
  <c r="I1226" i="13"/>
  <c r="I1231" i="13"/>
  <c r="I1236" i="13"/>
  <c r="I1242" i="13"/>
  <c r="I1247" i="13"/>
  <c r="I1252" i="13"/>
  <c r="I1258" i="13"/>
  <c r="I1263" i="13"/>
  <c r="I1268" i="13"/>
  <c r="I1274" i="13"/>
  <c r="I1279" i="13"/>
  <c r="I1284" i="13"/>
  <c r="I1290" i="13"/>
  <c r="I1295" i="13"/>
  <c r="I1300" i="13"/>
  <c r="I1306" i="13"/>
  <c r="I1310" i="13"/>
  <c r="I1314" i="13"/>
  <c r="I1318" i="13"/>
  <c r="I1322" i="13"/>
  <c r="I1326" i="13"/>
  <c r="I1330" i="13"/>
  <c r="I1334" i="13"/>
  <c r="I1338" i="13"/>
  <c r="I1342" i="13"/>
  <c r="I1346" i="13"/>
  <c r="I1350" i="13"/>
  <c r="I1354" i="13"/>
  <c r="I1358" i="13"/>
  <c r="I1362" i="13"/>
  <c r="I1366" i="13"/>
  <c r="I1370" i="13"/>
  <c r="I1374" i="13"/>
  <c r="I440" i="13"/>
  <c r="I482" i="13"/>
  <c r="I525" i="13"/>
  <c r="I568" i="13"/>
  <c r="I610" i="13"/>
  <c r="I646" i="13"/>
  <c r="I678" i="13"/>
  <c r="I702" i="13"/>
  <c r="I718" i="13"/>
  <c r="I734" i="13"/>
  <c r="I750" i="13"/>
  <c r="I766" i="13"/>
  <c r="I782" i="13"/>
  <c r="I798" i="13"/>
  <c r="I814" i="13"/>
  <c r="I830" i="13"/>
  <c r="I843" i="13"/>
  <c r="I854" i="13"/>
  <c r="I864" i="13"/>
  <c r="I875" i="13"/>
  <c r="I886" i="13"/>
  <c r="I896" i="13"/>
  <c r="I907" i="13"/>
  <c r="I918" i="13"/>
  <c r="I928" i="13"/>
  <c r="I939" i="13"/>
  <c r="I950" i="13"/>
  <c r="I960" i="13"/>
  <c r="I971" i="13"/>
  <c r="I982" i="13"/>
  <c r="I992" i="13"/>
  <c r="I1003" i="13"/>
  <c r="I1014" i="13"/>
  <c r="I1024" i="13"/>
  <c r="I1035" i="13"/>
  <c r="I1046" i="13"/>
  <c r="I1056" i="13"/>
  <c r="I1067" i="13"/>
  <c r="I1078" i="13"/>
  <c r="I1088" i="13"/>
  <c r="I1099" i="13"/>
  <c r="I1108" i="13"/>
  <c r="I1115" i="13"/>
  <c r="I1120" i="13"/>
  <c r="I1126" i="13"/>
  <c r="I1131" i="13"/>
  <c r="I1136" i="13"/>
  <c r="I1142" i="13"/>
  <c r="I1147" i="13"/>
  <c r="I1152" i="13"/>
  <c r="I1158" i="13"/>
  <c r="I1163" i="13"/>
  <c r="I1168" i="13"/>
  <c r="I1174" i="13"/>
  <c r="I1179" i="13"/>
  <c r="I1184" i="13"/>
  <c r="I1190" i="13"/>
  <c r="I1195" i="13"/>
  <c r="I1200" i="13"/>
  <c r="I1206" i="13"/>
  <c r="I1211" i="13"/>
  <c r="I1216" i="13"/>
  <c r="I1222" i="13"/>
  <c r="I1227" i="13"/>
  <c r="I1232" i="13"/>
  <c r="I1238" i="13"/>
  <c r="I1243" i="13"/>
  <c r="I1248" i="13"/>
  <c r="I1254" i="13"/>
  <c r="I1259" i="13"/>
  <c r="I1264" i="13"/>
  <c r="I1270" i="13"/>
  <c r="I1275" i="13"/>
  <c r="I1280" i="13"/>
  <c r="I1286" i="13"/>
  <c r="I1291" i="13"/>
  <c r="I1296" i="13"/>
  <c r="I1302" i="13"/>
  <c r="I1307" i="13"/>
  <c r="I1311" i="13"/>
  <c r="I1315" i="13"/>
  <c r="I1319" i="13"/>
  <c r="I1323" i="13"/>
  <c r="I1327" i="13"/>
  <c r="I1331" i="13"/>
  <c r="I1335" i="13"/>
  <c r="I1339" i="13"/>
  <c r="I1343" i="13"/>
  <c r="I1347" i="13"/>
  <c r="I1351" i="13"/>
  <c r="I1355" i="13"/>
  <c r="I1359" i="13"/>
  <c r="I1363" i="13"/>
  <c r="I1367" i="13"/>
  <c r="I1371" i="13"/>
  <c r="I1375" i="13"/>
  <c r="I1379" i="13"/>
  <c r="I1383" i="13"/>
  <c r="I1387" i="13"/>
  <c r="I1391" i="13"/>
  <c r="I1395" i="13"/>
  <c r="I1399" i="13"/>
  <c r="I1403" i="13"/>
  <c r="I1407" i="13"/>
  <c r="I1411" i="13"/>
  <c r="I1415" i="13"/>
  <c r="I1419" i="13"/>
  <c r="I1423" i="13"/>
  <c r="I1427" i="13"/>
  <c r="I1431" i="13"/>
  <c r="I1435" i="13"/>
  <c r="I1439" i="13"/>
  <c r="I1443" i="13"/>
  <c r="I1447" i="13"/>
  <c r="I1451" i="13"/>
  <c r="I1455" i="13"/>
  <c r="I1459" i="13"/>
  <c r="I1463" i="13"/>
  <c r="I1467" i="13"/>
  <c r="I1471" i="13"/>
  <c r="I1475" i="13"/>
  <c r="I1479" i="13"/>
  <c r="I1483" i="13"/>
  <c r="I1487" i="13"/>
  <c r="I1491" i="13"/>
  <c r="I1495" i="13"/>
  <c r="I1499" i="13"/>
  <c r="I1503" i="13"/>
  <c r="I1507" i="13"/>
  <c r="I1511" i="13"/>
  <c r="I1515" i="13"/>
  <c r="I1519" i="13"/>
  <c r="I1523" i="13"/>
  <c r="I1527" i="13"/>
  <c r="I1531" i="13"/>
  <c r="I1535" i="13"/>
  <c r="I1539" i="13"/>
  <c r="I1543" i="13"/>
  <c r="I1547" i="13"/>
  <c r="I1551" i="13"/>
  <c r="I1555" i="13"/>
  <c r="I1559" i="13"/>
  <c r="I1563" i="13"/>
  <c r="I1567" i="13"/>
  <c r="I1571" i="13"/>
  <c r="I1575" i="13"/>
  <c r="I1579" i="13"/>
  <c r="I1583" i="13"/>
  <c r="I1587" i="13"/>
  <c r="I1591" i="13"/>
  <c r="I1595" i="13"/>
  <c r="I1599" i="13"/>
  <c r="I1603" i="13"/>
  <c r="I1607" i="13"/>
  <c r="I1611" i="13"/>
  <c r="I1615" i="13"/>
  <c r="I1619" i="13"/>
  <c r="I1623" i="13"/>
  <c r="I1627" i="13"/>
  <c r="I1631" i="13"/>
  <c r="I1635" i="13"/>
  <c r="I1639" i="13"/>
  <c r="I1643" i="13"/>
  <c r="I1647" i="13"/>
  <c r="I1651" i="13"/>
  <c r="I1655" i="13"/>
  <c r="I1659" i="13"/>
  <c r="I1663" i="13"/>
  <c r="I1667" i="13"/>
  <c r="I1671" i="13"/>
  <c r="I1675" i="13"/>
  <c r="I1679" i="13"/>
  <c r="I1683" i="13"/>
  <c r="I1687" i="13"/>
  <c r="I1691" i="13"/>
  <c r="I1695" i="13"/>
  <c r="I1699" i="13"/>
  <c r="I1703" i="13"/>
  <c r="I1707" i="13"/>
  <c r="I1711" i="13"/>
  <c r="I1715" i="13"/>
  <c r="I1719" i="13"/>
  <c r="I1723" i="13"/>
  <c r="I1727" i="13"/>
  <c r="I1731" i="13"/>
  <c r="I1735" i="13"/>
  <c r="I1739" i="13"/>
  <c r="I1743" i="13"/>
  <c r="I1747" i="13"/>
  <c r="I1751" i="13"/>
  <c r="I1755" i="13"/>
  <c r="I1759" i="13"/>
  <c r="I1763" i="13"/>
  <c r="I1767" i="13"/>
  <c r="I1771" i="13"/>
  <c r="I1775" i="13"/>
  <c r="I1779" i="13"/>
  <c r="I1783" i="13"/>
  <c r="I1787" i="13"/>
  <c r="I1791" i="13"/>
  <c r="I1795" i="13"/>
  <c r="I1799" i="13"/>
  <c r="I1803" i="13"/>
  <c r="I1807" i="13"/>
  <c r="I1811" i="13"/>
  <c r="I1815" i="13"/>
  <c r="I1819" i="13"/>
  <c r="I1823" i="13"/>
  <c r="I1827" i="13"/>
  <c r="I6" i="13"/>
  <c r="E9" i="13"/>
  <c r="E13" i="13"/>
  <c r="E17" i="13"/>
  <c r="E21" i="13"/>
  <c r="E25" i="13"/>
  <c r="E29" i="13"/>
  <c r="E33" i="13"/>
  <c r="E37" i="13"/>
  <c r="E41" i="13"/>
  <c r="E45" i="13"/>
  <c r="E49" i="13"/>
  <c r="E53" i="13"/>
  <c r="E57" i="13"/>
  <c r="E61" i="13"/>
  <c r="E65" i="13"/>
  <c r="E69" i="13"/>
  <c r="E73" i="13"/>
  <c r="E77" i="13"/>
  <c r="E81" i="13"/>
  <c r="E85" i="13"/>
  <c r="E89" i="13"/>
  <c r="E93" i="13"/>
  <c r="E97" i="13"/>
  <c r="E101" i="13"/>
  <c r="E105" i="13"/>
  <c r="E109" i="13"/>
  <c r="I1333" i="13"/>
  <c r="I1349" i="13"/>
  <c r="I1365" i="13"/>
  <c r="I1378" i="13"/>
  <c r="I1386" i="13"/>
  <c r="I1394" i="13"/>
  <c r="I1402" i="13"/>
  <c r="I1410" i="13"/>
  <c r="I1417" i="13"/>
  <c r="I1422" i="13"/>
  <c r="I1428" i="13"/>
  <c r="I1433" i="13"/>
  <c r="I1438" i="13"/>
  <c r="I1444" i="13"/>
  <c r="I1449" i="13"/>
  <c r="I1454" i="13"/>
  <c r="I1460" i="13"/>
  <c r="I1465" i="13"/>
  <c r="I1470" i="13"/>
  <c r="I1476" i="13"/>
  <c r="I1481" i="13"/>
  <c r="I1486" i="13"/>
  <c r="I1492" i="13"/>
  <c r="I1497" i="13"/>
  <c r="I1502" i="13"/>
  <c r="I1508" i="13"/>
  <c r="I1513" i="13"/>
  <c r="I1518" i="13"/>
  <c r="I1524" i="13"/>
  <c r="I1529" i="13"/>
  <c r="I1534" i="13"/>
  <c r="I1540" i="13"/>
  <c r="I1545" i="13"/>
  <c r="I1550" i="13"/>
  <c r="I1556" i="13"/>
  <c r="I1561" i="13"/>
  <c r="I1566" i="13"/>
  <c r="I1572" i="13"/>
  <c r="I1577" i="13"/>
  <c r="I1582" i="13"/>
  <c r="I1588" i="13"/>
  <c r="I1593" i="13"/>
  <c r="I1598" i="13"/>
  <c r="I1604" i="13"/>
  <c r="I1609" i="13"/>
  <c r="I1614" i="13"/>
  <c r="I1620" i="13"/>
  <c r="I1625" i="13"/>
  <c r="I1630" i="13"/>
  <c r="I1636" i="13"/>
  <c r="I1641" i="13"/>
  <c r="I1646" i="13"/>
  <c r="I1652" i="13"/>
  <c r="I1657" i="13"/>
  <c r="I1662" i="13"/>
  <c r="I1668" i="13"/>
  <c r="I1673" i="13"/>
  <c r="I1678" i="13"/>
  <c r="I1684" i="13"/>
  <c r="I1689" i="13"/>
  <c r="I1694" i="13"/>
  <c r="I1700" i="13"/>
  <c r="I1705" i="13"/>
  <c r="I1710" i="13"/>
  <c r="I1716" i="13"/>
  <c r="I1721" i="13"/>
  <c r="I1726" i="13"/>
  <c r="I1732" i="13"/>
  <c r="I1737" i="13"/>
  <c r="I1742" i="13"/>
  <c r="I1748" i="13"/>
  <c r="I1753" i="13"/>
  <c r="I1758" i="13"/>
  <c r="I1764" i="13"/>
  <c r="I1769" i="13"/>
  <c r="I1774" i="13"/>
  <c r="I1780" i="13"/>
  <c r="I1785" i="13"/>
  <c r="I1790" i="13"/>
  <c r="I1796" i="13"/>
  <c r="I1801" i="13"/>
  <c r="I1806" i="13"/>
  <c r="I1812" i="13"/>
  <c r="I1337" i="13"/>
  <c r="I1353" i="13"/>
  <c r="I1369" i="13"/>
  <c r="I1381" i="13"/>
  <c r="I1389" i="13"/>
  <c r="I1397" i="13"/>
  <c r="I1405" i="13"/>
  <c r="I1413" i="13"/>
  <c r="I1418" i="13"/>
  <c r="I1424" i="13"/>
  <c r="I1429" i="13"/>
  <c r="I1434" i="13"/>
  <c r="I1440" i="13"/>
  <c r="I1445" i="13"/>
  <c r="I1450" i="13"/>
  <c r="I1456" i="13"/>
  <c r="I1461" i="13"/>
  <c r="I1466" i="13"/>
  <c r="I1472" i="13"/>
  <c r="I1477" i="13"/>
  <c r="I1482" i="13"/>
  <c r="I1488" i="13"/>
  <c r="I1493" i="13"/>
  <c r="I1498" i="13"/>
  <c r="I1504" i="13"/>
  <c r="I1509" i="13"/>
  <c r="I1514" i="13"/>
  <c r="I1520" i="13"/>
  <c r="I1525" i="13"/>
  <c r="I1530" i="13"/>
  <c r="I1536" i="13"/>
  <c r="I1541" i="13"/>
  <c r="I1546" i="13"/>
  <c r="I1552" i="13"/>
  <c r="I1557" i="13"/>
  <c r="I1562" i="13"/>
  <c r="I1568" i="13"/>
  <c r="I1573" i="13"/>
  <c r="I1578" i="13"/>
  <c r="I1584" i="13"/>
  <c r="I1589" i="13"/>
  <c r="I1594" i="13"/>
  <c r="I1600" i="13"/>
  <c r="I1605" i="13"/>
  <c r="I1610" i="13"/>
  <c r="I1616" i="13"/>
  <c r="I1621" i="13"/>
  <c r="I1626" i="13"/>
  <c r="I1632" i="13"/>
  <c r="I1637" i="13"/>
  <c r="I1642" i="13"/>
  <c r="I1648" i="13"/>
  <c r="I1653" i="13"/>
  <c r="I1658" i="13"/>
  <c r="I1664" i="13"/>
  <c r="I1669" i="13"/>
  <c r="I1674" i="13"/>
  <c r="I1680" i="13"/>
  <c r="I1685" i="13"/>
  <c r="I1690" i="13"/>
  <c r="I1696" i="13"/>
  <c r="I1701" i="13"/>
  <c r="I1706" i="13"/>
  <c r="I1712" i="13"/>
  <c r="I1717" i="13"/>
  <c r="I1722" i="13"/>
  <c r="I1728" i="13"/>
  <c r="I1733" i="13"/>
  <c r="I1738" i="13"/>
  <c r="I1744" i="13"/>
  <c r="I1749" i="13"/>
  <c r="I1754" i="13"/>
  <c r="I1760" i="13"/>
  <c r="I1765" i="13"/>
  <c r="I1770" i="13"/>
  <c r="I1776" i="13"/>
  <c r="I1781" i="13"/>
  <c r="I1786" i="13"/>
  <c r="I1792" i="13"/>
  <c r="I1797" i="13"/>
  <c r="I1802" i="13"/>
  <c r="I1808" i="13"/>
  <c r="I1813" i="13"/>
  <c r="I1341" i="13"/>
  <c r="I1357" i="13"/>
  <c r="I1373" i="13"/>
  <c r="I1382" i="13"/>
  <c r="I1390" i="13"/>
  <c r="I1398" i="13"/>
  <c r="I1406" i="13"/>
  <c r="I1414" i="13"/>
  <c r="I1420" i="13"/>
  <c r="I1425" i="13"/>
  <c r="I1430" i="13"/>
  <c r="I1436" i="13"/>
  <c r="I1441" i="13"/>
  <c r="I1446" i="13"/>
  <c r="I1452" i="13"/>
  <c r="I1457" i="13"/>
  <c r="I1462" i="13"/>
  <c r="I1468" i="13"/>
  <c r="I1473" i="13"/>
  <c r="I1478" i="13"/>
  <c r="I1484" i="13"/>
  <c r="I1489" i="13"/>
  <c r="I1494" i="13"/>
  <c r="I1500" i="13"/>
  <c r="I1505" i="13"/>
  <c r="I1510" i="13"/>
  <c r="I1516" i="13"/>
  <c r="I1521" i="13"/>
  <c r="I1526" i="13"/>
  <c r="I1532" i="13"/>
  <c r="I1537" i="13"/>
  <c r="I1542" i="13"/>
  <c r="I1548" i="13"/>
  <c r="I1553" i="13"/>
  <c r="I1558" i="13"/>
  <c r="I1564" i="13"/>
  <c r="I1569" i="13"/>
  <c r="I1574" i="13"/>
  <c r="I1580" i="13"/>
  <c r="I1585" i="13"/>
  <c r="I1590" i="13"/>
  <c r="I1596" i="13"/>
  <c r="I1601" i="13"/>
  <c r="I1606" i="13"/>
  <c r="I1612" i="13"/>
  <c r="I1617" i="13"/>
  <c r="I1622" i="13"/>
  <c r="I1628" i="13"/>
  <c r="I1633" i="13"/>
  <c r="I1638" i="13"/>
  <c r="I1644" i="13"/>
  <c r="I1649" i="13"/>
  <c r="I1654" i="13"/>
  <c r="I1660" i="13"/>
  <c r="I1665" i="13"/>
  <c r="I1670" i="13"/>
  <c r="I1676" i="13"/>
  <c r="I1681" i="13"/>
  <c r="I1686" i="13"/>
  <c r="I1692" i="13"/>
  <c r="I1697" i="13"/>
  <c r="I1702" i="13"/>
  <c r="I1708" i="13"/>
  <c r="I1713" i="13"/>
  <c r="I1718" i="13"/>
  <c r="I1724" i="13"/>
  <c r="I1729" i="13"/>
  <c r="I1734" i="13"/>
  <c r="I1740" i="13"/>
  <c r="I1745" i="13"/>
  <c r="I1750" i="13"/>
  <c r="I1756" i="13"/>
  <c r="I1761" i="13"/>
  <c r="I1766" i="13"/>
  <c r="I1772" i="13"/>
  <c r="I1777" i="13"/>
  <c r="I1782" i="13"/>
  <c r="I1788" i="13"/>
  <c r="I1793" i="13"/>
  <c r="I1798" i="13"/>
  <c r="I1804" i="13"/>
  <c r="I1809" i="13"/>
  <c r="I1814" i="13"/>
  <c r="I1820" i="13"/>
  <c r="I1825" i="13"/>
  <c r="I1830" i="13"/>
  <c r="I1345" i="13"/>
  <c r="I1361" i="13"/>
  <c r="I1377" i="13"/>
  <c r="I1385" i="13"/>
  <c r="I1393" i="13"/>
  <c r="I1401" i="13"/>
  <c r="I1409" i="13"/>
  <c r="I1416" i="13"/>
  <c r="I1421" i="13"/>
  <c r="I1426" i="13"/>
  <c r="I1432" i="13"/>
  <c r="I1437" i="13"/>
  <c r="I1442" i="13"/>
  <c r="I1448" i="13"/>
  <c r="I1453" i="13"/>
  <c r="I1458" i="13"/>
  <c r="I1464" i="13"/>
  <c r="I1469" i="13"/>
  <c r="I1474" i="13"/>
  <c r="I1480" i="13"/>
  <c r="I1485" i="13"/>
  <c r="I1490" i="13"/>
  <c r="I1496" i="13"/>
  <c r="I1501" i="13"/>
  <c r="I1506" i="13"/>
  <c r="I1512" i="13"/>
  <c r="I1517" i="13"/>
  <c r="I1522" i="13"/>
  <c r="I1528" i="13"/>
  <c r="I1533" i="13"/>
  <c r="I1538" i="13"/>
  <c r="I1544" i="13"/>
  <c r="I1549" i="13"/>
  <c r="I1554" i="13"/>
  <c r="I1560" i="13"/>
  <c r="I1565" i="13"/>
  <c r="I1570" i="13"/>
  <c r="I1576" i="13"/>
  <c r="I1581" i="13"/>
  <c r="I1586" i="13"/>
  <c r="I1592" i="13"/>
  <c r="I1597" i="13"/>
  <c r="I1602" i="13"/>
  <c r="I1608" i="13"/>
  <c r="I1613" i="13"/>
  <c r="I1618" i="13"/>
  <c r="I1624" i="13"/>
  <c r="I1629" i="13"/>
  <c r="I1634" i="13"/>
  <c r="I1640" i="13"/>
  <c r="I1645" i="13"/>
  <c r="I1650" i="13"/>
  <c r="I1656" i="13"/>
  <c r="I1661" i="13"/>
  <c r="I1666" i="13"/>
  <c r="I1672" i="13"/>
  <c r="I1677" i="13"/>
  <c r="I1682" i="13"/>
  <c r="I1688" i="13"/>
  <c r="I1693" i="13"/>
  <c r="I1698" i="13"/>
  <c r="I1704" i="13"/>
  <c r="I1709" i="13"/>
  <c r="I1714" i="13"/>
  <c r="I1720" i="13"/>
  <c r="I1725" i="13"/>
  <c r="I1730" i="13"/>
  <c r="I1736" i="13"/>
  <c r="I1741" i="13"/>
  <c r="I1746" i="13"/>
  <c r="I1752" i="13"/>
  <c r="I1757" i="13"/>
  <c r="I1762" i="13"/>
  <c r="I1768" i="13"/>
  <c r="I1773" i="13"/>
  <c r="I1778" i="13"/>
  <c r="I1784" i="13"/>
  <c r="I1789" i="13"/>
  <c r="I1794" i="13"/>
  <c r="I1800" i="13"/>
  <c r="I1805" i="13"/>
  <c r="I1810" i="13"/>
  <c r="I1816" i="13"/>
  <c r="I1821" i="13"/>
  <c r="I1826" i="13"/>
  <c r="I5" i="13"/>
  <c r="E11" i="13"/>
  <c r="E16" i="13"/>
  <c r="E22" i="13"/>
  <c r="E27" i="13"/>
  <c r="E32" i="13"/>
  <c r="E38" i="13"/>
  <c r="E43" i="13"/>
  <c r="E48" i="13"/>
  <c r="E54" i="13"/>
  <c r="E59" i="13"/>
  <c r="E64" i="13"/>
  <c r="E70" i="13"/>
  <c r="E75" i="13"/>
  <c r="E80" i="13"/>
  <c r="E86" i="13"/>
  <c r="E91" i="13"/>
  <c r="E96" i="13"/>
  <c r="E102" i="13"/>
  <c r="E107" i="13"/>
  <c r="E112" i="13"/>
  <c r="E116" i="13"/>
  <c r="E120" i="13"/>
  <c r="E124" i="13"/>
  <c r="E128" i="13"/>
  <c r="E132" i="13"/>
  <c r="E136" i="13"/>
  <c r="E140" i="13"/>
  <c r="E144" i="13"/>
  <c r="E148" i="13"/>
  <c r="E152" i="13"/>
  <c r="E156" i="13"/>
  <c r="E160" i="13"/>
  <c r="E164" i="13"/>
  <c r="E168" i="13"/>
  <c r="E172" i="13"/>
  <c r="E176" i="13"/>
  <c r="E180" i="13"/>
  <c r="E184" i="13"/>
  <c r="E188" i="13"/>
  <c r="E192" i="13"/>
  <c r="E196" i="13"/>
  <c r="E200" i="13"/>
  <c r="E204" i="13"/>
  <c r="E208" i="13"/>
  <c r="E212" i="13"/>
  <c r="E216" i="13"/>
  <c r="E220" i="13"/>
  <c r="E224" i="13"/>
  <c r="E228" i="13"/>
  <c r="E232" i="13"/>
  <c r="E236" i="13"/>
  <c r="E240" i="13"/>
  <c r="E244" i="13"/>
  <c r="E248" i="13"/>
  <c r="E252" i="13"/>
  <c r="E256" i="13"/>
  <c r="E260" i="13"/>
  <c r="E264" i="13"/>
  <c r="E268" i="13"/>
  <c r="E272" i="13"/>
  <c r="E276" i="13"/>
  <c r="E280" i="13"/>
  <c r="E284" i="13"/>
  <c r="E288" i="13"/>
  <c r="E292" i="13"/>
  <c r="E296" i="13"/>
  <c r="E300" i="13"/>
  <c r="E304" i="13"/>
  <c r="E308" i="13"/>
  <c r="E312" i="13"/>
  <c r="E316" i="13"/>
  <c r="E320" i="13"/>
  <c r="E324" i="13"/>
  <c r="E328" i="13"/>
  <c r="E332" i="13"/>
  <c r="E336" i="13"/>
  <c r="E340" i="13"/>
  <c r="E344" i="13"/>
  <c r="E348" i="13"/>
  <c r="E352" i="13"/>
  <c r="E356" i="13"/>
  <c r="E360" i="13"/>
  <c r="E364" i="13"/>
  <c r="E368" i="13"/>
  <c r="E372" i="13"/>
  <c r="E376" i="13"/>
  <c r="E380" i="13"/>
  <c r="E384" i="13"/>
  <c r="E388" i="13"/>
  <c r="E392" i="13"/>
  <c r="E396" i="13"/>
  <c r="E400" i="13"/>
  <c r="E404" i="13"/>
  <c r="E408" i="13"/>
  <c r="E412" i="13"/>
  <c r="E416" i="13"/>
  <c r="E420" i="13"/>
  <c r="E424" i="13"/>
  <c r="E428" i="13"/>
  <c r="E432" i="13"/>
  <c r="E436" i="13"/>
  <c r="E440" i="13"/>
  <c r="E444" i="13"/>
  <c r="E448" i="13"/>
  <c r="E452" i="13"/>
  <c r="E456" i="13"/>
  <c r="E460" i="13"/>
  <c r="E464" i="13"/>
  <c r="E468" i="13"/>
  <c r="E472" i="13"/>
  <c r="E476" i="13"/>
  <c r="E480" i="13"/>
  <c r="E484" i="13"/>
  <c r="E488" i="13"/>
  <c r="E492" i="13"/>
  <c r="E496" i="13"/>
  <c r="E500" i="13"/>
  <c r="E504" i="13"/>
  <c r="E508" i="13"/>
  <c r="E512" i="13"/>
  <c r="E516" i="13"/>
  <c r="E520" i="13"/>
  <c r="E524" i="13"/>
  <c r="E528" i="13"/>
  <c r="E532" i="13"/>
  <c r="E536" i="13"/>
  <c r="E540" i="13"/>
  <c r="E544" i="13"/>
  <c r="E548" i="13"/>
  <c r="E552" i="13"/>
  <c r="E556" i="13"/>
  <c r="E560" i="13"/>
  <c r="E564" i="13"/>
  <c r="E568" i="13"/>
  <c r="E572" i="13"/>
  <c r="E576" i="13"/>
  <c r="E580" i="13"/>
  <c r="E584" i="13"/>
  <c r="E588" i="13"/>
  <c r="E592" i="13"/>
  <c r="E596" i="13"/>
  <c r="E600" i="13"/>
  <c r="E604" i="13"/>
  <c r="E608" i="13"/>
  <c r="E612" i="13"/>
  <c r="E616" i="13"/>
  <c r="E620" i="13"/>
  <c r="E624" i="13"/>
  <c r="E628" i="13"/>
  <c r="E632" i="13"/>
  <c r="E636" i="13"/>
  <c r="E640" i="13"/>
  <c r="E644" i="13"/>
  <c r="E648" i="13"/>
  <c r="E652" i="13"/>
  <c r="E656" i="13"/>
  <c r="E660" i="13"/>
  <c r="E664" i="13"/>
  <c r="E668" i="13"/>
  <c r="E672" i="13"/>
  <c r="E676" i="13"/>
  <c r="E680" i="13"/>
  <c r="E684" i="13"/>
  <c r="E688" i="13"/>
  <c r="E692" i="13"/>
  <c r="E696" i="13"/>
  <c r="E700" i="13"/>
  <c r="E704" i="13"/>
  <c r="E708" i="13"/>
  <c r="E712" i="13"/>
  <c r="E716" i="13"/>
  <c r="E720" i="13"/>
  <c r="E724" i="13"/>
  <c r="E728" i="13"/>
  <c r="E732" i="13"/>
  <c r="E736" i="13"/>
  <c r="E740" i="13"/>
  <c r="E744" i="13"/>
  <c r="E748" i="13"/>
  <c r="E752" i="13"/>
  <c r="E756" i="13"/>
  <c r="E760" i="13"/>
  <c r="E764" i="13"/>
  <c r="E768" i="13"/>
  <c r="E772" i="13"/>
  <c r="E776" i="13"/>
  <c r="E780" i="13"/>
  <c r="E784" i="13"/>
  <c r="E788" i="13"/>
  <c r="E792" i="13"/>
  <c r="E796" i="13"/>
  <c r="E800" i="13"/>
  <c r="E804" i="13"/>
  <c r="E808" i="13"/>
  <c r="E812" i="13"/>
  <c r="E816" i="13"/>
  <c r="E820" i="13"/>
  <c r="E824" i="13"/>
  <c r="E828" i="13"/>
  <c r="E832" i="13"/>
  <c r="E836" i="13"/>
  <c r="E840" i="13"/>
  <c r="E844" i="13"/>
  <c r="E848" i="13"/>
  <c r="E852" i="13"/>
  <c r="E856" i="13"/>
  <c r="E860" i="13"/>
  <c r="E864" i="13"/>
  <c r="E868" i="13"/>
  <c r="E872" i="13"/>
  <c r="E876" i="13"/>
  <c r="E880" i="13"/>
  <c r="E884" i="13"/>
  <c r="E888" i="13"/>
  <c r="E892" i="13"/>
  <c r="E896" i="13"/>
  <c r="E900" i="13"/>
  <c r="E904" i="13"/>
  <c r="E908" i="13"/>
  <c r="E912" i="13"/>
  <c r="E916" i="13"/>
  <c r="E920" i="13"/>
  <c r="E924" i="13"/>
  <c r="E928" i="13"/>
  <c r="E932" i="13"/>
  <c r="E936" i="13"/>
  <c r="E940" i="13"/>
  <c r="E944" i="13"/>
  <c r="E948" i="13"/>
  <c r="E952" i="13"/>
  <c r="E956" i="13"/>
  <c r="E960" i="13"/>
  <c r="E964" i="13"/>
  <c r="E968" i="13"/>
  <c r="E972" i="13"/>
  <c r="E976" i="13"/>
  <c r="E980" i="13"/>
  <c r="E984" i="13"/>
  <c r="E988" i="13"/>
  <c r="E992" i="13"/>
  <c r="E996" i="13"/>
  <c r="E1000" i="13"/>
  <c r="E1004" i="13"/>
  <c r="E1008" i="13"/>
  <c r="E1012" i="13"/>
  <c r="E1016" i="13"/>
  <c r="E1020" i="13"/>
  <c r="E1024" i="13"/>
  <c r="E1028" i="13"/>
  <c r="E1032" i="13"/>
  <c r="E1036" i="13"/>
  <c r="E1040" i="13"/>
  <c r="E1044" i="13"/>
  <c r="E1048" i="13"/>
  <c r="E1052" i="13"/>
  <c r="I1817" i="13"/>
  <c r="I1828" i="13"/>
  <c r="E10" i="13"/>
  <c r="E18" i="13"/>
  <c r="E24" i="13"/>
  <c r="E31" i="13"/>
  <c r="E39" i="13"/>
  <c r="E46" i="13"/>
  <c r="E52" i="13"/>
  <c r="E60" i="13"/>
  <c r="E67" i="13"/>
  <c r="E74" i="13"/>
  <c r="E82" i="13"/>
  <c r="E88" i="13"/>
  <c r="E95" i="13"/>
  <c r="E103" i="13"/>
  <c r="E110" i="13"/>
  <c r="E115" i="13"/>
  <c r="E121" i="13"/>
  <c r="E126" i="13"/>
  <c r="E131" i="13"/>
  <c r="E137" i="13"/>
  <c r="E142" i="13"/>
  <c r="E147" i="13"/>
  <c r="E153" i="13"/>
  <c r="E158" i="13"/>
  <c r="E163" i="13"/>
  <c r="E169" i="13"/>
  <c r="E174" i="13"/>
  <c r="E179" i="13"/>
  <c r="E185" i="13"/>
  <c r="E190" i="13"/>
  <c r="E195" i="13"/>
  <c r="E201" i="13"/>
  <c r="E206" i="13"/>
  <c r="E211" i="13"/>
  <c r="E217" i="13"/>
  <c r="E222" i="13"/>
  <c r="E227" i="13"/>
  <c r="E233" i="13"/>
  <c r="E238" i="13"/>
  <c r="E243" i="13"/>
  <c r="E249" i="13"/>
  <c r="E254" i="13"/>
  <c r="E259" i="13"/>
  <c r="E265" i="13"/>
  <c r="E270" i="13"/>
  <c r="E275" i="13"/>
  <c r="E281" i="13"/>
  <c r="E286" i="13"/>
  <c r="E291" i="13"/>
  <c r="E297" i="13"/>
  <c r="E302" i="13"/>
  <c r="E307" i="13"/>
  <c r="E313" i="13"/>
  <c r="E318" i="13"/>
  <c r="E323" i="13"/>
  <c r="E329" i="13"/>
  <c r="E334" i="13"/>
  <c r="E339" i="13"/>
  <c r="E345" i="13"/>
  <c r="E350" i="13"/>
  <c r="E355" i="13"/>
  <c r="E361" i="13"/>
  <c r="E366" i="13"/>
  <c r="E371" i="13"/>
  <c r="E377" i="13"/>
  <c r="E382" i="13"/>
  <c r="E387" i="13"/>
  <c r="E393" i="13"/>
  <c r="E398" i="13"/>
  <c r="E403" i="13"/>
  <c r="E409" i="13"/>
  <c r="E414" i="13"/>
  <c r="E419" i="13"/>
  <c r="E425" i="13"/>
  <c r="E430" i="13"/>
  <c r="E435" i="13"/>
  <c r="E441" i="13"/>
  <c r="E446" i="13"/>
  <c r="E451" i="13"/>
  <c r="E457" i="13"/>
  <c r="E462" i="13"/>
  <c r="E467" i="13"/>
  <c r="E473" i="13"/>
  <c r="E478" i="13"/>
  <c r="E483" i="13"/>
  <c r="E489" i="13"/>
  <c r="E494" i="13"/>
  <c r="E499" i="13"/>
  <c r="E505" i="13"/>
  <c r="E510" i="13"/>
  <c r="E515" i="13"/>
  <c r="E521" i="13"/>
  <c r="E526" i="13"/>
  <c r="E531" i="13"/>
  <c r="E537" i="13"/>
  <c r="E542" i="13"/>
  <c r="E547" i="13"/>
  <c r="E553" i="13"/>
  <c r="E558" i="13"/>
  <c r="E563" i="13"/>
  <c r="E569" i="13"/>
  <c r="E574" i="13"/>
  <c r="E579" i="13"/>
  <c r="E585" i="13"/>
  <c r="E590" i="13"/>
  <c r="E595" i="13"/>
  <c r="E601" i="13"/>
  <c r="E606" i="13"/>
  <c r="E611" i="13"/>
  <c r="E617" i="13"/>
  <c r="E622" i="13"/>
  <c r="E627" i="13"/>
  <c r="E633" i="13"/>
  <c r="E638" i="13"/>
  <c r="E643" i="13"/>
  <c r="E649" i="13"/>
  <c r="E654" i="13"/>
  <c r="E659" i="13"/>
  <c r="E665" i="13"/>
  <c r="E670" i="13"/>
  <c r="E675" i="13"/>
  <c r="E681" i="13"/>
  <c r="E686" i="13"/>
  <c r="E691" i="13"/>
  <c r="E697" i="13"/>
  <c r="E702" i="13"/>
  <c r="E707" i="13"/>
  <c r="E713" i="13"/>
  <c r="E718" i="13"/>
  <c r="E723" i="13"/>
  <c r="E729" i="13"/>
  <c r="E734" i="13"/>
  <c r="E739" i="13"/>
  <c r="E745" i="13"/>
  <c r="E750" i="13"/>
  <c r="E755" i="13"/>
  <c r="E761" i="13"/>
  <c r="E766" i="13"/>
  <c r="E771" i="13"/>
  <c r="E777" i="13"/>
  <c r="E782" i="13"/>
  <c r="E787" i="13"/>
  <c r="E793" i="13"/>
  <c r="E798" i="13"/>
  <c r="E803" i="13"/>
  <c r="E809" i="13"/>
  <c r="E814" i="13"/>
  <c r="E819" i="13"/>
  <c r="E825" i="13"/>
  <c r="E830" i="13"/>
  <c r="E835" i="13"/>
  <c r="E841" i="13"/>
  <c r="E846" i="13"/>
  <c r="E851" i="13"/>
  <c r="E857" i="13"/>
  <c r="E862" i="13"/>
  <c r="E867" i="13"/>
  <c r="E873" i="13"/>
  <c r="E878" i="13"/>
  <c r="E883" i="13"/>
  <c r="E889" i="13"/>
  <c r="E894" i="13"/>
  <c r="E899" i="13"/>
  <c r="E905" i="13"/>
  <c r="E910" i="13"/>
  <c r="E915" i="13"/>
  <c r="E921" i="13"/>
  <c r="E926" i="13"/>
  <c r="I1818" i="13"/>
  <c r="I1829" i="13"/>
  <c r="E12" i="13"/>
  <c r="E19" i="13"/>
  <c r="E26" i="13"/>
  <c r="E34" i="13"/>
  <c r="E40" i="13"/>
  <c r="E47" i="13"/>
  <c r="E55" i="13"/>
  <c r="E62" i="13"/>
  <c r="E68" i="13"/>
  <c r="E76" i="13"/>
  <c r="E83" i="13"/>
  <c r="E90" i="13"/>
  <c r="E98" i="13"/>
  <c r="E104" i="13"/>
  <c r="E111" i="13"/>
  <c r="E117" i="13"/>
  <c r="E122" i="13"/>
  <c r="E127" i="13"/>
  <c r="E133" i="13"/>
  <c r="E138" i="13"/>
  <c r="E143" i="13"/>
  <c r="E149" i="13"/>
  <c r="E154" i="13"/>
  <c r="E159" i="13"/>
  <c r="E165" i="13"/>
  <c r="E170" i="13"/>
  <c r="E175" i="13"/>
  <c r="E181" i="13"/>
  <c r="E186" i="13"/>
  <c r="E191" i="13"/>
  <c r="E197" i="13"/>
  <c r="E202" i="13"/>
  <c r="E207" i="13"/>
  <c r="E213" i="13"/>
  <c r="E218" i="13"/>
  <c r="E223" i="13"/>
  <c r="E229" i="13"/>
  <c r="E234" i="13"/>
  <c r="E239" i="13"/>
  <c r="E245" i="13"/>
  <c r="E250" i="13"/>
  <c r="E255" i="13"/>
  <c r="E261" i="13"/>
  <c r="E266" i="13"/>
  <c r="E271" i="13"/>
  <c r="E277" i="13"/>
  <c r="E282" i="13"/>
  <c r="E287" i="13"/>
  <c r="E293" i="13"/>
  <c r="E298" i="13"/>
  <c r="E303" i="13"/>
  <c r="E309" i="13"/>
  <c r="E314" i="13"/>
  <c r="E319" i="13"/>
  <c r="E325" i="13"/>
  <c r="E330" i="13"/>
  <c r="E335" i="13"/>
  <c r="E341" i="13"/>
  <c r="E346" i="13"/>
  <c r="E351" i="13"/>
  <c r="E357" i="13"/>
  <c r="E362" i="13"/>
  <c r="E367" i="13"/>
  <c r="E373" i="13"/>
  <c r="E378" i="13"/>
  <c r="E383" i="13"/>
  <c r="E389" i="13"/>
  <c r="E394" i="13"/>
  <c r="E399" i="13"/>
  <c r="E405" i="13"/>
  <c r="E410" i="13"/>
  <c r="E415" i="13"/>
  <c r="E421" i="13"/>
  <c r="E426" i="13"/>
  <c r="E431" i="13"/>
  <c r="E437" i="13"/>
  <c r="E442" i="13"/>
  <c r="E447" i="13"/>
  <c r="E453" i="13"/>
  <c r="E458" i="13"/>
  <c r="E463" i="13"/>
  <c r="E469" i="13"/>
  <c r="E474" i="13"/>
  <c r="E479" i="13"/>
  <c r="E485" i="13"/>
  <c r="E490" i="13"/>
  <c r="E495" i="13"/>
  <c r="E501" i="13"/>
  <c r="E506" i="13"/>
  <c r="E511" i="13"/>
  <c r="E517" i="13"/>
  <c r="E522" i="13"/>
  <c r="E527" i="13"/>
  <c r="E533" i="13"/>
  <c r="E538" i="13"/>
  <c r="E543" i="13"/>
  <c r="E549" i="13"/>
  <c r="E554" i="13"/>
  <c r="E559" i="13"/>
  <c r="E565" i="13"/>
  <c r="E570" i="13"/>
  <c r="E575" i="13"/>
  <c r="E581" i="13"/>
  <c r="E586" i="13"/>
  <c r="E591" i="13"/>
  <c r="E597" i="13"/>
  <c r="E602" i="13"/>
  <c r="E607" i="13"/>
  <c r="E613" i="13"/>
  <c r="E618" i="13"/>
  <c r="E623" i="13"/>
  <c r="E629" i="13"/>
  <c r="E634" i="13"/>
  <c r="E639" i="13"/>
  <c r="E645" i="13"/>
  <c r="E650" i="13"/>
  <c r="E655" i="13"/>
  <c r="E661" i="13"/>
  <c r="E666" i="13"/>
  <c r="E671" i="13"/>
  <c r="E677" i="13"/>
  <c r="E682" i="13"/>
  <c r="E687" i="13"/>
  <c r="E693" i="13"/>
  <c r="E698" i="13"/>
  <c r="E703" i="13"/>
  <c r="E709" i="13"/>
  <c r="E714" i="13"/>
  <c r="E719" i="13"/>
  <c r="E725" i="13"/>
  <c r="E730" i="13"/>
  <c r="E735" i="13"/>
  <c r="E741" i="13"/>
  <c r="E746" i="13"/>
  <c r="E751" i="13"/>
  <c r="E757" i="13"/>
  <c r="E762" i="13"/>
  <c r="E767" i="13"/>
  <c r="E773" i="13"/>
  <c r="E778" i="13"/>
  <c r="E783" i="13"/>
  <c r="E789" i="13"/>
  <c r="E794" i="13"/>
  <c r="E799" i="13"/>
  <c r="I1822" i="13"/>
  <c r="E7" i="13"/>
  <c r="E14" i="13"/>
  <c r="E20" i="13"/>
  <c r="E28" i="13"/>
  <c r="E35" i="13"/>
  <c r="E42" i="13"/>
  <c r="E50" i="13"/>
  <c r="E56" i="13"/>
  <c r="E63" i="13"/>
  <c r="E71" i="13"/>
  <c r="E78" i="13"/>
  <c r="E84" i="13"/>
  <c r="E92" i="13"/>
  <c r="E99" i="13"/>
  <c r="E106" i="13"/>
  <c r="E113" i="13"/>
  <c r="E118" i="13"/>
  <c r="E123" i="13"/>
  <c r="E129" i="13"/>
  <c r="E134" i="13"/>
  <c r="E139" i="13"/>
  <c r="E145" i="13"/>
  <c r="E150" i="13"/>
  <c r="E155" i="13"/>
  <c r="E161" i="13"/>
  <c r="E166" i="13"/>
  <c r="E171" i="13"/>
  <c r="E177" i="13"/>
  <c r="E182" i="13"/>
  <c r="E187" i="13"/>
  <c r="E193" i="13"/>
  <c r="E198" i="13"/>
  <c r="E203" i="13"/>
  <c r="E209" i="13"/>
  <c r="E214" i="13"/>
  <c r="E219" i="13"/>
  <c r="E225" i="13"/>
  <c r="E230" i="13"/>
  <c r="E235" i="13"/>
  <c r="E241" i="13"/>
  <c r="E246" i="13"/>
  <c r="E251" i="13"/>
  <c r="E257" i="13"/>
  <c r="E262" i="13"/>
  <c r="E267" i="13"/>
  <c r="E273" i="13"/>
  <c r="E278" i="13"/>
  <c r="E283" i="13"/>
  <c r="E289" i="13"/>
  <c r="E294" i="13"/>
  <c r="E299" i="13"/>
  <c r="E305" i="13"/>
  <c r="E310" i="13"/>
  <c r="E315" i="13"/>
  <c r="E321" i="13"/>
  <c r="E326" i="13"/>
  <c r="E331" i="13"/>
  <c r="E337" i="13"/>
  <c r="E342" i="13"/>
  <c r="E347" i="13"/>
  <c r="E353" i="13"/>
  <c r="E358" i="13"/>
  <c r="E363" i="13"/>
  <c r="E369" i="13"/>
  <c r="E374" i="13"/>
  <c r="E379" i="13"/>
  <c r="E385" i="13"/>
  <c r="E390" i="13"/>
  <c r="E395" i="13"/>
  <c r="E401" i="13"/>
  <c r="E406" i="13"/>
  <c r="E411" i="13"/>
  <c r="E417" i="13"/>
  <c r="E422" i="13"/>
  <c r="E427" i="13"/>
  <c r="E433" i="13"/>
  <c r="E438" i="13"/>
  <c r="E443" i="13"/>
  <c r="E449" i="13"/>
  <c r="E454" i="13"/>
  <c r="E459" i="13"/>
  <c r="E465" i="13"/>
  <c r="E470" i="13"/>
  <c r="E475" i="13"/>
  <c r="E481" i="13"/>
  <c r="E486" i="13"/>
  <c r="E491" i="13"/>
  <c r="E497" i="13"/>
  <c r="E502" i="13"/>
  <c r="E507" i="13"/>
  <c r="E513" i="13"/>
  <c r="E518" i="13"/>
  <c r="E523" i="13"/>
  <c r="E529" i="13"/>
  <c r="E534" i="13"/>
  <c r="E539" i="13"/>
  <c r="E545" i="13"/>
  <c r="E550" i="13"/>
  <c r="E555" i="13"/>
  <c r="E561" i="13"/>
  <c r="E566" i="13"/>
  <c r="E571" i="13"/>
  <c r="E577" i="13"/>
  <c r="E582" i="13"/>
  <c r="E587" i="13"/>
  <c r="E593" i="13"/>
  <c r="E598" i="13"/>
  <c r="E603" i="13"/>
  <c r="E609" i="13"/>
  <c r="E614" i="13"/>
  <c r="E619" i="13"/>
  <c r="E625" i="13"/>
  <c r="E630" i="13"/>
  <c r="E635" i="13"/>
  <c r="E641" i="13"/>
  <c r="E646" i="13"/>
  <c r="E651" i="13"/>
  <c r="E657" i="13"/>
  <c r="E662" i="13"/>
  <c r="E667" i="13"/>
  <c r="E673" i="13"/>
  <c r="E678" i="13"/>
  <c r="E683" i="13"/>
  <c r="E689" i="13"/>
  <c r="E694" i="13"/>
  <c r="E699" i="13"/>
  <c r="E705" i="13"/>
  <c r="E710" i="13"/>
  <c r="E715" i="13"/>
  <c r="E721" i="13"/>
  <c r="E726" i="13"/>
  <c r="E731" i="13"/>
  <c r="E737" i="13"/>
  <c r="E742" i="13"/>
  <c r="E747" i="13"/>
  <c r="E753" i="13"/>
  <c r="E758" i="13"/>
  <c r="E763" i="13"/>
  <c r="E769" i="13"/>
  <c r="E774" i="13"/>
  <c r="E779" i="13"/>
  <c r="E785" i="13"/>
  <c r="E790" i="13"/>
  <c r="E795" i="13"/>
  <c r="E801" i="13"/>
  <c r="E806" i="13"/>
  <c r="E811" i="13"/>
  <c r="E817" i="13"/>
  <c r="E822" i="13"/>
  <c r="E827" i="13"/>
  <c r="E833" i="13"/>
  <c r="E838" i="13"/>
  <c r="E843" i="13"/>
  <c r="E849" i="13"/>
  <c r="E854" i="13"/>
  <c r="E859" i="13"/>
  <c r="E865" i="13"/>
  <c r="E870" i="13"/>
  <c r="E875" i="13"/>
  <c r="E881" i="13"/>
  <c r="E886" i="13"/>
  <c r="E891" i="13"/>
  <c r="E897" i="13"/>
  <c r="E902" i="13"/>
  <c r="E907" i="13"/>
  <c r="E913" i="13"/>
  <c r="I1824" i="13"/>
  <c r="E8" i="13"/>
  <c r="E15" i="13"/>
  <c r="E23" i="13"/>
  <c r="E30" i="13"/>
  <c r="E36" i="13"/>
  <c r="E44" i="13"/>
  <c r="E51" i="13"/>
  <c r="E58" i="13"/>
  <c r="E66" i="13"/>
  <c r="E72" i="13"/>
  <c r="E79" i="13"/>
  <c r="E87" i="13"/>
  <c r="E94" i="13"/>
  <c r="E100" i="13"/>
  <c r="E108" i="13"/>
  <c r="E114" i="13"/>
  <c r="E119" i="13"/>
  <c r="E125" i="13"/>
  <c r="E130" i="13"/>
  <c r="E135" i="13"/>
  <c r="E141" i="13"/>
  <c r="E146" i="13"/>
  <c r="E151" i="13"/>
  <c r="E157" i="13"/>
  <c r="E162" i="13"/>
  <c r="E167" i="13"/>
  <c r="E173" i="13"/>
  <c r="E178" i="13"/>
  <c r="E183" i="13"/>
  <c r="E189" i="13"/>
  <c r="E194" i="13"/>
  <c r="E199" i="13"/>
  <c r="E205" i="13"/>
  <c r="E210" i="13"/>
  <c r="E215" i="13"/>
  <c r="E221" i="13"/>
  <c r="E226" i="13"/>
  <c r="E231" i="13"/>
  <c r="E237" i="13"/>
  <c r="E242" i="13"/>
  <c r="E247" i="13"/>
  <c r="E253" i="13"/>
  <c r="E258" i="13"/>
  <c r="E263" i="13"/>
  <c r="E269" i="13"/>
  <c r="E274" i="13"/>
  <c r="E279" i="13"/>
  <c r="E285" i="13"/>
  <c r="E290" i="13"/>
  <c r="E295" i="13"/>
  <c r="E301" i="13"/>
  <c r="E306" i="13"/>
  <c r="E311" i="13"/>
  <c r="E317" i="13"/>
  <c r="E322" i="13"/>
  <c r="E327" i="13"/>
  <c r="E333" i="13"/>
  <c r="E338" i="13"/>
  <c r="E343" i="13"/>
  <c r="E349" i="13"/>
  <c r="E354" i="13"/>
  <c r="E359" i="13"/>
  <c r="E365" i="13"/>
  <c r="E370" i="13"/>
  <c r="E375" i="13"/>
  <c r="E381" i="13"/>
  <c r="E386" i="13"/>
  <c r="E391" i="13"/>
  <c r="E397" i="13"/>
  <c r="E402" i="13"/>
  <c r="E407" i="13"/>
  <c r="E413" i="13"/>
  <c r="E418" i="13"/>
  <c r="E423" i="13"/>
  <c r="E429" i="13"/>
  <c r="E434" i="13"/>
  <c r="E439" i="13"/>
  <c r="E445" i="13"/>
  <c r="E450" i="13"/>
  <c r="E455" i="13"/>
  <c r="E461" i="13"/>
  <c r="E466" i="13"/>
  <c r="E471" i="13"/>
  <c r="E477" i="13"/>
  <c r="E482" i="13"/>
  <c r="E487" i="13"/>
  <c r="E493" i="13"/>
  <c r="E498" i="13"/>
  <c r="E503" i="13"/>
  <c r="E509" i="13"/>
  <c r="E514" i="13"/>
  <c r="E519" i="13"/>
  <c r="E525" i="13"/>
  <c r="E530" i="13"/>
  <c r="E535" i="13"/>
  <c r="E541" i="13"/>
  <c r="E546" i="13"/>
  <c r="E551" i="13"/>
  <c r="E557" i="13"/>
  <c r="E562" i="13"/>
  <c r="E567" i="13"/>
  <c r="E573" i="13"/>
  <c r="E578" i="13"/>
  <c r="E583" i="13"/>
  <c r="E589" i="13"/>
  <c r="E594" i="13"/>
  <c r="E599" i="13"/>
  <c r="E605" i="13"/>
  <c r="E610" i="13"/>
  <c r="E615" i="13"/>
  <c r="E621" i="13"/>
  <c r="E626" i="13"/>
  <c r="E631" i="13"/>
  <c r="E637" i="13"/>
  <c r="E642" i="13"/>
  <c r="E647" i="13"/>
  <c r="E653" i="13"/>
  <c r="E658" i="13"/>
  <c r="E663" i="13"/>
  <c r="E669" i="13"/>
  <c r="E674" i="13"/>
  <c r="E679" i="13"/>
  <c r="E685" i="13"/>
  <c r="E690" i="13"/>
  <c r="E695" i="13"/>
  <c r="E701" i="13"/>
  <c r="E706" i="13"/>
  <c r="E711" i="13"/>
  <c r="E717" i="13"/>
  <c r="E722" i="13"/>
  <c r="E727" i="13"/>
  <c r="E733" i="13"/>
  <c r="E738" i="13"/>
  <c r="E743" i="13"/>
  <c r="E749" i="13"/>
  <c r="E754" i="13"/>
  <c r="E759" i="13"/>
  <c r="E765" i="13"/>
  <c r="E770" i="13"/>
  <c r="E775" i="13"/>
  <c r="E781" i="13"/>
  <c r="E786" i="13"/>
  <c r="E791" i="13"/>
  <c r="E797" i="13"/>
  <c r="E802" i="13"/>
  <c r="E807" i="13"/>
  <c r="E813" i="13"/>
  <c r="E818" i="13"/>
  <c r="E823" i="13"/>
  <c r="E829" i="13"/>
  <c r="E834" i="13"/>
  <c r="E839" i="13"/>
  <c r="E845" i="13"/>
  <c r="E850" i="13"/>
  <c r="E855" i="13"/>
  <c r="E861" i="13"/>
  <c r="E866" i="13"/>
  <c r="E871" i="13"/>
  <c r="E877" i="13"/>
  <c r="E882" i="13"/>
  <c r="E887" i="13"/>
  <c r="E893" i="13"/>
  <c r="E898" i="13"/>
  <c r="E903" i="13"/>
  <c r="E909" i="13"/>
  <c r="E914" i="13"/>
  <c r="E919" i="13"/>
  <c r="E925" i="13"/>
  <c r="E930" i="13"/>
  <c r="E935" i="13"/>
  <c r="E941" i="13"/>
  <c r="E946" i="13"/>
  <c r="E951" i="13"/>
  <c r="E957" i="13"/>
  <c r="E962" i="13"/>
  <c r="E967" i="13"/>
  <c r="E973" i="13"/>
  <c r="E978" i="13"/>
  <c r="E983" i="13"/>
  <c r="E989" i="13"/>
  <c r="E994" i="13"/>
  <c r="E999" i="13"/>
  <c r="E1005" i="13"/>
  <c r="E1010" i="13"/>
  <c r="E1015" i="13"/>
  <c r="E1021" i="13"/>
  <c r="E1026" i="13"/>
  <c r="E1031" i="13"/>
  <c r="E1037" i="13"/>
  <c r="E1042" i="13"/>
  <c r="E1047" i="13"/>
  <c r="E1053" i="13"/>
  <c r="E1057" i="13"/>
  <c r="E1061" i="13"/>
  <c r="E1065" i="13"/>
  <c r="E1069" i="13"/>
  <c r="E1073" i="13"/>
  <c r="E1077" i="13"/>
  <c r="E1081" i="13"/>
  <c r="E1085" i="13"/>
  <c r="E1089" i="13"/>
  <c r="E1093" i="13"/>
  <c r="E1097" i="13"/>
  <c r="E1101" i="13"/>
  <c r="E1105" i="13"/>
  <c r="E1109" i="13"/>
  <c r="E1113" i="13"/>
  <c r="E1117" i="13"/>
  <c r="E1121" i="13"/>
  <c r="E1125" i="13"/>
  <c r="E1129" i="13"/>
  <c r="E1133" i="13"/>
  <c r="E1137" i="13"/>
  <c r="E1141" i="13"/>
  <c r="E1145" i="13"/>
  <c r="E1149" i="13"/>
  <c r="E1153" i="13"/>
  <c r="E1157" i="13"/>
  <c r="E1161" i="13"/>
  <c r="E1165" i="13"/>
  <c r="E1169" i="13"/>
  <c r="E1173" i="13"/>
  <c r="E1177" i="13"/>
  <c r="E1181" i="13"/>
  <c r="E1185" i="13"/>
  <c r="E1189" i="13"/>
  <c r="E1193" i="13"/>
  <c r="E1197" i="13"/>
  <c r="E1201" i="13"/>
  <c r="E1205" i="13"/>
  <c r="E1209" i="13"/>
  <c r="E1213" i="13"/>
  <c r="E1217" i="13"/>
  <c r="E1221" i="13"/>
  <c r="E1225" i="13"/>
  <c r="E1229" i="13"/>
  <c r="E1233" i="13"/>
  <c r="E1237" i="13"/>
  <c r="E1241" i="13"/>
  <c r="E1245" i="13"/>
  <c r="E1249" i="13"/>
  <c r="E1253" i="13"/>
  <c r="E1257" i="13"/>
  <c r="E1261" i="13"/>
  <c r="E1265" i="13"/>
  <c r="E1269" i="13"/>
  <c r="E1273" i="13"/>
  <c r="E1277" i="13"/>
  <c r="E1281" i="13"/>
  <c r="E1285" i="13"/>
  <c r="E1289" i="13"/>
  <c r="E1293" i="13"/>
  <c r="E1297" i="13"/>
  <c r="E1301" i="13"/>
  <c r="E1305" i="13"/>
  <c r="E1309" i="13"/>
  <c r="E1313" i="13"/>
  <c r="E1317" i="13"/>
  <c r="E1321" i="13"/>
  <c r="E1325" i="13"/>
  <c r="E1329" i="13"/>
  <c r="E1333" i="13"/>
  <c r="E1337" i="13"/>
  <c r="E1341" i="13"/>
  <c r="E1345" i="13"/>
  <c r="E1349" i="13"/>
  <c r="E1353" i="13"/>
  <c r="E1357" i="13"/>
  <c r="E1361" i="13"/>
  <c r="E1365" i="13"/>
  <c r="E1369" i="13"/>
  <c r="E1373" i="13"/>
  <c r="E1377" i="13"/>
  <c r="E1381" i="13"/>
  <c r="E1385" i="13"/>
  <c r="E1389" i="13"/>
  <c r="E1393" i="13"/>
  <c r="E1397" i="13"/>
  <c r="E1401" i="13"/>
  <c r="E1405" i="13"/>
  <c r="E1409" i="13"/>
  <c r="E1413" i="13"/>
  <c r="E1417" i="13"/>
  <c r="E1421" i="13"/>
  <c r="E1425" i="13"/>
  <c r="E1429" i="13"/>
  <c r="E1433" i="13"/>
  <c r="E1437" i="13"/>
  <c r="E1441" i="13"/>
  <c r="E1445" i="13"/>
  <c r="E1449" i="13"/>
  <c r="E1453" i="13"/>
  <c r="E1457" i="13"/>
  <c r="E1461" i="13"/>
  <c r="E1465" i="13"/>
  <c r="E1469" i="13"/>
  <c r="E1473" i="13"/>
  <c r="E1477" i="13"/>
  <c r="E805" i="13"/>
  <c r="E826" i="13"/>
  <c r="E847" i="13"/>
  <c r="E869" i="13"/>
  <c r="E890" i="13"/>
  <c r="E911" i="13"/>
  <c r="E923" i="13"/>
  <c r="E933" i="13"/>
  <c r="E939" i="13"/>
  <c r="E947" i="13"/>
  <c r="E954" i="13"/>
  <c r="E961" i="13"/>
  <c r="E969" i="13"/>
  <c r="E975" i="13"/>
  <c r="E982" i="13"/>
  <c r="E990" i="13"/>
  <c r="E997" i="13"/>
  <c r="E1003" i="13"/>
  <c r="E1011" i="13"/>
  <c r="E1018" i="13"/>
  <c r="E1025" i="13"/>
  <c r="E1033" i="13"/>
  <c r="E1039" i="13"/>
  <c r="E1046" i="13"/>
  <c r="E1054" i="13"/>
  <c r="E1059" i="13"/>
  <c r="E1064" i="13"/>
  <c r="E1070" i="13"/>
  <c r="E1075" i="13"/>
  <c r="E1080" i="13"/>
  <c r="E1086" i="13"/>
  <c r="E1091" i="13"/>
  <c r="E1096" i="13"/>
  <c r="E1102" i="13"/>
  <c r="E1107" i="13"/>
  <c r="E1112" i="13"/>
  <c r="E1118" i="13"/>
  <c r="E1123" i="13"/>
  <c r="E1128" i="13"/>
  <c r="E1134" i="13"/>
  <c r="E1139" i="13"/>
  <c r="E1144" i="13"/>
  <c r="E1150" i="13"/>
  <c r="E1155" i="13"/>
  <c r="E1160" i="13"/>
  <c r="E1166" i="13"/>
  <c r="E1171" i="13"/>
  <c r="E1176" i="13"/>
  <c r="E1182" i="13"/>
  <c r="E1187" i="13"/>
  <c r="E1192" i="13"/>
  <c r="E1198" i="13"/>
  <c r="E1203" i="13"/>
  <c r="E1208" i="13"/>
  <c r="E1214" i="13"/>
  <c r="E1219" i="13"/>
  <c r="E1224" i="13"/>
  <c r="E1230" i="13"/>
  <c r="E1235" i="13"/>
  <c r="E1240" i="13"/>
  <c r="E1246" i="13"/>
  <c r="E1251" i="13"/>
  <c r="E1256" i="13"/>
  <c r="E1262" i="13"/>
  <c r="E1267" i="13"/>
  <c r="E1272" i="13"/>
  <c r="E1278" i="13"/>
  <c r="E1283" i="13"/>
  <c r="E1288" i="13"/>
  <c r="E1294" i="13"/>
  <c r="E1299" i="13"/>
  <c r="E1304" i="13"/>
  <c r="E1310" i="13"/>
  <c r="E1320" i="13"/>
  <c r="E1326" i="13"/>
  <c r="E1331" i="13"/>
  <c r="E1336" i="13"/>
  <c r="E1342" i="13"/>
  <c r="E1347" i="13"/>
  <c r="E1358" i="13"/>
  <c r="E1368" i="13"/>
  <c r="E1379" i="13"/>
  <c r="E1390" i="13"/>
  <c r="E1395" i="13"/>
  <c r="E1406" i="13"/>
  <c r="E1416" i="13"/>
  <c r="E1427" i="13"/>
  <c r="E1438" i="13"/>
  <c r="E1448" i="13"/>
  <c r="E1459" i="13"/>
  <c r="E1475" i="13"/>
  <c r="E1484" i="13"/>
  <c r="E1492" i="13"/>
  <c r="E1504" i="13"/>
  <c r="E1512" i="13"/>
  <c r="E1520" i="13"/>
  <c r="E1528" i="13"/>
  <c r="E1536" i="13"/>
  <c r="E1544" i="13"/>
  <c r="E1552" i="13"/>
  <c r="E1564" i="13"/>
  <c r="E1572" i="13"/>
  <c r="E1576" i="13"/>
  <c r="E1588" i="13"/>
  <c r="E1596" i="13"/>
  <c r="E1604" i="13"/>
  <c r="E1612" i="13"/>
  <c r="E1620" i="13"/>
  <c r="E1628" i="13"/>
  <c r="E1636" i="13"/>
  <c r="E1644" i="13"/>
  <c r="E1652" i="13"/>
  <c r="E1664" i="13"/>
  <c r="E1672" i="13"/>
  <c r="E1680" i="13"/>
  <c r="E1688" i="13"/>
  <c r="E1696" i="13"/>
  <c r="E1704" i="13"/>
  <c r="E1712" i="13"/>
  <c r="E1720" i="13"/>
  <c r="E1728" i="13"/>
  <c r="E1736" i="13"/>
  <c r="E1744" i="13"/>
  <c r="E1752" i="13"/>
  <c r="E1764" i="13"/>
  <c r="E1772" i="13"/>
  <c r="E1780" i="13"/>
  <c r="E1792" i="13"/>
  <c r="E1800" i="13"/>
  <c r="E1808" i="13"/>
  <c r="E1816" i="13"/>
  <c r="E1824" i="13"/>
  <c r="E5" i="13"/>
  <c r="E1565" i="13"/>
  <c r="E1593" i="13"/>
  <c r="E1597" i="13"/>
  <c r="E1609" i="13"/>
  <c r="E1621" i="13"/>
  <c r="E1629" i="13"/>
  <c r="E1641" i="13"/>
  <c r="E1649" i="13"/>
  <c r="E1657" i="13"/>
  <c r="E1665" i="13"/>
  <c r="E1677" i="13"/>
  <c r="E1685" i="13"/>
  <c r="E1693" i="13"/>
  <c r="E1705" i="13"/>
  <c r="E1709" i="13"/>
  <c r="E1721" i="13"/>
  <c r="E1733" i="13"/>
  <c r="E1745" i="13"/>
  <c r="E1753" i="13"/>
  <c r="E1765" i="13"/>
  <c r="E1773" i="13"/>
  <c r="E1785" i="13"/>
  <c r="E1793" i="13"/>
  <c r="E1805" i="13"/>
  <c r="E1809" i="13"/>
  <c r="E1821" i="13"/>
  <c r="E1829" i="13"/>
  <c r="E1738" i="13"/>
  <c r="E1754" i="13"/>
  <c r="E1770" i="13"/>
  <c r="E810" i="13"/>
  <c r="E831" i="13"/>
  <c r="E853" i="13"/>
  <c r="E874" i="13"/>
  <c r="E895" i="13"/>
  <c r="E917" i="13"/>
  <c r="E927" i="13"/>
  <c r="E934" i="13"/>
  <c r="E942" i="13"/>
  <c r="E949" i="13"/>
  <c r="E955" i="13"/>
  <c r="E963" i="13"/>
  <c r="E970" i="13"/>
  <c r="E977" i="13"/>
  <c r="E985" i="13"/>
  <c r="E991" i="13"/>
  <c r="E998" i="13"/>
  <c r="E1006" i="13"/>
  <c r="E1013" i="13"/>
  <c r="E1019" i="13"/>
  <c r="E1027" i="13"/>
  <c r="E1034" i="13"/>
  <c r="E1041" i="13"/>
  <c r="E1049" i="13"/>
  <c r="E1055" i="13"/>
  <c r="E1060" i="13"/>
  <c r="E1066" i="13"/>
  <c r="E1071" i="13"/>
  <c r="E1076" i="13"/>
  <c r="E1082" i="13"/>
  <c r="E1087" i="13"/>
  <c r="E1092" i="13"/>
  <c r="E1098" i="13"/>
  <c r="E1103" i="13"/>
  <c r="E1108" i="13"/>
  <c r="E1114" i="13"/>
  <c r="E1119" i="13"/>
  <c r="E1124" i="13"/>
  <c r="E1130" i="13"/>
  <c r="E1135" i="13"/>
  <c r="E1140" i="13"/>
  <c r="E1146" i="13"/>
  <c r="E1151" i="13"/>
  <c r="E1156" i="13"/>
  <c r="E1162" i="13"/>
  <c r="E1167" i="13"/>
  <c r="E1172" i="13"/>
  <c r="E1178" i="13"/>
  <c r="E1183" i="13"/>
  <c r="E1188" i="13"/>
  <c r="E1194" i="13"/>
  <c r="E1199" i="13"/>
  <c r="E1204" i="13"/>
  <c r="E1210" i="13"/>
  <c r="E1215" i="13"/>
  <c r="E1220" i="13"/>
  <c r="E1226" i="13"/>
  <c r="E1231" i="13"/>
  <c r="E1236" i="13"/>
  <c r="E1242" i="13"/>
  <c r="E1247" i="13"/>
  <c r="E1252" i="13"/>
  <c r="E1258" i="13"/>
  <c r="E1263" i="13"/>
  <c r="E1268" i="13"/>
  <c r="E1274" i="13"/>
  <c r="E1279" i="13"/>
  <c r="E1284" i="13"/>
  <c r="E1290" i="13"/>
  <c r="E1295" i="13"/>
  <c r="E1300" i="13"/>
  <c r="E1306" i="13"/>
  <c r="E1311" i="13"/>
  <c r="E1316" i="13"/>
  <c r="E1322" i="13"/>
  <c r="E1327" i="13"/>
  <c r="E1332" i="13"/>
  <c r="E1338" i="13"/>
  <c r="E1343" i="13"/>
  <c r="E1348" i="13"/>
  <c r="E1354" i="13"/>
  <c r="E1359" i="13"/>
  <c r="E1364" i="13"/>
  <c r="E1370" i="13"/>
  <c r="E1375" i="13"/>
  <c r="E1380" i="13"/>
  <c r="E1386" i="13"/>
  <c r="E1391" i="13"/>
  <c r="E1396" i="13"/>
  <c r="E1402" i="13"/>
  <c r="E1407" i="13"/>
  <c r="E1412" i="13"/>
  <c r="E1418" i="13"/>
  <c r="E1423" i="13"/>
  <c r="E1428" i="13"/>
  <c r="E1434" i="13"/>
  <c r="E1439" i="13"/>
  <c r="E1444" i="13"/>
  <c r="E1450" i="13"/>
  <c r="E1455" i="13"/>
  <c r="E1460" i="13"/>
  <c r="E1466" i="13"/>
  <c r="E1471" i="13"/>
  <c r="E1476" i="13"/>
  <c r="E1481" i="13"/>
  <c r="E1485" i="13"/>
  <c r="E1489" i="13"/>
  <c r="E1493" i="13"/>
  <c r="E1497" i="13"/>
  <c r="E1501" i="13"/>
  <c r="E1505" i="13"/>
  <c r="E1509" i="13"/>
  <c r="E1513" i="13"/>
  <c r="E1517" i="13"/>
  <c r="E1521" i="13"/>
  <c r="E1525" i="13"/>
  <c r="E1529" i="13"/>
  <c r="E1533" i="13"/>
  <c r="E1537" i="13"/>
  <c r="E1541" i="13"/>
  <c r="E1545" i="13"/>
  <c r="E1549" i="13"/>
  <c r="E1553" i="13"/>
  <c r="E1557" i="13"/>
  <c r="E1569" i="13"/>
  <c r="E1573" i="13"/>
  <c r="E1577" i="13"/>
  <c r="E1581" i="13"/>
  <c r="E1589" i="13"/>
  <c r="E1601" i="13"/>
  <c r="E1613" i="13"/>
  <c r="E1625" i="13"/>
  <c r="E1637" i="13"/>
  <c r="E1653" i="13"/>
  <c r="E1669" i="13"/>
  <c r="E1681" i="13"/>
  <c r="E1697" i="13"/>
  <c r="E1713" i="13"/>
  <c r="E1729" i="13"/>
  <c r="E1741" i="13"/>
  <c r="E1757" i="13"/>
  <c r="E1769" i="13"/>
  <c r="E1781" i="13"/>
  <c r="E1797" i="13"/>
  <c r="E1817" i="13"/>
  <c r="E1750" i="13"/>
  <c r="E1766" i="13"/>
  <c r="E1778" i="13"/>
  <c r="E815" i="13"/>
  <c r="E837" i="13"/>
  <c r="E858" i="13"/>
  <c r="E879" i="13"/>
  <c r="E901" i="13"/>
  <c r="E918" i="13"/>
  <c r="E929" i="13"/>
  <c r="E937" i="13"/>
  <c r="E943" i="13"/>
  <c r="E950" i="13"/>
  <c r="E958" i="13"/>
  <c r="E965" i="13"/>
  <c r="E971" i="13"/>
  <c r="E979" i="13"/>
  <c r="E986" i="13"/>
  <c r="E993" i="13"/>
  <c r="E1001" i="13"/>
  <c r="E1007" i="13"/>
  <c r="E1014" i="13"/>
  <c r="E1022" i="13"/>
  <c r="E1029" i="13"/>
  <c r="E1035" i="13"/>
  <c r="E1043" i="13"/>
  <c r="E1050" i="13"/>
  <c r="E1056" i="13"/>
  <c r="E1062" i="13"/>
  <c r="E1067" i="13"/>
  <c r="E1072" i="13"/>
  <c r="E1078" i="13"/>
  <c r="E1083" i="13"/>
  <c r="E1088" i="13"/>
  <c r="E1094" i="13"/>
  <c r="E1099" i="13"/>
  <c r="E1104" i="13"/>
  <c r="E1110" i="13"/>
  <c r="E1115" i="13"/>
  <c r="E1120" i="13"/>
  <c r="E1126" i="13"/>
  <c r="E1131" i="13"/>
  <c r="E1136" i="13"/>
  <c r="E1142" i="13"/>
  <c r="E1147" i="13"/>
  <c r="E1152" i="13"/>
  <c r="E1158" i="13"/>
  <c r="E1163" i="13"/>
  <c r="E1168" i="13"/>
  <c r="E1174" i="13"/>
  <c r="E1179" i="13"/>
  <c r="E1184" i="13"/>
  <c r="E1190" i="13"/>
  <c r="E1195" i="13"/>
  <c r="E1200" i="13"/>
  <c r="E1206" i="13"/>
  <c r="E1211" i="13"/>
  <c r="E1216" i="13"/>
  <c r="E1222" i="13"/>
  <c r="E1227" i="13"/>
  <c r="E1232" i="13"/>
  <c r="E1238" i="13"/>
  <c r="E1243" i="13"/>
  <c r="E1248" i="13"/>
  <c r="E1254" i="13"/>
  <c r="E1259" i="13"/>
  <c r="E1264" i="13"/>
  <c r="E1270" i="13"/>
  <c r="E1275" i="13"/>
  <c r="E1280" i="13"/>
  <c r="E1286" i="13"/>
  <c r="E1291" i="13"/>
  <c r="E1296" i="13"/>
  <c r="E1302" i="13"/>
  <c r="E1307" i="13"/>
  <c r="E1312" i="13"/>
  <c r="E1318" i="13"/>
  <c r="E1323" i="13"/>
  <c r="E1328" i="13"/>
  <c r="E1334" i="13"/>
  <c r="E1339" i="13"/>
  <c r="E1344" i="13"/>
  <c r="E1350" i="13"/>
  <c r="E1355" i="13"/>
  <c r="E1360" i="13"/>
  <c r="E1366" i="13"/>
  <c r="E1371" i="13"/>
  <c r="E1376" i="13"/>
  <c r="E1382" i="13"/>
  <c r="E1387" i="13"/>
  <c r="E1392" i="13"/>
  <c r="E1398" i="13"/>
  <c r="E1403" i="13"/>
  <c r="E1408" i="13"/>
  <c r="E1414" i="13"/>
  <c r="E1419" i="13"/>
  <c r="E1424" i="13"/>
  <c r="E1430" i="13"/>
  <c r="E1435" i="13"/>
  <c r="E1440" i="13"/>
  <c r="E1446" i="13"/>
  <c r="E1451" i="13"/>
  <c r="E1456" i="13"/>
  <c r="E1462" i="13"/>
  <c r="E1467" i="13"/>
  <c r="E1472" i="13"/>
  <c r="E1478" i="13"/>
  <c r="E1482" i="13"/>
  <c r="E1486" i="13"/>
  <c r="E1490" i="13"/>
  <c r="E1494" i="13"/>
  <c r="E1498" i="13"/>
  <c r="E1502" i="13"/>
  <c r="E1506" i="13"/>
  <c r="E1510" i="13"/>
  <c r="E1514" i="13"/>
  <c r="E1518" i="13"/>
  <c r="E1522" i="13"/>
  <c r="E1526" i="13"/>
  <c r="E1530" i="13"/>
  <c r="E1534" i="13"/>
  <c r="E1538" i="13"/>
  <c r="E1542" i="13"/>
  <c r="E1546" i="13"/>
  <c r="E1550" i="13"/>
  <c r="E1554" i="13"/>
  <c r="E1558" i="13"/>
  <c r="E1562" i="13"/>
  <c r="E1566" i="13"/>
  <c r="E1570" i="13"/>
  <c r="E1574" i="13"/>
  <c r="E1578" i="13"/>
  <c r="E1582" i="13"/>
  <c r="E1586" i="13"/>
  <c r="E1590" i="13"/>
  <c r="E1594" i="13"/>
  <c r="E1598" i="13"/>
  <c r="E1602" i="13"/>
  <c r="E1606" i="13"/>
  <c r="E1610" i="13"/>
  <c r="E1614" i="13"/>
  <c r="E1618" i="13"/>
  <c r="E1622" i="13"/>
  <c r="E1626" i="13"/>
  <c r="E1630" i="13"/>
  <c r="E1634" i="13"/>
  <c r="E1638" i="13"/>
  <c r="E1642" i="13"/>
  <c r="E1646" i="13"/>
  <c r="E1650" i="13"/>
  <c r="E1654" i="13"/>
  <c r="E1658" i="13"/>
  <c r="E1662" i="13"/>
  <c r="E1666" i="13"/>
  <c r="E1670" i="13"/>
  <c r="E1674" i="13"/>
  <c r="E1678" i="13"/>
  <c r="E1682" i="13"/>
  <c r="E1686" i="13"/>
  <c r="E1690" i="13"/>
  <c r="E1694" i="13"/>
  <c r="E1698" i="13"/>
  <c r="E1702" i="13"/>
  <c r="E1706" i="13"/>
  <c r="E1710" i="13"/>
  <c r="E1714" i="13"/>
  <c r="E1718" i="13"/>
  <c r="E1722" i="13"/>
  <c r="E1726" i="13"/>
  <c r="E1730" i="13"/>
  <c r="E1734" i="13"/>
  <c r="E1746" i="13"/>
  <c r="E1758" i="13"/>
  <c r="E821" i="13"/>
  <c r="E842" i="13"/>
  <c r="E863" i="13"/>
  <c r="E885" i="13"/>
  <c r="E906" i="13"/>
  <c r="E922" i="13"/>
  <c r="E931" i="13"/>
  <c r="E938" i="13"/>
  <c r="E945" i="13"/>
  <c r="E953" i="13"/>
  <c r="E959" i="13"/>
  <c r="E966" i="13"/>
  <c r="E974" i="13"/>
  <c r="E981" i="13"/>
  <c r="E987" i="13"/>
  <c r="E995" i="13"/>
  <c r="E1002" i="13"/>
  <c r="E1009" i="13"/>
  <c r="E1017" i="13"/>
  <c r="E1023" i="13"/>
  <c r="E1030" i="13"/>
  <c r="E1038" i="13"/>
  <c r="E1045" i="13"/>
  <c r="E1051" i="13"/>
  <c r="E1058" i="13"/>
  <c r="E1063" i="13"/>
  <c r="E1068" i="13"/>
  <c r="E1074" i="13"/>
  <c r="E1079" i="13"/>
  <c r="E1084" i="13"/>
  <c r="E1090" i="13"/>
  <c r="E1095" i="13"/>
  <c r="E1100" i="13"/>
  <c r="E1106" i="13"/>
  <c r="E1111" i="13"/>
  <c r="E1116" i="13"/>
  <c r="E1122" i="13"/>
  <c r="E1127" i="13"/>
  <c r="E1132" i="13"/>
  <c r="E1138" i="13"/>
  <c r="E1143" i="13"/>
  <c r="E1148" i="13"/>
  <c r="E1154" i="13"/>
  <c r="E1159" i="13"/>
  <c r="E1164" i="13"/>
  <c r="E1170" i="13"/>
  <c r="E1175" i="13"/>
  <c r="E1180" i="13"/>
  <c r="E1186" i="13"/>
  <c r="E1191" i="13"/>
  <c r="E1196" i="13"/>
  <c r="E1202" i="13"/>
  <c r="E1207" i="13"/>
  <c r="E1212" i="13"/>
  <c r="E1218" i="13"/>
  <c r="E1223" i="13"/>
  <c r="E1228" i="13"/>
  <c r="E1234" i="13"/>
  <c r="E1239" i="13"/>
  <c r="E1244" i="13"/>
  <c r="E1250" i="13"/>
  <c r="E1255" i="13"/>
  <c r="E1260" i="13"/>
  <c r="E1266" i="13"/>
  <c r="E1271" i="13"/>
  <c r="E1276" i="13"/>
  <c r="E1282" i="13"/>
  <c r="E1287" i="13"/>
  <c r="E1292" i="13"/>
  <c r="E1298" i="13"/>
  <c r="E1303" i="13"/>
  <c r="E1308" i="13"/>
  <c r="E1314" i="13"/>
  <c r="E1319" i="13"/>
  <c r="E1324" i="13"/>
  <c r="E1330" i="13"/>
  <c r="E1335" i="13"/>
  <c r="E1340" i="13"/>
  <c r="E1346" i="13"/>
  <c r="E1351" i="13"/>
  <c r="E1356" i="13"/>
  <c r="E1362" i="13"/>
  <c r="E1367" i="13"/>
  <c r="E1372" i="13"/>
  <c r="E1378" i="13"/>
  <c r="E1383" i="13"/>
  <c r="E1388" i="13"/>
  <c r="E1394" i="13"/>
  <c r="E1399" i="13"/>
  <c r="E1404" i="13"/>
  <c r="E1410" i="13"/>
  <c r="E1415" i="13"/>
  <c r="E1420" i="13"/>
  <c r="E1426" i="13"/>
  <c r="E1431" i="13"/>
  <c r="E1436" i="13"/>
  <c r="E1442" i="13"/>
  <c r="E1447" i="13"/>
  <c r="E1452" i="13"/>
  <c r="E1458" i="13"/>
  <c r="E1463" i="13"/>
  <c r="E1468" i="13"/>
  <c r="E1474" i="13"/>
  <c r="E1479" i="13"/>
  <c r="E1483" i="13"/>
  <c r="E1487" i="13"/>
  <c r="E1491" i="13"/>
  <c r="E1495" i="13"/>
  <c r="E1499" i="13"/>
  <c r="E1503" i="13"/>
  <c r="E1507" i="13"/>
  <c r="E1511" i="13"/>
  <c r="E1515" i="13"/>
  <c r="E1519" i="13"/>
  <c r="E1523" i="13"/>
  <c r="E1527" i="13"/>
  <c r="E1531" i="13"/>
  <c r="E1535" i="13"/>
  <c r="E1539" i="13"/>
  <c r="E1543" i="13"/>
  <c r="E1547" i="13"/>
  <c r="E1551" i="13"/>
  <c r="E1555" i="13"/>
  <c r="E1559" i="13"/>
  <c r="E1563" i="13"/>
  <c r="E1567" i="13"/>
  <c r="E1571" i="13"/>
  <c r="E1575" i="13"/>
  <c r="E1579" i="13"/>
  <c r="E1583" i="13"/>
  <c r="E1587" i="13"/>
  <c r="E1591" i="13"/>
  <c r="E1595" i="13"/>
  <c r="E1599" i="13"/>
  <c r="E1603" i="13"/>
  <c r="E1607" i="13"/>
  <c r="E1611" i="13"/>
  <c r="E1615" i="13"/>
  <c r="E1619" i="13"/>
  <c r="E1623" i="13"/>
  <c r="E1627" i="13"/>
  <c r="E1631" i="13"/>
  <c r="E1635" i="13"/>
  <c r="E1639" i="13"/>
  <c r="E1643" i="13"/>
  <c r="E1647" i="13"/>
  <c r="E1651" i="13"/>
  <c r="E1655" i="13"/>
  <c r="E1659" i="13"/>
  <c r="E1663" i="13"/>
  <c r="E1667" i="13"/>
  <c r="E1671" i="13"/>
  <c r="E1675" i="13"/>
  <c r="E1679" i="13"/>
  <c r="E1683" i="13"/>
  <c r="E1687" i="13"/>
  <c r="E1691" i="13"/>
  <c r="E1695" i="13"/>
  <c r="E1699" i="13"/>
  <c r="E1703" i="13"/>
  <c r="E1707" i="13"/>
  <c r="E1711" i="13"/>
  <c r="E1715" i="13"/>
  <c r="E1719" i="13"/>
  <c r="E1723" i="13"/>
  <c r="E1727" i="13"/>
  <c r="E1731" i="13"/>
  <c r="E1735" i="13"/>
  <c r="E1739" i="13"/>
  <c r="E1743" i="13"/>
  <c r="E1747" i="13"/>
  <c r="E1751" i="13"/>
  <c r="E1755" i="13"/>
  <c r="E1759" i="13"/>
  <c r="E1763" i="13"/>
  <c r="E1767" i="13"/>
  <c r="E1771" i="13"/>
  <c r="E1775" i="13"/>
  <c r="E1779" i="13"/>
  <c r="E1783" i="13"/>
  <c r="E1787" i="13"/>
  <c r="E1791" i="13"/>
  <c r="E1795" i="13"/>
  <c r="E1799" i="13"/>
  <c r="E1803" i="13"/>
  <c r="E1807" i="13"/>
  <c r="E1811" i="13"/>
  <c r="E1815" i="13"/>
  <c r="E1819" i="13"/>
  <c r="E1823" i="13"/>
  <c r="E1827" i="13"/>
  <c r="E6" i="13"/>
  <c r="E1315" i="13"/>
  <c r="E1352" i="13"/>
  <c r="E1363" i="13"/>
  <c r="E1374" i="13"/>
  <c r="E1384" i="13"/>
  <c r="E1400" i="13"/>
  <c r="E1411" i="13"/>
  <c r="E1422" i="13"/>
  <c r="E1432" i="13"/>
  <c r="E1443" i="13"/>
  <c r="E1454" i="13"/>
  <c r="E1464" i="13"/>
  <c r="E1470" i="13"/>
  <c r="E1480" i="13"/>
  <c r="E1488" i="13"/>
  <c r="E1496" i="13"/>
  <c r="E1500" i="13"/>
  <c r="E1508" i="13"/>
  <c r="E1516" i="13"/>
  <c r="E1524" i="13"/>
  <c r="E1532" i="13"/>
  <c r="E1540" i="13"/>
  <c r="E1548" i="13"/>
  <c r="E1556" i="13"/>
  <c r="E1560" i="13"/>
  <c r="E1568" i="13"/>
  <c r="E1580" i="13"/>
  <c r="E1584" i="13"/>
  <c r="E1592" i="13"/>
  <c r="E1600" i="13"/>
  <c r="E1608" i="13"/>
  <c r="E1616" i="13"/>
  <c r="E1624" i="13"/>
  <c r="E1632" i="13"/>
  <c r="E1640" i="13"/>
  <c r="E1648" i="13"/>
  <c r="E1656" i="13"/>
  <c r="E1660" i="13"/>
  <c r="E1668" i="13"/>
  <c r="E1676" i="13"/>
  <c r="E1684" i="13"/>
  <c r="E1692" i="13"/>
  <c r="E1700" i="13"/>
  <c r="E1708" i="13"/>
  <c r="E1716" i="13"/>
  <c r="E1724" i="13"/>
  <c r="E1732" i="13"/>
  <c r="E1740" i="13"/>
  <c r="E1748" i="13"/>
  <c r="E1756" i="13"/>
  <c r="E1760" i="13"/>
  <c r="E1768" i="13"/>
  <c r="E1776" i="13"/>
  <c r="E1784" i="13"/>
  <c r="E1788" i="13"/>
  <c r="E1796" i="13"/>
  <c r="E1804" i="13"/>
  <c r="E1812" i="13"/>
  <c r="E1820" i="13"/>
  <c r="E1828" i="13"/>
  <c r="E1561" i="13"/>
  <c r="E1585" i="13"/>
  <c r="E1605" i="13"/>
  <c r="E1617" i="13"/>
  <c r="E1633" i="13"/>
  <c r="E1645" i="13"/>
  <c r="E1661" i="13"/>
  <c r="E1673" i="13"/>
  <c r="E1689" i="13"/>
  <c r="E1701" i="13"/>
  <c r="E1717" i="13"/>
  <c r="E1725" i="13"/>
  <c r="E1737" i="13"/>
  <c r="E1749" i="13"/>
  <c r="E1761" i="13"/>
  <c r="E1777" i="13"/>
  <c r="E1789" i="13"/>
  <c r="E1801" i="13"/>
  <c r="E1813" i="13"/>
  <c r="E1825" i="13"/>
  <c r="E1742" i="13"/>
  <c r="E1762" i="13"/>
  <c r="E1782" i="13"/>
  <c r="E1794" i="13"/>
  <c r="E1810" i="13"/>
  <c r="E1826" i="13"/>
  <c r="E1774" i="13"/>
  <c r="E1798" i="13"/>
  <c r="E1814" i="13"/>
  <c r="E1830" i="13"/>
  <c r="E1786" i="13"/>
  <c r="E1802" i="13"/>
  <c r="E1818" i="13"/>
  <c r="E1790" i="13"/>
  <c r="E1806" i="13"/>
  <c r="E1822" i="13"/>
  <c r="C35" i="10"/>
  <c r="E19" i="10"/>
  <c r="F19" i="10" s="1"/>
  <c r="E72" i="10"/>
  <c r="F72" i="10" s="1"/>
  <c r="E47" i="10"/>
  <c r="E55" i="10"/>
  <c r="E12" i="10"/>
  <c r="E20" i="10"/>
  <c r="F20" i="10" s="1"/>
  <c r="E61" i="10"/>
  <c r="F61" i="10" s="1"/>
  <c r="E65" i="10"/>
  <c r="F65" i="10" s="1"/>
  <c r="E69" i="10"/>
  <c r="F69" i="10" s="1"/>
  <c r="E73" i="10"/>
  <c r="E77" i="10"/>
  <c r="E60" i="10"/>
  <c r="F60" i="10" s="1"/>
  <c r="E44" i="10"/>
  <c r="F44" i="10" s="1"/>
  <c r="E48" i="10"/>
  <c r="E52" i="10"/>
  <c r="E56" i="10"/>
  <c r="E9" i="10"/>
  <c r="E13" i="10"/>
  <c r="E17" i="10"/>
  <c r="F17" i="10" s="1"/>
  <c r="E21" i="10"/>
  <c r="F21" i="10" s="1"/>
  <c r="E7" i="10"/>
  <c r="F7" i="10" s="1"/>
  <c r="E62" i="10"/>
  <c r="F62" i="10" s="1"/>
  <c r="E66" i="10"/>
  <c r="F66" i="10" s="1"/>
  <c r="E70" i="10"/>
  <c r="E74" i="10"/>
  <c r="E78" i="10"/>
  <c r="E41" i="10"/>
  <c r="F41" i="10" s="1"/>
  <c r="E45" i="10"/>
  <c r="F45" i="10" s="1"/>
  <c r="E49" i="10"/>
  <c r="E53" i="10"/>
  <c r="E57" i="10"/>
  <c r="E10" i="10"/>
  <c r="E14" i="10"/>
  <c r="E18" i="10"/>
  <c r="F18" i="10" s="1"/>
  <c r="E22" i="10"/>
  <c r="F22" i="10" s="1"/>
  <c r="E5" i="10"/>
  <c r="F5" i="10" s="1"/>
  <c r="E84" i="10"/>
  <c r="F84" i="10" s="1"/>
  <c r="E63" i="10"/>
  <c r="F63" i="10" s="1"/>
  <c r="E67" i="10"/>
  <c r="F67" i="10" s="1"/>
  <c r="E71" i="10"/>
  <c r="F71" i="10" s="1"/>
  <c r="E75" i="10"/>
  <c r="E79" i="10"/>
  <c r="E42" i="10"/>
  <c r="F42" i="10" s="1"/>
  <c r="E46" i="10"/>
  <c r="E50" i="10"/>
  <c r="E54" i="10"/>
  <c r="E40" i="10"/>
  <c r="F40" i="10" s="1"/>
  <c r="E11" i="10"/>
  <c r="E15" i="10"/>
  <c r="E23" i="10"/>
  <c r="F23" i="10" s="1"/>
  <c r="E83" i="10"/>
  <c r="F83" i="10" s="1"/>
  <c r="E64" i="10"/>
  <c r="F64" i="10" s="1"/>
  <c r="E68" i="10"/>
  <c r="E76" i="10"/>
  <c r="E80" i="10"/>
  <c r="E43" i="10"/>
  <c r="F43" i="10" s="1"/>
  <c r="E51" i="10"/>
  <c r="E8" i="10"/>
  <c r="E16" i="10"/>
  <c r="E24" i="10"/>
  <c r="F24" i="10" s="1"/>
  <c r="B79" i="10"/>
  <c r="B16" i="10"/>
  <c r="B51" i="10"/>
  <c r="C19" i="10"/>
  <c r="D19" i="10" s="1"/>
  <c r="C28" i="10"/>
  <c r="D28" i="10" s="1"/>
  <c r="B14" i="10"/>
  <c r="C30" i="10"/>
  <c r="D30" i="10" s="1"/>
  <c r="C12" i="10"/>
  <c r="C10" i="10"/>
  <c r="C17" i="10"/>
  <c r="D17" i="10" s="1"/>
  <c r="B12" i="10"/>
  <c r="B75" i="10"/>
  <c r="B9" i="10"/>
  <c r="B48" i="10"/>
  <c r="C15" i="10"/>
  <c r="C26" i="10"/>
  <c r="D26" i="10" s="1"/>
  <c r="C33" i="10"/>
  <c r="C13" i="10"/>
  <c r="C24" i="10"/>
  <c r="D24" i="10" s="1"/>
  <c r="B73" i="10"/>
  <c r="B49" i="10"/>
  <c r="B50" i="10"/>
  <c r="B77" i="10"/>
  <c r="B47" i="10"/>
  <c r="C11" i="10"/>
  <c r="C18" i="10"/>
  <c r="D18" i="10" s="1"/>
  <c r="C29" i="10"/>
  <c r="D29" i="10" s="1"/>
  <c r="C23" i="10"/>
  <c r="D23" i="10" s="1"/>
  <c r="C20" i="10"/>
  <c r="D20" i="10" s="1"/>
  <c r="C31" i="10"/>
  <c r="D31" i="10" s="1"/>
  <c r="B76" i="10"/>
  <c r="B15" i="10"/>
  <c r="B10" i="10"/>
  <c r="B53" i="10"/>
  <c r="C34" i="10"/>
  <c r="C14" i="10"/>
  <c r="C25" i="10"/>
  <c r="D25" i="10" s="1"/>
  <c r="C32" i="10"/>
  <c r="C16" i="10"/>
  <c r="C27" i="10"/>
  <c r="D27" i="10" s="1"/>
  <c r="B74" i="10"/>
  <c r="C56" i="10"/>
  <c r="B56" i="10"/>
  <c r="C54" i="10"/>
  <c r="C55" i="10"/>
  <c r="B57" i="10"/>
  <c r="C57" i="10"/>
  <c r="B13" i="10"/>
  <c r="B46" i="10"/>
  <c r="B52" i="10"/>
  <c r="B80" i="10"/>
  <c r="B11" i="10"/>
  <c r="B78" i="10"/>
  <c r="C7" i="10"/>
  <c r="D7" i="10" s="1"/>
  <c r="C38" i="10"/>
  <c r="C6" i="10"/>
  <c r="D6" i="10" s="1"/>
  <c r="C37" i="10"/>
  <c r="C9" i="10"/>
  <c r="C36" i="10"/>
  <c r="C5" i="10"/>
  <c r="D5" i="10" s="1"/>
  <c r="C39" i="10"/>
  <c r="B70" i="10"/>
  <c r="B8" i="10"/>
  <c r="D54" i="10" l="1"/>
  <c r="F54" i="10"/>
  <c r="F55" i="10"/>
  <c r="D55" i="10"/>
  <c r="D32" i="10"/>
  <c r="D33" i="10"/>
  <c r="D36" i="10"/>
  <c r="D35" i="10"/>
  <c r="D37" i="10"/>
  <c r="D14" i="10"/>
  <c r="F14" i="10"/>
  <c r="F15" i="10"/>
  <c r="D15" i="10"/>
  <c r="D39" i="10"/>
  <c r="D12" i="10"/>
  <c r="F12" i="10"/>
  <c r="F68" i="10"/>
  <c r="F16" i="10"/>
  <c r="D16" i="10"/>
  <c r="F11" i="10"/>
  <c r="D11" i="10"/>
  <c r="D13" i="10"/>
  <c r="F13" i="10"/>
  <c r="F10" i="10"/>
  <c r="D10" i="10"/>
  <c r="D8" i="10"/>
  <c r="F8" i="10"/>
  <c r="D34" i="10"/>
  <c r="D9" i="10"/>
  <c r="F9" i="10"/>
  <c r="D38" i="10"/>
  <c r="D57" i="10"/>
  <c r="D56" i="10"/>
  <c r="F56" i="10"/>
  <c r="F57" i="10"/>
  <c r="F52" i="10"/>
  <c r="F50" i="10"/>
  <c r="F75" i="10"/>
  <c r="F78" i="10"/>
  <c r="F53" i="10"/>
  <c r="F77" i="10"/>
  <c r="F80" i="10"/>
  <c r="F73" i="10"/>
  <c r="F47" i="10"/>
  <c r="F70" i="10"/>
  <c r="F46" i="10"/>
  <c r="F74" i="10"/>
  <c r="F49" i="10"/>
  <c r="F48" i="10"/>
  <c r="F79" i="10"/>
  <c r="F51" i="10"/>
  <c r="F76" i="10"/>
  <c r="F86" i="10" l="1"/>
  <c r="D86" i="10"/>
  <c r="F10" i="13" l="1"/>
  <c r="F14" i="13"/>
  <c r="F18" i="13"/>
  <c r="F22" i="13"/>
  <c r="F26" i="13"/>
  <c r="F30" i="13"/>
  <c r="F34" i="13"/>
  <c r="F38" i="13"/>
  <c r="F42" i="13"/>
  <c r="F46" i="13"/>
  <c r="F50" i="13"/>
  <c r="F54" i="13"/>
  <c r="F58" i="13"/>
  <c r="F62" i="13"/>
  <c r="F66" i="13"/>
  <c r="F70" i="13"/>
  <c r="F74" i="13"/>
  <c r="F78" i="13"/>
  <c r="F82" i="13"/>
  <c r="F86" i="13"/>
  <c r="F90" i="13"/>
  <c r="F94" i="13"/>
  <c r="F98" i="13"/>
  <c r="F102" i="13"/>
  <c r="F106" i="13"/>
  <c r="F110" i="13"/>
  <c r="F114" i="13"/>
  <c r="F118" i="13"/>
  <c r="F122" i="13"/>
  <c r="F126" i="13"/>
  <c r="F130" i="13"/>
  <c r="F134" i="13"/>
  <c r="F138" i="13"/>
  <c r="F142" i="13"/>
  <c r="F146" i="13"/>
  <c r="F150" i="13"/>
  <c r="F154" i="13"/>
  <c r="F158" i="13"/>
  <c r="F162" i="13"/>
  <c r="F166" i="13"/>
  <c r="F170" i="13"/>
  <c r="F174" i="13"/>
  <c r="F178" i="13"/>
  <c r="F182" i="13"/>
  <c r="F186" i="13"/>
  <c r="F190" i="13"/>
  <c r="F194" i="13"/>
  <c r="F198" i="13"/>
  <c r="F202" i="13"/>
  <c r="F206" i="13"/>
  <c r="F210" i="13"/>
  <c r="F214" i="13"/>
  <c r="F218" i="13"/>
  <c r="F222" i="13"/>
  <c r="F226" i="13"/>
  <c r="F230" i="13"/>
  <c r="F234" i="13"/>
  <c r="F238" i="13"/>
  <c r="F242" i="13"/>
  <c r="F246" i="13"/>
  <c r="F250" i="13"/>
  <c r="F254" i="13"/>
  <c r="F258" i="13"/>
  <c r="F262" i="13"/>
  <c r="F266" i="13"/>
  <c r="F270" i="13"/>
  <c r="F274" i="13"/>
  <c r="F278" i="13"/>
  <c r="F282" i="13"/>
  <c r="F286" i="13"/>
  <c r="F290" i="13"/>
  <c r="F294" i="13"/>
  <c r="F298" i="13"/>
  <c r="F302" i="13"/>
  <c r="F306" i="13"/>
  <c r="F310" i="13"/>
  <c r="F314" i="13"/>
  <c r="F318" i="13"/>
  <c r="F322" i="13"/>
  <c r="F326" i="13"/>
  <c r="F330" i="13"/>
  <c r="F334" i="13"/>
  <c r="F338" i="13"/>
  <c r="F342" i="13"/>
  <c r="F346" i="13"/>
  <c r="F350" i="13"/>
  <c r="F354" i="13"/>
  <c r="F358" i="13"/>
  <c r="F362" i="13"/>
  <c r="F366" i="13"/>
  <c r="F370" i="13"/>
  <c r="F374" i="13"/>
  <c r="F378" i="13"/>
  <c r="F382" i="13"/>
  <c r="F386" i="13"/>
  <c r="F390" i="13"/>
  <c r="F394" i="13"/>
  <c r="F398" i="13"/>
  <c r="F402" i="13"/>
  <c r="F406" i="13"/>
  <c r="F410" i="13"/>
  <c r="F414" i="13"/>
  <c r="F418" i="13"/>
  <c r="F422" i="13"/>
  <c r="F426" i="13"/>
  <c r="F430" i="13"/>
  <c r="F434" i="13"/>
  <c r="F438" i="13"/>
  <c r="F442" i="13"/>
  <c r="F446" i="13"/>
  <c r="F450" i="13"/>
  <c r="F454" i="13"/>
  <c r="F458" i="13"/>
  <c r="F462" i="13"/>
  <c r="F466" i="13"/>
  <c r="F470" i="13"/>
  <c r="F474" i="13"/>
  <c r="F478" i="13"/>
  <c r="F482" i="13"/>
  <c r="F486" i="13"/>
  <c r="F490" i="13"/>
  <c r="F494" i="13"/>
  <c r="F498" i="13"/>
  <c r="F502" i="13"/>
  <c r="F506" i="13"/>
  <c r="F510" i="13"/>
  <c r="F514" i="13"/>
  <c r="F518" i="13"/>
  <c r="F522" i="13"/>
  <c r="F526" i="13"/>
  <c r="F530" i="13"/>
  <c r="F534" i="13"/>
  <c r="F538" i="13"/>
  <c r="F542" i="13"/>
  <c r="F546" i="13"/>
  <c r="F550" i="13"/>
  <c r="F554" i="13"/>
  <c r="F558" i="13"/>
  <c r="F562" i="13"/>
  <c r="F566" i="13"/>
  <c r="F570" i="13"/>
  <c r="F574" i="13"/>
  <c r="F578" i="13"/>
  <c r="F582" i="13"/>
  <c r="F586" i="13"/>
  <c r="F590" i="13"/>
  <c r="F594" i="13"/>
  <c r="F598" i="13"/>
  <c r="F602" i="13"/>
  <c r="F606" i="13"/>
  <c r="F610" i="13"/>
  <c r="F614" i="13"/>
  <c r="F618" i="13"/>
  <c r="F622" i="13"/>
  <c r="F626" i="13"/>
  <c r="F630" i="13"/>
  <c r="F634" i="13"/>
  <c r="F638" i="13"/>
  <c r="F642" i="13"/>
  <c r="F646" i="13"/>
  <c r="F650" i="13"/>
  <c r="F654" i="13"/>
  <c r="F658" i="13"/>
  <c r="F662" i="13"/>
  <c r="F666" i="13"/>
  <c r="F670" i="13"/>
  <c r="F674" i="13"/>
  <c r="F7" i="13"/>
  <c r="F11" i="13"/>
  <c r="F15" i="13"/>
  <c r="F19" i="13"/>
  <c r="F23" i="13"/>
  <c r="F27" i="13"/>
  <c r="F31" i="13"/>
  <c r="F35" i="13"/>
  <c r="F39" i="13"/>
  <c r="F43" i="13"/>
  <c r="F47" i="13"/>
  <c r="F51" i="13"/>
  <c r="F55" i="13"/>
  <c r="F59" i="13"/>
  <c r="F63" i="13"/>
  <c r="F67" i="13"/>
  <c r="F71" i="13"/>
  <c r="F75" i="13"/>
  <c r="F79" i="13"/>
  <c r="F83" i="13"/>
  <c r="F87" i="13"/>
  <c r="F91" i="13"/>
  <c r="F95" i="13"/>
  <c r="F99" i="13"/>
  <c r="F103" i="13"/>
  <c r="F107" i="13"/>
  <c r="F111" i="13"/>
  <c r="F115" i="13"/>
  <c r="F119" i="13"/>
  <c r="F123" i="13"/>
  <c r="F127" i="13"/>
  <c r="F131" i="13"/>
  <c r="F135" i="13"/>
  <c r="F139" i="13"/>
  <c r="F143" i="13"/>
  <c r="F147" i="13"/>
  <c r="F151" i="13"/>
  <c r="F155" i="13"/>
  <c r="F159" i="13"/>
  <c r="F163" i="13"/>
  <c r="F167" i="13"/>
  <c r="F171" i="13"/>
  <c r="F175" i="13"/>
  <c r="F179" i="13"/>
  <c r="F183" i="13"/>
  <c r="F187" i="13"/>
  <c r="F191" i="13"/>
  <c r="F195" i="13"/>
  <c r="F199" i="13"/>
  <c r="F203" i="13"/>
  <c r="F207" i="13"/>
  <c r="F211" i="13"/>
  <c r="F215" i="13"/>
  <c r="F219" i="13"/>
  <c r="F223" i="13"/>
  <c r="F227" i="13"/>
  <c r="F231" i="13"/>
  <c r="F235" i="13"/>
  <c r="F239" i="13"/>
  <c r="F243" i="13"/>
  <c r="F247" i="13"/>
  <c r="F251" i="13"/>
  <c r="F255" i="13"/>
  <c r="F259" i="13"/>
  <c r="F263" i="13"/>
  <c r="F267" i="13"/>
  <c r="F271" i="13"/>
  <c r="F275" i="13"/>
  <c r="F279" i="13"/>
  <c r="F283" i="13"/>
  <c r="F287" i="13"/>
  <c r="F291" i="13"/>
  <c r="F295" i="13"/>
  <c r="F299" i="13"/>
  <c r="F303" i="13"/>
  <c r="F307" i="13"/>
  <c r="F311" i="13"/>
  <c r="F315" i="13"/>
  <c r="F319" i="13"/>
  <c r="F323" i="13"/>
  <c r="F327" i="13"/>
  <c r="F331" i="13"/>
  <c r="F335" i="13"/>
  <c r="F339" i="13"/>
  <c r="F343" i="13"/>
  <c r="F347" i="13"/>
  <c r="F351" i="13"/>
  <c r="F355" i="13"/>
  <c r="F359" i="13"/>
  <c r="F363" i="13"/>
  <c r="F367" i="13"/>
  <c r="F371" i="13"/>
  <c r="F375" i="13"/>
  <c r="F379" i="13"/>
  <c r="F383" i="13"/>
  <c r="F387" i="13"/>
  <c r="F391" i="13"/>
  <c r="F395" i="13"/>
  <c r="F399" i="13"/>
  <c r="F403" i="13"/>
  <c r="F407" i="13"/>
  <c r="F411" i="13"/>
  <c r="F415" i="13"/>
  <c r="F419" i="13"/>
  <c r="F423" i="13"/>
  <c r="F427" i="13"/>
  <c r="F431" i="13"/>
  <c r="F435" i="13"/>
  <c r="F439" i="13"/>
  <c r="F443" i="13"/>
  <c r="F447" i="13"/>
  <c r="F451" i="13"/>
  <c r="F455" i="13"/>
  <c r="F459" i="13"/>
  <c r="F463" i="13"/>
  <c r="F467" i="13"/>
  <c r="F471" i="13"/>
  <c r="F475" i="13"/>
  <c r="F479" i="13"/>
  <c r="F483" i="13"/>
  <c r="F487" i="13"/>
  <c r="F491" i="13"/>
  <c r="F495" i="13"/>
  <c r="F499" i="13"/>
  <c r="F503" i="13"/>
  <c r="F507" i="13"/>
  <c r="F511" i="13"/>
  <c r="F515" i="13"/>
  <c r="F519" i="13"/>
  <c r="F8" i="13"/>
  <c r="F12" i="13"/>
  <c r="F16" i="13"/>
  <c r="F20" i="13"/>
  <c r="F24" i="13"/>
  <c r="F28" i="13"/>
  <c r="F32" i="13"/>
  <c r="F36" i="13"/>
  <c r="F40" i="13"/>
  <c r="F44" i="13"/>
  <c r="F48" i="13"/>
  <c r="F52" i="13"/>
  <c r="F56" i="13"/>
  <c r="F60" i="13"/>
  <c r="F64" i="13"/>
  <c r="F68" i="13"/>
  <c r="F72" i="13"/>
  <c r="F76" i="13"/>
  <c r="F80" i="13"/>
  <c r="F84" i="13"/>
  <c r="F88" i="13"/>
  <c r="F92" i="13"/>
  <c r="F96" i="13"/>
  <c r="F100" i="13"/>
  <c r="F104" i="13"/>
  <c r="F108" i="13"/>
  <c r="F112" i="13"/>
  <c r="F116" i="13"/>
  <c r="F120" i="13"/>
  <c r="F124" i="13"/>
  <c r="F128" i="13"/>
  <c r="F132" i="13"/>
  <c r="F136" i="13"/>
  <c r="F140" i="13"/>
  <c r="F144" i="13"/>
  <c r="F148" i="13"/>
  <c r="F152" i="13"/>
  <c r="F156" i="13"/>
  <c r="F160" i="13"/>
  <c r="F164" i="13"/>
  <c r="F168" i="13"/>
  <c r="F172" i="13"/>
  <c r="F176" i="13"/>
  <c r="F180" i="13"/>
  <c r="F184" i="13"/>
  <c r="F188" i="13"/>
  <c r="F192" i="13"/>
  <c r="F196" i="13"/>
  <c r="F200" i="13"/>
  <c r="F204" i="13"/>
  <c r="F208" i="13"/>
  <c r="F212" i="13"/>
  <c r="F216" i="13"/>
  <c r="F220" i="13"/>
  <c r="F224" i="13"/>
  <c r="F228" i="13"/>
  <c r="F232" i="13"/>
  <c r="F236" i="13"/>
  <c r="F240" i="13"/>
  <c r="F244" i="13"/>
  <c r="F248" i="13"/>
  <c r="F252" i="13"/>
  <c r="F256" i="13"/>
  <c r="F260" i="13"/>
  <c r="F264" i="13"/>
  <c r="F268" i="13"/>
  <c r="F272" i="13"/>
  <c r="F276" i="13"/>
  <c r="F280" i="13"/>
  <c r="F284" i="13"/>
  <c r="F288" i="13"/>
  <c r="F292" i="13"/>
  <c r="F296" i="13"/>
  <c r="F300" i="13"/>
  <c r="F304" i="13"/>
  <c r="F308" i="13"/>
  <c r="F312" i="13"/>
  <c r="F316" i="13"/>
  <c r="F320" i="13"/>
  <c r="F324" i="13"/>
  <c r="F328" i="13"/>
  <c r="F332" i="13"/>
  <c r="F336" i="13"/>
  <c r="F340" i="13"/>
  <c r="F344" i="13"/>
  <c r="F348" i="13"/>
  <c r="F352" i="13"/>
  <c r="F356" i="13"/>
  <c r="F360" i="13"/>
  <c r="F364" i="13"/>
  <c r="F368" i="13"/>
  <c r="F372" i="13"/>
  <c r="F376" i="13"/>
  <c r="F380" i="13"/>
  <c r="F384" i="13"/>
  <c r="F388" i="13"/>
  <c r="F392" i="13"/>
  <c r="F396" i="13"/>
  <c r="F400" i="13"/>
  <c r="F404" i="13"/>
  <c r="F408" i="13"/>
  <c r="F412" i="13"/>
  <c r="F416" i="13"/>
  <c r="F420" i="13"/>
  <c r="F424" i="13"/>
  <c r="F428" i="13"/>
  <c r="F432" i="13"/>
  <c r="F436" i="13"/>
  <c r="F440" i="13"/>
  <c r="F444" i="13"/>
  <c r="F448" i="13"/>
  <c r="F9" i="13"/>
  <c r="F13" i="13"/>
  <c r="F17" i="13"/>
  <c r="F21" i="13"/>
  <c r="F25" i="13"/>
  <c r="F29" i="13"/>
  <c r="F33" i="13"/>
  <c r="F37" i="13"/>
  <c r="F41" i="13"/>
  <c r="F45" i="13"/>
  <c r="F49" i="13"/>
  <c r="F53" i="13"/>
  <c r="F57" i="13"/>
  <c r="F61" i="13"/>
  <c r="F65" i="13"/>
  <c r="F69" i="13"/>
  <c r="F73" i="13"/>
  <c r="F77" i="13"/>
  <c r="F81" i="13"/>
  <c r="F85" i="13"/>
  <c r="F89" i="13"/>
  <c r="F93" i="13"/>
  <c r="F97" i="13"/>
  <c r="F101" i="13"/>
  <c r="F105" i="13"/>
  <c r="F109" i="13"/>
  <c r="F113" i="13"/>
  <c r="F117" i="13"/>
  <c r="F121" i="13"/>
  <c r="F125" i="13"/>
  <c r="F129" i="13"/>
  <c r="F133" i="13"/>
  <c r="F137" i="13"/>
  <c r="F141" i="13"/>
  <c r="F145" i="13"/>
  <c r="F149" i="13"/>
  <c r="F153" i="13"/>
  <c r="F157" i="13"/>
  <c r="F161" i="13"/>
  <c r="F165" i="13"/>
  <c r="F169" i="13"/>
  <c r="F173" i="13"/>
  <c r="F177" i="13"/>
  <c r="F181" i="13"/>
  <c r="F185" i="13"/>
  <c r="F189" i="13"/>
  <c r="F193" i="13"/>
  <c r="F197" i="13"/>
  <c r="F201" i="13"/>
  <c r="F205" i="13"/>
  <c r="F209" i="13"/>
  <c r="F213" i="13"/>
  <c r="F217" i="13"/>
  <c r="F221" i="13"/>
  <c r="F225" i="13"/>
  <c r="F229" i="13"/>
  <c r="F233" i="13"/>
  <c r="F237" i="13"/>
  <c r="F241" i="13"/>
  <c r="F245" i="13"/>
  <c r="F249" i="13"/>
  <c r="F253" i="13"/>
  <c r="F257" i="13"/>
  <c r="F261" i="13"/>
  <c r="F265" i="13"/>
  <c r="F269" i="13"/>
  <c r="F273" i="13"/>
  <c r="F277" i="13"/>
  <c r="F281" i="13"/>
  <c r="F285" i="13"/>
  <c r="F289" i="13"/>
  <c r="F293" i="13"/>
  <c r="F297" i="13"/>
  <c r="F301" i="13"/>
  <c r="F305" i="13"/>
  <c r="F309" i="13"/>
  <c r="F313" i="13"/>
  <c r="F317" i="13"/>
  <c r="F321" i="13"/>
  <c r="F325" i="13"/>
  <c r="F329" i="13"/>
  <c r="F333" i="13"/>
  <c r="F337" i="13"/>
  <c r="F341" i="13"/>
  <c r="F345" i="13"/>
  <c r="F349" i="13"/>
  <c r="F353" i="13"/>
  <c r="F357" i="13"/>
  <c r="F361" i="13"/>
  <c r="F365" i="13"/>
  <c r="F369" i="13"/>
  <c r="F373" i="13"/>
  <c r="F377" i="13"/>
  <c r="F381" i="13"/>
  <c r="F385" i="13"/>
  <c r="F389" i="13"/>
  <c r="F393" i="13"/>
  <c r="F397" i="13"/>
  <c r="F401" i="13"/>
  <c r="F405" i="13"/>
  <c r="F409" i="13"/>
  <c r="F413" i="13"/>
  <c r="F417" i="13"/>
  <c r="F421" i="13"/>
  <c r="F425" i="13"/>
  <c r="F429" i="13"/>
  <c r="F433" i="13"/>
  <c r="F437" i="13"/>
  <c r="F441" i="13"/>
  <c r="F445" i="13"/>
  <c r="F449" i="13"/>
  <c r="F453" i="13"/>
  <c r="F457" i="13"/>
  <c r="F461" i="13"/>
  <c r="F465" i="13"/>
  <c r="F469" i="13"/>
  <c r="F473" i="13"/>
  <c r="F477" i="13"/>
  <c r="F481" i="13"/>
  <c r="F485" i="13"/>
  <c r="F489" i="13"/>
  <c r="F493" i="13"/>
  <c r="F497" i="13"/>
  <c r="F501" i="13"/>
  <c r="F505" i="13"/>
  <c r="F509" i="13"/>
  <c r="F513" i="13"/>
  <c r="F517" i="13"/>
  <c r="F521" i="13"/>
  <c r="F525" i="13"/>
  <c r="F529" i="13"/>
  <c r="F533" i="13"/>
  <c r="F537" i="13"/>
  <c r="F541" i="13"/>
  <c r="F545" i="13"/>
  <c r="F549" i="13"/>
  <c r="F553" i="13"/>
  <c r="F557" i="13"/>
  <c r="F561" i="13"/>
  <c r="F565" i="13"/>
  <c r="F569" i="13"/>
  <c r="F573" i="13"/>
  <c r="F577" i="13"/>
  <c r="F581" i="13"/>
  <c r="F585" i="13"/>
  <c r="F589" i="13"/>
  <c r="F593" i="13"/>
  <c r="F597" i="13"/>
  <c r="F601" i="13"/>
  <c r="F605" i="13"/>
  <c r="F609" i="13"/>
  <c r="F613" i="13"/>
  <c r="F617" i="13"/>
  <c r="F621" i="13"/>
  <c r="F625" i="13"/>
  <c r="F629" i="13"/>
  <c r="F633" i="13"/>
  <c r="F637" i="13"/>
  <c r="F641" i="13"/>
  <c r="F645" i="13"/>
  <c r="F649" i="13"/>
  <c r="F653" i="13"/>
  <c r="F657" i="13"/>
  <c r="F661" i="13"/>
  <c r="F665" i="13"/>
  <c r="F669" i="13"/>
  <c r="F673" i="13"/>
  <c r="F677" i="13"/>
  <c r="F681" i="13"/>
  <c r="F685" i="13"/>
  <c r="F464" i="13"/>
  <c r="F480" i="13"/>
  <c r="F496" i="13"/>
  <c r="F512" i="13"/>
  <c r="F524" i="13"/>
  <c r="F532" i="13"/>
  <c r="F540" i="13"/>
  <c r="F548" i="13"/>
  <c r="F556" i="13"/>
  <c r="F564" i="13"/>
  <c r="F572" i="13"/>
  <c r="F580" i="13"/>
  <c r="F588" i="13"/>
  <c r="F596" i="13"/>
  <c r="F604" i="13"/>
  <c r="F612" i="13"/>
  <c r="F620" i="13"/>
  <c r="F628" i="13"/>
  <c r="F636" i="13"/>
  <c r="F644" i="13"/>
  <c r="F652" i="13"/>
  <c r="F660" i="13"/>
  <c r="F668" i="13"/>
  <c r="F676" i="13"/>
  <c r="F682" i="13"/>
  <c r="F687" i="13"/>
  <c r="F691" i="13"/>
  <c r="F695" i="13"/>
  <c r="F699" i="13"/>
  <c r="F703" i="13"/>
  <c r="F707" i="13"/>
  <c r="F711" i="13"/>
  <c r="F715" i="13"/>
  <c r="F719" i="13"/>
  <c r="F723" i="13"/>
  <c r="F727" i="13"/>
  <c r="F731" i="13"/>
  <c r="F735" i="13"/>
  <c r="F739" i="13"/>
  <c r="F743" i="13"/>
  <c r="F747" i="13"/>
  <c r="F751" i="13"/>
  <c r="F755" i="13"/>
  <c r="F759" i="13"/>
  <c r="F763" i="13"/>
  <c r="F767" i="13"/>
  <c r="F771" i="13"/>
  <c r="F775" i="13"/>
  <c r="F779" i="13"/>
  <c r="F783" i="13"/>
  <c r="F787" i="13"/>
  <c r="F791" i="13"/>
  <c r="F795" i="13"/>
  <c r="F799" i="13"/>
  <c r="F803" i="13"/>
  <c r="F807" i="13"/>
  <c r="F811" i="13"/>
  <c r="F815" i="13"/>
  <c r="F819" i="13"/>
  <c r="F823" i="13"/>
  <c r="F827" i="13"/>
  <c r="F831" i="13"/>
  <c r="F835" i="13"/>
  <c r="F839" i="13"/>
  <c r="F843" i="13"/>
  <c r="F847" i="13"/>
  <c r="F851" i="13"/>
  <c r="F855" i="13"/>
  <c r="F859" i="13"/>
  <c r="F863" i="13"/>
  <c r="F867" i="13"/>
  <c r="F871" i="13"/>
  <c r="F875" i="13"/>
  <c r="F879" i="13"/>
  <c r="F883" i="13"/>
  <c r="F887" i="13"/>
  <c r="F891" i="13"/>
  <c r="F895" i="13"/>
  <c r="F899" i="13"/>
  <c r="F903" i="13"/>
  <c r="F907" i="13"/>
  <c r="F911" i="13"/>
  <c r="F915" i="13"/>
  <c r="F919" i="13"/>
  <c r="F923" i="13"/>
  <c r="F927" i="13"/>
  <c r="F931" i="13"/>
  <c r="F935" i="13"/>
  <c r="F939" i="13"/>
  <c r="F943" i="13"/>
  <c r="F947" i="13"/>
  <c r="F951" i="13"/>
  <c r="F955" i="13"/>
  <c r="F959" i="13"/>
  <c r="F963" i="13"/>
  <c r="F967" i="13"/>
  <c r="F971" i="13"/>
  <c r="F975" i="13"/>
  <c r="F979" i="13"/>
  <c r="F983" i="13"/>
  <c r="F987" i="13"/>
  <c r="F991" i="13"/>
  <c r="F995" i="13"/>
  <c r="F999" i="13"/>
  <c r="F1003" i="13"/>
  <c r="F1007" i="13"/>
  <c r="F1011" i="13"/>
  <c r="F1015" i="13"/>
  <c r="F1019" i="13"/>
  <c r="F1023" i="13"/>
  <c r="F1027" i="13"/>
  <c r="F1031" i="13"/>
  <c r="F1035" i="13"/>
  <c r="F1039" i="13"/>
  <c r="F1043" i="13"/>
  <c r="F1047" i="13"/>
  <c r="F1051" i="13"/>
  <c r="F1055" i="13"/>
  <c r="F1059" i="13"/>
  <c r="F1063" i="13"/>
  <c r="F1067" i="13"/>
  <c r="F1071" i="13"/>
  <c r="F1075" i="13"/>
  <c r="F1079" i="13"/>
  <c r="F1083" i="13"/>
  <c r="F1087" i="13"/>
  <c r="F1091" i="13"/>
  <c r="F1095" i="13"/>
  <c r="F1099" i="13"/>
  <c r="F1103" i="13"/>
  <c r="F1107" i="13"/>
  <c r="F1111" i="13"/>
  <c r="F1115" i="13"/>
  <c r="F1119" i="13"/>
  <c r="F1123" i="13"/>
  <c r="F1127" i="13"/>
  <c r="F1131" i="13"/>
  <c r="F1135" i="13"/>
  <c r="F1139" i="13"/>
  <c r="F1143" i="13"/>
  <c r="F1147" i="13"/>
  <c r="F1151" i="13"/>
  <c r="F1155" i="13"/>
  <c r="F1159" i="13"/>
  <c r="F1163" i="13"/>
  <c r="F1167" i="13"/>
  <c r="F1171" i="13"/>
  <c r="F1175" i="13"/>
  <c r="F1179" i="13"/>
  <c r="F1183" i="13"/>
  <c r="F1187" i="13"/>
  <c r="F1191" i="13"/>
  <c r="F1195" i="13"/>
  <c r="F1199" i="13"/>
  <c r="F1203" i="13"/>
  <c r="F1207" i="13"/>
  <c r="F1211" i="13"/>
  <c r="F1215" i="13"/>
  <c r="F1219" i="13"/>
  <c r="F1223" i="13"/>
  <c r="F1227" i="13"/>
  <c r="F1231" i="13"/>
  <c r="F1235" i="13"/>
  <c r="F1239" i="13"/>
  <c r="F1243" i="13"/>
  <c r="F1247" i="13"/>
  <c r="F1251" i="13"/>
  <c r="F1255" i="13"/>
  <c r="F1259" i="13"/>
  <c r="F1263" i="13"/>
  <c r="F452" i="13"/>
  <c r="F468" i="13"/>
  <c r="F484" i="13"/>
  <c r="F500" i="13"/>
  <c r="F516" i="13"/>
  <c r="F527" i="13"/>
  <c r="F535" i="13"/>
  <c r="F543" i="13"/>
  <c r="F551" i="13"/>
  <c r="F559" i="13"/>
  <c r="F567" i="13"/>
  <c r="F575" i="13"/>
  <c r="F583" i="13"/>
  <c r="F591" i="13"/>
  <c r="F599" i="13"/>
  <c r="F607" i="13"/>
  <c r="F615" i="13"/>
  <c r="F623" i="13"/>
  <c r="F631" i="13"/>
  <c r="F639" i="13"/>
  <c r="F647" i="13"/>
  <c r="F655" i="13"/>
  <c r="F663" i="13"/>
  <c r="F671" i="13"/>
  <c r="F678" i="13"/>
  <c r="F683" i="13"/>
  <c r="F688" i="13"/>
  <c r="F692" i="13"/>
  <c r="F696" i="13"/>
  <c r="F700" i="13"/>
  <c r="F704" i="13"/>
  <c r="F708" i="13"/>
  <c r="F712" i="13"/>
  <c r="F716" i="13"/>
  <c r="F720" i="13"/>
  <c r="F724" i="13"/>
  <c r="F728" i="13"/>
  <c r="F732" i="13"/>
  <c r="F736" i="13"/>
  <c r="F740" i="13"/>
  <c r="F744" i="13"/>
  <c r="F748" i="13"/>
  <c r="F752" i="13"/>
  <c r="F756" i="13"/>
  <c r="F760" i="13"/>
  <c r="F764" i="13"/>
  <c r="F768" i="13"/>
  <c r="F772" i="13"/>
  <c r="F776" i="13"/>
  <c r="F780" i="13"/>
  <c r="F784" i="13"/>
  <c r="F788" i="13"/>
  <c r="F792" i="13"/>
  <c r="F796" i="13"/>
  <c r="F800" i="13"/>
  <c r="F804" i="13"/>
  <c r="F808" i="13"/>
  <c r="F812" i="13"/>
  <c r="F816" i="13"/>
  <c r="F820" i="13"/>
  <c r="F824" i="13"/>
  <c r="F828" i="13"/>
  <c r="F832" i="13"/>
  <c r="F836" i="13"/>
  <c r="F840" i="13"/>
  <c r="F844" i="13"/>
  <c r="F848" i="13"/>
  <c r="F852" i="13"/>
  <c r="F856" i="13"/>
  <c r="F860" i="13"/>
  <c r="F864" i="13"/>
  <c r="F868" i="13"/>
  <c r="F872" i="13"/>
  <c r="F876" i="13"/>
  <c r="F880" i="13"/>
  <c r="F884" i="13"/>
  <c r="F888" i="13"/>
  <c r="F892" i="13"/>
  <c r="F896" i="13"/>
  <c r="F900" i="13"/>
  <c r="F904" i="13"/>
  <c r="F908" i="13"/>
  <c r="F912" i="13"/>
  <c r="F916" i="13"/>
  <c r="F920" i="13"/>
  <c r="F924" i="13"/>
  <c r="F928" i="13"/>
  <c r="F932" i="13"/>
  <c r="F936" i="13"/>
  <c r="F940" i="13"/>
  <c r="F944" i="13"/>
  <c r="F948" i="13"/>
  <c r="F952" i="13"/>
  <c r="F956" i="13"/>
  <c r="F960" i="13"/>
  <c r="F964" i="13"/>
  <c r="F968" i="13"/>
  <c r="F972" i="13"/>
  <c r="F976" i="13"/>
  <c r="F980" i="13"/>
  <c r="F984" i="13"/>
  <c r="F988" i="13"/>
  <c r="F992" i="13"/>
  <c r="F996" i="13"/>
  <c r="F1000" i="13"/>
  <c r="F1004" i="13"/>
  <c r="F1008" i="13"/>
  <c r="F1012" i="13"/>
  <c r="F1016" i="13"/>
  <c r="F1020" i="13"/>
  <c r="F1024" i="13"/>
  <c r="F1028" i="13"/>
  <c r="F1032" i="13"/>
  <c r="F1036" i="13"/>
  <c r="F1040" i="13"/>
  <c r="F1044" i="13"/>
  <c r="F1048" i="13"/>
  <c r="F1052" i="13"/>
  <c r="F1056" i="13"/>
  <c r="F1060" i="13"/>
  <c r="F1064" i="13"/>
  <c r="F1068" i="13"/>
  <c r="F1072" i="13"/>
  <c r="F1076" i="13"/>
  <c r="F1080" i="13"/>
  <c r="F1084" i="13"/>
  <c r="F1088" i="13"/>
  <c r="F1092" i="13"/>
  <c r="F1096" i="13"/>
  <c r="F1100" i="13"/>
  <c r="F1104" i="13"/>
  <c r="F1108" i="13"/>
  <c r="F1112" i="13"/>
  <c r="F1116" i="13"/>
  <c r="F1120" i="13"/>
  <c r="F1124" i="13"/>
  <c r="F1128" i="13"/>
  <c r="F1132" i="13"/>
  <c r="F1136" i="13"/>
  <c r="F1140" i="13"/>
  <c r="F1144" i="13"/>
  <c r="F1148" i="13"/>
  <c r="F1152" i="13"/>
  <c r="F1156" i="13"/>
  <c r="F456" i="13"/>
  <c r="F472" i="13"/>
  <c r="F488" i="13"/>
  <c r="F504" i="13"/>
  <c r="F520" i="13"/>
  <c r="F528" i="13"/>
  <c r="F536" i="13"/>
  <c r="F544" i="13"/>
  <c r="F552" i="13"/>
  <c r="F560" i="13"/>
  <c r="F568" i="13"/>
  <c r="F576" i="13"/>
  <c r="F584" i="13"/>
  <c r="F592" i="13"/>
  <c r="F600" i="13"/>
  <c r="F608" i="13"/>
  <c r="F616" i="13"/>
  <c r="F624" i="13"/>
  <c r="F632" i="13"/>
  <c r="F640" i="13"/>
  <c r="F648" i="13"/>
  <c r="F656" i="13"/>
  <c r="F664" i="13"/>
  <c r="F672" i="13"/>
  <c r="F679" i="13"/>
  <c r="F684" i="13"/>
  <c r="F689" i="13"/>
  <c r="F693" i="13"/>
  <c r="F697" i="13"/>
  <c r="F701" i="13"/>
  <c r="F705" i="13"/>
  <c r="F709" i="13"/>
  <c r="F713" i="13"/>
  <c r="F717" i="13"/>
  <c r="F721" i="13"/>
  <c r="F725" i="13"/>
  <c r="F729" i="13"/>
  <c r="F733" i="13"/>
  <c r="F737" i="13"/>
  <c r="F741" i="13"/>
  <c r="F745" i="13"/>
  <c r="F749" i="13"/>
  <c r="F753" i="13"/>
  <c r="F757" i="13"/>
  <c r="F761" i="13"/>
  <c r="F765" i="13"/>
  <c r="F769" i="13"/>
  <c r="F773" i="13"/>
  <c r="F777" i="13"/>
  <c r="F781" i="13"/>
  <c r="F785" i="13"/>
  <c r="F789" i="13"/>
  <c r="F793" i="13"/>
  <c r="F797" i="13"/>
  <c r="F801" i="13"/>
  <c r="F805" i="13"/>
  <c r="F809" i="13"/>
  <c r="F813" i="13"/>
  <c r="F817" i="13"/>
  <c r="F821" i="13"/>
  <c r="F825" i="13"/>
  <c r="F829" i="13"/>
  <c r="F833" i="13"/>
  <c r="F837" i="13"/>
  <c r="F841" i="13"/>
  <c r="F845" i="13"/>
  <c r="F849" i="13"/>
  <c r="F853" i="13"/>
  <c r="F857" i="13"/>
  <c r="F861" i="13"/>
  <c r="F865" i="13"/>
  <c r="F869" i="13"/>
  <c r="F873" i="13"/>
  <c r="F877" i="13"/>
  <c r="F881" i="13"/>
  <c r="F885" i="13"/>
  <c r="F889" i="13"/>
  <c r="F893" i="13"/>
  <c r="F897" i="13"/>
  <c r="F901" i="13"/>
  <c r="F905" i="13"/>
  <c r="F909" i="13"/>
  <c r="F913" i="13"/>
  <c r="F917" i="13"/>
  <c r="F921" i="13"/>
  <c r="F925" i="13"/>
  <c r="F929" i="13"/>
  <c r="F933" i="13"/>
  <c r="F937" i="13"/>
  <c r="F941" i="13"/>
  <c r="F945" i="13"/>
  <c r="F949" i="13"/>
  <c r="F953" i="13"/>
  <c r="F957" i="13"/>
  <c r="F961" i="13"/>
  <c r="F965" i="13"/>
  <c r="F969" i="13"/>
  <c r="F973" i="13"/>
  <c r="F977" i="13"/>
  <c r="F981" i="13"/>
  <c r="F985" i="13"/>
  <c r="F989" i="13"/>
  <c r="F993" i="13"/>
  <c r="F997" i="13"/>
  <c r="F1001" i="13"/>
  <c r="F1005" i="13"/>
  <c r="F1009" i="13"/>
  <c r="F1013" i="13"/>
  <c r="F1017" i="13"/>
  <c r="F1021" i="13"/>
  <c r="F1025" i="13"/>
  <c r="F1029" i="13"/>
  <c r="F1033" i="13"/>
  <c r="F1037" i="13"/>
  <c r="F1041" i="13"/>
  <c r="F1045" i="13"/>
  <c r="F1049" i="13"/>
  <c r="F1053" i="13"/>
  <c r="F1057" i="13"/>
  <c r="F1061" i="13"/>
  <c r="F1065" i="13"/>
  <c r="F1069" i="13"/>
  <c r="F1073" i="13"/>
  <c r="F1077" i="13"/>
  <c r="F1081" i="13"/>
  <c r="F460" i="13"/>
  <c r="F476" i="13"/>
  <c r="F492" i="13"/>
  <c r="F508" i="13"/>
  <c r="F523" i="13"/>
  <c r="F531" i="13"/>
  <c r="F539" i="13"/>
  <c r="F547" i="13"/>
  <c r="F555" i="13"/>
  <c r="F563" i="13"/>
  <c r="F571" i="13"/>
  <c r="F579" i="13"/>
  <c r="F587" i="13"/>
  <c r="F595" i="13"/>
  <c r="F603" i="13"/>
  <c r="F611" i="13"/>
  <c r="F619" i="13"/>
  <c r="F627" i="13"/>
  <c r="F635" i="13"/>
  <c r="F643" i="13"/>
  <c r="F651" i="13"/>
  <c r="F659" i="13"/>
  <c r="F667" i="13"/>
  <c r="F675" i="13"/>
  <c r="F680" i="13"/>
  <c r="F686" i="13"/>
  <c r="F690" i="13"/>
  <c r="F694" i="13"/>
  <c r="F698" i="13"/>
  <c r="F702" i="13"/>
  <c r="F706" i="13"/>
  <c r="F710" i="13"/>
  <c r="F714" i="13"/>
  <c r="F718" i="13"/>
  <c r="F722" i="13"/>
  <c r="F726" i="13"/>
  <c r="F730" i="13"/>
  <c r="F734" i="13"/>
  <c r="F738" i="13"/>
  <c r="F742" i="13"/>
  <c r="F746" i="13"/>
  <c r="F750" i="13"/>
  <c r="F754" i="13"/>
  <c r="F758" i="13"/>
  <c r="F762" i="13"/>
  <c r="F766" i="13"/>
  <c r="F770" i="13"/>
  <c r="F774" i="13"/>
  <c r="F778" i="13"/>
  <c r="F782" i="13"/>
  <c r="F786" i="13"/>
  <c r="F790" i="13"/>
  <c r="F794" i="13"/>
  <c r="F798" i="13"/>
  <c r="F802" i="13"/>
  <c r="F806" i="13"/>
  <c r="F810" i="13"/>
  <c r="F814" i="13"/>
  <c r="F818" i="13"/>
  <c r="F822" i="13"/>
  <c r="F826" i="13"/>
  <c r="F830" i="13"/>
  <c r="F834" i="13"/>
  <c r="F838" i="13"/>
  <c r="F842" i="13"/>
  <c r="F846" i="13"/>
  <c r="F850" i="13"/>
  <c r="F854" i="13"/>
  <c r="F858" i="13"/>
  <c r="F862" i="13"/>
  <c r="F866" i="13"/>
  <c r="F870" i="13"/>
  <c r="F874" i="13"/>
  <c r="F878" i="13"/>
  <c r="F882" i="13"/>
  <c r="F886" i="13"/>
  <c r="F890" i="13"/>
  <c r="F894" i="13"/>
  <c r="F898" i="13"/>
  <c r="F902" i="13"/>
  <c r="F906" i="13"/>
  <c r="F910" i="13"/>
  <c r="F914" i="13"/>
  <c r="F918" i="13"/>
  <c r="F922" i="13"/>
  <c r="F926" i="13"/>
  <c r="F930" i="13"/>
  <c r="F934" i="13"/>
  <c r="F938" i="13"/>
  <c r="F942" i="13"/>
  <c r="F946" i="13"/>
  <c r="F950" i="13"/>
  <c r="F954" i="13"/>
  <c r="F958" i="13"/>
  <c r="F962" i="13"/>
  <c r="F966" i="13"/>
  <c r="F970" i="13"/>
  <c r="F974" i="13"/>
  <c r="F978" i="13"/>
  <c r="F982" i="13"/>
  <c r="F986" i="13"/>
  <c r="F990" i="13"/>
  <c r="F994" i="13"/>
  <c r="F998" i="13"/>
  <c r="F1002" i="13"/>
  <c r="F1006" i="13"/>
  <c r="F1010" i="13"/>
  <c r="F1014" i="13"/>
  <c r="F1018" i="13"/>
  <c r="F1022" i="13"/>
  <c r="F1026" i="13"/>
  <c r="F1030" i="13"/>
  <c r="F1034" i="13"/>
  <c r="F1038" i="13"/>
  <c r="F1042" i="13"/>
  <c r="F1046" i="13"/>
  <c r="F1050" i="13"/>
  <c r="F1054" i="13"/>
  <c r="F1058" i="13"/>
  <c r="F1062" i="13"/>
  <c r="F1066" i="13"/>
  <c r="F1070" i="13"/>
  <c r="F1074" i="13"/>
  <c r="F1078" i="13"/>
  <c r="F1082" i="13"/>
  <c r="F1086" i="13"/>
  <c r="F1090" i="13"/>
  <c r="F1094" i="13"/>
  <c r="F1098" i="13"/>
  <c r="F1102" i="13"/>
  <c r="F1106" i="13"/>
  <c r="F1110" i="13"/>
  <c r="F1114" i="13"/>
  <c r="F1118" i="13"/>
  <c r="F1122" i="13"/>
  <c r="F1126" i="13"/>
  <c r="F1130" i="13"/>
  <c r="F1134" i="13"/>
  <c r="F1138" i="13"/>
  <c r="F1142" i="13"/>
  <c r="F1146" i="13"/>
  <c r="F1150" i="13"/>
  <c r="F1154" i="13"/>
  <c r="F1158" i="13"/>
  <c r="F1162" i="13"/>
  <c r="F1166" i="13"/>
  <c r="F1170" i="13"/>
  <c r="F1174" i="13"/>
  <c r="F1178" i="13"/>
  <c r="F1182" i="13"/>
  <c r="F1186" i="13"/>
  <c r="F1190" i="13"/>
  <c r="F1194" i="13"/>
  <c r="F1198" i="13"/>
  <c r="F1202" i="13"/>
  <c r="F1206" i="13"/>
  <c r="F1210" i="13"/>
  <c r="F1214" i="13"/>
  <c r="F1218" i="13"/>
  <c r="F1222" i="13"/>
  <c r="F1226" i="13"/>
  <c r="F1230" i="13"/>
  <c r="F1234" i="13"/>
  <c r="F1238" i="13"/>
  <c r="F1242" i="13"/>
  <c r="F1246" i="13"/>
  <c r="F1250" i="13"/>
  <c r="F1254" i="13"/>
  <c r="F1258" i="13"/>
  <c r="F1262" i="13"/>
  <c r="F1266" i="13"/>
  <c r="F1270" i="13"/>
  <c r="F1274" i="13"/>
  <c r="F1278" i="13"/>
  <c r="F1282" i="13"/>
  <c r="F1286" i="13"/>
  <c r="F1290" i="13"/>
  <c r="F1294" i="13"/>
  <c r="F1298" i="13"/>
  <c r="F1302" i="13"/>
  <c r="F1306" i="13"/>
  <c r="F1310" i="13"/>
  <c r="F1314" i="13"/>
  <c r="F1318" i="13"/>
  <c r="F1322" i="13"/>
  <c r="F1326" i="13"/>
  <c r="F1330" i="13"/>
  <c r="F1334" i="13"/>
  <c r="F1338" i="13"/>
  <c r="F1342" i="13"/>
  <c r="F1346" i="13"/>
  <c r="F1350" i="13"/>
  <c r="F1097" i="13"/>
  <c r="F1113" i="13"/>
  <c r="F1129" i="13"/>
  <c r="F1145" i="13"/>
  <c r="F1160" i="13"/>
  <c r="F1168" i="13"/>
  <c r="F1176" i="13"/>
  <c r="F1184" i="13"/>
  <c r="F1192" i="13"/>
  <c r="F1200" i="13"/>
  <c r="F1208" i="13"/>
  <c r="F1216" i="13"/>
  <c r="F1224" i="13"/>
  <c r="F1232" i="13"/>
  <c r="F1240" i="13"/>
  <c r="F1248" i="13"/>
  <c r="F1256" i="13"/>
  <c r="F1264" i="13"/>
  <c r="F1269" i="13"/>
  <c r="F1275" i="13"/>
  <c r="F1280" i="13"/>
  <c r="F1285" i="13"/>
  <c r="F1291" i="13"/>
  <c r="F1296" i="13"/>
  <c r="F1301" i="13"/>
  <c r="F1307" i="13"/>
  <c r="F1312" i="13"/>
  <c r="F1317" i="13"/>
  <c r="F1323" i="13"/>
  <c r="F1328" i="13"/>
  <c r="F1333" i="13"/>
  <c r="F1339" i="13"/>
  <c r="F1344" i="13"/>
  <c r="F1349" i="13"/>
  <c r="F1354" i="13"/>
  <c r="F1358" i="13"/>
  <c r="F1362" i="13"/>
  <c r="F1366" i="13"/>
  <c r="F1370" i="13"/>
  <c r="F1374" i="13"/>
  <c r="F1378" i="13"/>
  <c r="F1382" i="13"/>
  <c r="F1386" i="13"/>
  <c r="F1390" i="13"/>
  <c r="F1394" i="13"/>
  <c r="F1398" i="13"/>
  <c r="F1402" i="13"/>
  <c r="F1406" i="13"/>
  <c r="F1410" i="13"/>
  <c r="F1414" i="13"/>
  <c r="F1418" i="13"/>
  <c r="F1422" i="13"/>
  <c r="F1426" i="13"/>
  <c r="F1430" i="13"/>
  <c r="F1434" i="13"/>
  <c r="F1438" i="13"/>
  <c r="F1442" i="13"/>
  <c r="F1446" i="13"/>
  <c r="F1450" i="13"/>
  <c r="F1454" i="13"/>
  <c r="F1458" i="13"/>
  <c r="F1462" i="13"/>
  <c r="F1466" i="13"/>
  <c r="F1470" i="13"/>
  <c r="F1474" i="13"/>
  <c r="F1478" i="13"/>
  <c r="F1482" i="13"/>
  <c r="F1486" i="13"/>
  <c r="F1490" i="13"/>
  <c r="F1494" i="13"/>
  <c r="F1498" i="13"/>
  <c r="F1502" i="13"/>
  <c r="F1506" i="13"/>
  <c r="F1510" i="13"/>
  <c r="F1514" i="13"/>
  <c r="F1518" i="13"/>
  <c r="F1522" i="13"/>
  <c r="F1526" i="13"/>
  <c r="F1530" i="13"/>
  <c r="F1534" i="13"/>
  <c r="F1538" i="13"/>
  <c r="F1542" i="13"/>
  <c r="F1546" i="13"/>
  <c r="F1550" i="13"/>
  <c r="F1554" i="13"/>
  <c r="F1558" i="13"/>
  <c r="F1562" i="13"/>
  <c r="F1566" i="13"/>
  <c r="F1570" i="13"/>
  <c r="F1574" i="13"/>
  <c r="F1578" i="13"/>
  <c r="F1582" i="13"/>
  <c r="F1586" i="13"/>
  <c r="F1590" i="13"/>
  <c r="F1594" i="13"/>
  <c r="F1598" i="13"/>
  <c r="F1602" i="13"/>
  <c r="F1606" i="13"/>
  <c r="F1610" i="13"/>
  <c r="F1614" i="13"/>
  <c r="F1618" i="13"/>
  <c r="F1622" i="13"/>
  <c r="F1626" i="13"/>
  <c r="F1630" i="13"/>
  <c r="F1634" i="13"/>
  <c r="F1638" i="13"/>
  <c r="F1642" i="13"/>
  <c r="F1646" i="13"/>
  <c r="F1650" i="13"/>
  <c r="F1654" i="13"/>
  <c r="F1658" i="13"/>
  <c r="F1662" i="13"/>
  <c r="F1666" i="13"/>
  <c r="F1670" i="13"/>
  <c r="F1674" i="13"/>
  <c r="F1678" i="13"/>
  <c r="F1682" i="13"/>
  <c r="F1686" i="13"/>
  <c r="F1690" i="13"/>
  <c r="F1694" i="13"/>
  <c r="F1698" i="13"/>
  <c r="F1702" i="13"/>
  <c r="F1706" i="13"/>
  <c r="F1710" i="13"/>
  <c r="F1714" i="13"/>
  <c r="F1718" i="13"/>
  <c r="F1722" i="13"/>
  <c r="F1726" i="13"/>
  <c r="F1730" i="13"/>
  <c r="F1734" i="13"/>
  <c r="F1738" i="13"/>
  <c r="F1742" i="13"/>
  <c r="F1746" i="13"/>
  <c r="F1750" i="13"/>
  <c r="F1754" i="13"/>
  <c r="F1758" i="13"/>
  <c r="F1762" i="13"/>
  <c r="F1766" i="13"/>
  <c r="F1770" i="13"/>
  <c r="F1774" i="13"/>
  <c r="F1778" i="13"/>
  <c r="F1782" i="13"/>
  <c r="F1786" i="13"/>
  <c r="F1790" i="13"/>
  <c r="F1794" i="13"/>
  <c r="F1798" i="13"/>
  <c r="F1802" i="13"/>
  <c r="F1806" i="13"/>
  <c r="F1810" i="13"/>
  <c r="F1814" i="13"/>
  <c r="F1818" i="13"/>
  <c r="F1822" i="13"/>
  <c r="F1830" i="13"/>
  <c r="F1085" i="13"/>
  <c r="F1101" i="13"/>
  <c r="F1117" i="13"/>
  <c r="F1133" i="13"/>
  <c r="F1149" i="13"/>
  <c r="F1161" i="13"/>
  <c r="F1169" i="13"/>
  <c r="F1177" i="13"/>
  <c r="F1185" i="13"/>
  <c r="F1193" i="13"/>
  <c r="F1201" i="13"/>
  <c r="F1209" i="13"/>
  <c r="F1217" i="13"/>
  <c r="F1225" i="13"/>
  <c r="F1233" i="13"/>
  <c r="F1241" i="13"/>
  <c r="F1249" i="13"/>
  <c r="F1257" i="13"/>
  <c r="F1265" i="13"/>
  <c r="F1271" i="13"/>
  <c r="F1276" i="13"/>
  <c r="F1281" i="13"/>
  <c r="F1287" i="13"/>
  <c r="F1292" i="13"/>
  <c r="F1297" i="13"/>
  <c r="F1303" i="13"/>
  <c r="F1308" i="13"/>
  <c r="F1313" i="13"/>
  <c r="F1319" i="13"/>
  <c r="F1324" i="13"/>
  <c r="F1329" i="13"/>
  <c r="F1335" i="13"/>
  <c r="F1340" i="13"/>
  <c r="F1345" i="13"/>
  <c r="F1351" i="13"/>
  <c r="F1355" i="13"/>
  <c r="F1359" i="13"/>
  <c r="F1363" i="13"/>
  <c r="F1367" i="13"/>
  <c r="F1371" i="13"/>
  <c r="F1375" i="13"/>
  <c r="F1379" i="13"/>
  <c r="F1383" i="13"/>
  <c r="F1387" i="13"/>
  <c r="F1391" i="13"/>
  <c r="F1395" i="13"/>
  <c r="F1399" i="13"/>
  <c r="F1403" i="13"/>
  <c r="F1407" i="13"/>
  <c r="F1411" i="13"/>
  <c r="F1415" i="13"/>
  <c r="F1419" i="13"/>
  <c r="F1423" i="13"/>
  <c r="F1427" i="13"/>
  <c r="F1431" i="13"/>
  <c r="F1435" i="13"/>
  <c r="F1439" i="13"/>
  <c r="F1443" i="13"/>
  <c r="F1447" i="13"/>
  <c r="F1451" i="13"/>
  <c r="F1455" i="13"/>
  <c r="F1459" i="13"/>
  <c r="F1463" i="13"/>
  <c r="F1467" i="13"/>
  <c r="F1471" i="13"/>
  <c r="F1475" i="13"/>
  <c r="F1479" i="13"/>
  <c r="F1483" i="13"/>
  <c r="F1487" i="13"/>
  <c r="F1491" i="13"/>
  <c r="F1495" i="13"/>
  <c r="F1499" i="13"/>
  <c r="F1503" i="13"/>
  <c r="F1507" i="13"/>
  <c r="F1511" i="13"/>
  <c r="F1515" i="13"/>
  <c r="F1519" i="13"/>
  <c r="F1523" i="13"/>
  <c r="F1527" i="13"/>
  <c r="F1531" i="13"/>
  <c r="F1535" i="13"/>
  <c r="F1539" i="13"/>
  <c r="F1543" i="13"/>
  <c r="F1547" i="13"/>
  <c r="F1551" i="13"/>
  <c r="F1555" i="13"/>
  <c r="F1559" i="13"/>
  <c r="F1563" i="13"/>
  <c r="F1567" i="13"/>
  <c r="F1571" i="13"/>
  <c r="F1575" i="13"/>
  <c r="F1579" i="13"/>
  <c r="F1583" i="13"/>
  <c r="F1587" i="13"/>
  <c r="F1591" i="13"/>
  <c r="F1595" i="13"/>
  <c r="F1599" i="13"/>
  <c r="F1603" i="13"/>
  <c r="F1607" i="13"/>
  <c r="F1611" i="13"/>
  <c r="F1615" i="13"/>
  <c r="F1619" i="13"/>
  <c r="F1623" i="13"/>
  <c r="F1627" i="13"/>
  <c r="F1631" i="13"/>
  <c r="F1635" i="13"/>
  <c r="F1639" i="13"/>
  <c r="F1643" i="13"/>
  <c r="F1647" i="13"/>
  <c r="F1651" i="13"/>
  <c r="F1655" i="13"/>
  <c r="F1659" i="13"/>
  <c r="F1663" i="13"/>
  <c r="F1667" i="13"/>
  <c r="F1671" i="13"/>
  <c r="F1675" i="13"/>
  <c r="F1679" i="13"/>
  <c r="F1683" i="13"/>
  <c r="F1687" i="13"/>
  <c r="F1691" i="13"/>
  <c r="F1695" i="13"/>
  <c r="F1699" i="13"/>
  <c r="F1703" i="13"/>
  <c r="F1707" i="13"/>
  <c r="F1711" i="13"/>
  <c r="F1715" i="13"/>
  <c r="F1719" i="13"/>
  <c r="F1723" i="13"/>
  <c r="F1727" i="13"/>
  <c r="F1731" i="13"/>
  <c r="F1735" i="13"/>
  <c r="F1739" i="13"/>
  <c r="F1743" i="13"/>
  <c r="F1747" i="13"/>
  <c r="F1751" i="13"/>
  <c r="F1755" i="13"/>
  <c r="F1759" i="13"/>
  <c r="F1763" i="13"/>
  <c r="F1767" i="13"/>
  <c r="F1771" i="13"/>
  <c r="F1775" i="13"/>
  <c r="F1779" i="13"/>
  <c r="F1783" i="13"/>
  <c r="F1787" i="13"/>
  <c r="F1791" i="13"/>
  <c r="F1795" i="13"/>
  <c r="F1799" i="13"/>
  <c r="F1803" i="13"/>
  <c r="F1807" i="13"/>
  <c r="F1811" i="13"/>
  <c r="F1815" i="13"/>
  <c r="F1819" i="13"/>
  <c r="F1823" i="13"/>
  <c r="F1827" i="13"/>
  <c r="F6" i="13"/>
  <c r="F1826" i="13"/>
  <c r="F1089" i="13"/>
  <c r="F1105" i="13"/>
  <c r="F1121" i="13"/>
  <c r="F1137" i="13"/>
  <c r="F1153" i="13"/>
  <c r="F1164" i="13"/>
  <c r="F1172" i="13"/>
  <c r="F1180" i="13"/>
  <c r="F1188" i="13"/>
  <c r="F1196" i="13"/>
  <c r="F1204" i="13"/>
  <c r="F1212" i="13"/>
  <c r="F1220" i="13"/>
  <c r="F1228" i="13"/>
  <c r="F1236" i="13"/>
  <c r="F1244" i="13"/>
  <c r="F1252" i="13"/>
  <c r="F1260" i="13"/>
  <c r="F1267" i="13"/>
  <c r="F1272" i="13"/>
  <c r="F1277" i="13"/>
  <c r="F1283" i="13"/>
  <c r="F1288" i="13"/>
  <c r="F1293" i="13"/>
  <c r="F1299" i="13"/>
  <c r="F1304" i="13"/>
  <c r="F1309" i="13"/>
  <c r="F1315" i="13"/>
  <c r="F1320" i="13"/>
  <c r="F1325" i="13"/>
  <c r="F1331" i="13"/>
  <c r="F1336" i="13"/>
  <c r="F1341" i="13"/>
  <c r="F1347" i="13"/>
  <c r="F1352" i="13"/>
  <c r="F1356" i="13"/>
  <c r="F1360" i="13"/>
  <c r="F1364" i="13"/>
  <c r="F1368" i="13"/>
  <c r="F1372" i="13"/>
  <c r="F1376" i="13"/>
  <c r="F1380" i="13"/>
  <c r="F1384" i="13"/>
  <c r="F1388" i="13"/>
  <c r="F1392" i="13"/>
  <c r="F1396" i="13"/>
  <c r="F1400" i="13"/>
  <c r="F1404" i="13"/>
  <c r="F1408" i="13"/>
  <c r="F1412" i="13"/>
  <c r="F1416" i="13"/>
  <c r="F1420" i="13"/>
  <c r="F1424" i="13"/>
  <c r="F1428" i="13"/>
  <c r="F1432" i="13"/>
  <c r="F1436" i="13"/>
  <c r="F1440" i="13"/>
  <c r="F1444" i="13"/>
  <c r="F1448" i="13"/>
  <c r="F1452" i="13"/>
  <c r="F1456" i="13"/>
  <c r="F1460" i="13"/>
  <c r="F1464" i="13"/>
  <c r="F1468" i="13"/>
  <c r="F1472" i="13"/>
  <c r="F1476" i="13"/>
  <c r="F1480" i="13"/>
  <c r="F1484" i="13"/>
  <c r="F1488" i="13"/>
  <c r="F1492" i="13"/>
  <c r="F1496" i="13"/>
  <c r="F1500" i="13"/>
  <c r="F1504" i="13"/>
  <c r="F1508" i="13"/>
  <c r="F1512" i="13"/>
  <c r="F1516" i="13"/>
  <c r="F1520" i="13"/>
  <c r="F1524" i="13"/>
  <c r="F1528" i="13"/>
  <c r="F1532" i="13"/>
  <c r="F1536" i="13"/>
  <c r="F1540" i="13"/>
  <c r="F1544" i="13"/>
  <c r="F1548" i="13"/>
  <c r="F1552" i="13"/>
  <c r="F1556" i="13"/>
  <c r="F1560" i="13"/>
  <c r="F1564" i="13"/>
  <c r="F1568" i="13"/>
  <c r="F1572" i="13"/>
  <c r="F1576" i="13"/>
  <c r="F1580" i="13"/>
  <c r="F1584" i="13"/>
  <c r="F1588" i="13"/>
  <c r="F1592" i="13"/>
  <c r="F1596" i="13"/>
  <c r="F1600" i="13"/>
  <c r="F1604" i="13"/>
  <c r="F1608" i="13"/>
  <c r="F1612" i="13"/>
  <c r="F1616" i="13"/>
  <c r="F1620" i="13"/>
  <c r="F1624" i="13"/>
  <c r="F1628" i="13"/>
  <c r="F1632" i="13"/>
  <c r="F1636" i="13"/>
  <c r="F1640" i="13"/>
  <c r="F1644" i="13"/>
  <c r="F1648" i="13"/>
  <c r="F1652" i="13"/>
  <c r="F1656" i="13"/>
  <c r="F1660" i="13"/>
  <c r="F1664" i="13"/>
  <c r="F1668" i="13"/>
  <c r="F1672" i="13"/>
  <c r="F1676" i="13"/>
  <c r="F1680" i="13"/>
  <c r="F1684" i="13"/>
  <c r="F1688" i="13"/>
  <c r="F1692" i="13"/>
  <c r="F1696" i="13"/>
  <c r="F1700" i="13"/>
  <c r="F1704" i="13"/>
  <c r="F1708" i="13"/>
  <c r="F1712" i="13"/>
  <c r="F1716" i="13"/>
  <c r="F1720" i="13"/>
  <c r="F1724" i="13"/>
  <c r="F1728" i="13"/>
  <c r="F1732" i="13"/>
  <c r="F1736" i="13"/>
  <c r="F1740" i="13"/>
  <c r="F1744" i="13"/>
  <c r="F1748" i="13"/>
  <c r="F1752" i="13"/>
  <c r="F1756" i="13"/>
  <c r="F1760" i="13"/>
  <c r="F1764" i="13"/>
  <c r="F1768" i="13"/>
  <c r="F1772" i="13"/>
  <c r="F1776" i="13"/>
  <c r="F1780" i="13"/>
  <c r="F1784" i="13"/>
  <c r="F1788" i="13"/>
  <c r="F1792" i="13"/>
  <c r="F1796" i="13"/>
  <c r="F1800" i="13"/>
  <c r="F1804" i="13"/>
  <c r="F1808" i="13"/>
  <c r="F1812" i="13"/>
  <c r="F1816" i="13"/>
  <c r="F1820" i="13"/>
  <c r="F1824" i="13"/>
  <c r="F1828" i="13"/>
  <c r="F1825" i="13"/>
  <c r="F1093" i="13"/>
  <c r="F1109" i="13"/>
  <c r="F1125" i="13"/>
  <c r="F1141" i="13"/>
  <c r="F1157" i="13"/>
  <c r="F1165" i="13"/>
  <c r="F1173" i="13"/>
  <c r="F1181" i="13"/>
  <c r="F1189" i="13"/>
  <c r="F1197" i="13"/>
  <c r="F1205" i="13"/>
  <c r="F1213" i="13"/>
  <c r="F1221" i="13"/>
  <c r="F1229" i="13"/>
  <c r="F1237" i="13"/>
  <c r="F1245" i="13"/>
  <c r="F1253" i="13"/>
  <c r="F1261" i="13"/>
  <c r="F1268" i="13"/>
  <c r="F1273" i="13"/>
  <c r="F1279" i="13"/>
  <c r="F1284" i="13"/>
  <c r="F1289" i="13"/>
  <c r="F1295" i="13"/>
  <c r="F1300" i="13"/>
  <c r="F1305" i="13"/>
  <c r="F1311" i="13"/>
  <c r="F1316" i="13"/>
  <c r="F1321" i="13"/>
  <c r="F1327" i="13"/>
  <c r="F1332" i="13"/>
  <c r="F1337" i="13"/>
  <c r="F1343" i="13"/>
  <c r="F1348" i="13"/>
  <c r="F1353" i="13"/>
  <c r="F1357" i="13"/>
  <c r="F1361" i="13"/>
  <c r="F1365" i="13"/>
  <c r="F1369" i="13"/>
  <c r="F1373" i="13"/>
  <c r="F1377" i="13"/>
  <c r="F1381" i="13"/>
  <c r="F1385" i="13"/>
  <c r="F1389" i="13"/>
  <c r="F1393" i="13"/>
  <c r="F1397" i="13"/>
  <c r="F1401" i="13"/>
  <c r="F1405" i="13"/>
  <c r="F1409" i="13"/>
  <c r="F1413" i="13"/>
  <c r="F1417" i="13"/>
  <c r="F1421" i="13"/>
  <c r="F1425" i="13"/>
  <c r="F1429" i="13"/>
  <c r="F1433" i="13"/>
  <c r="F1437" i="13"/>
  <c r="F1441" i="13"/>
  <c r="F1445" i="13"/>
  <c r="F1449" i="13"/>
  <c r="F1453" i="13"/>
  <c r="F1457" i="13"/>
  <c r="F1461" i="13"/>
  <c r="F1465" i="13"/>
  <c r="F1469" i="13"/>
  <c r="F1473" i="13"/>
  <c r="F1477" i="13"/>
  <c r="F1481" i="13"/>
  <c r="F1485" i="13"/>
  <c r="F1489" i="13"/>
  <c r="F1493" i="13"/>
  <c r="F1497" i="13"/>
  <c r="F1501" i="13"/>
  <c r="F1505" i="13"/>
  <c r="F1509" i="13"/>
  <c r="F1513" i="13"/>
  <c r="F1517" i="13"/>
  <c r="F1521" i="13"/>
  <c r="F1525" i="13"/>
  <c r="F1529" i="13"/>
  <c r="F1533" i="13"/>
  <c r="F1537" i="13"/>
  <c r="F1541" i="13"/>
  <c r="F1545" i="13"/>
  <c r="F1549" i="13"/>
  <c r="F1553" i="13"/>
  <c r="F1557" i="13"/>
  <c r="F1561" i="13"/>
  <c r="F1565" i="13"/>
  <c r="F1569" i="13"/>
  <c r="F1573" i="13"/>
  <c r="F1577" i="13"/>
  <c r="F1581" i="13"/>
  <c r="F1585" i="13"/>
  <c r="F1589" i="13"/>
  <c r="F1593" i="13"/>
  <c r="F1597" i="13"/>
  <c r="F1601" i="13"/>
  <c r="F1605" i="13"/>
  <c r="F1609" i="13"/>
  <c r="F1613" i="13"/>
  <c r="F1617" i="13"/>
  <c r="F1621" i="13"/>
  <c r="F1625" i="13"/>
  <c r="F1629" i="13"/>
  <c r="F1633" i="13"/>
  <c r="F1637" i="13"/>
  <c r="F1641" i="13"/>
  <c r="F1645" i="13"/>
  <c r="F1649" i="13"/>
  <c r="F1653" i="13"/>
  <c r="F1657" i="13"/>
  <c r="F1661" i="13"/>
  <c r="F1665" i="13"/>
  <c r="F1669" i="13"/>
  <c r="F1673" i="13"/>
  <c r="F1677" i="13"/>
  <c r="F1681" i="13"/>
  <c r="F1685" i="13"/>
  <c r="F1689" i="13"/>
  <c r="F1693" i="13"/>
  <c r="F1697" i="13"/>
  <c r="F1701" i="13"/>
  <c r="F1705" i="13"/>
  <c r="F1709" i="13"/>
  <c r="F1713" i="13"/>
  <c r="F1717" i="13"/>
  <c r="F1721" i="13"/>
  <c r="F1725" i="13"/>
  <c r="F1729" i="13"/>
  <c r="F1733" i="13"/>
  <c r="F1737" i="13"/>
  <c r="F1741" i="13"/>
  <c r="F1745" i="13"/>
  <c r="F1749" i="13"/>
  <c r="F1753" i="13"/>
  <c r="F1757" i="13"/>
  <c r="F1761" i="13"/>
  <c r="F1765" i="13"/>
  <c r="F1769" i="13"/>
  <c r="F1773" i="13"/>
  <c r="F1777" i="13"/>
  <c r="F1781" i="13"/>
  <c r="F1785" i="13"/>
  <c r="F1789" i="13"/>
  <c r="F1793" i="13"/>
  <c r="F1797" i="13"/>
  <c r="F1801" i="13"/>
  <c r="F1805" i="13"/>
  <c r="F1809" i="13"/>
  <c r="F1813" i="13"/>
  <c r="F1817" i="13"/>
  <c r="F1821" i="13"/>
  <c r="F1829" i="13"/>
  <c r="J9" i="13"/>
  <c r="J13" i="13"/>
  <c r="J17" i="13"/>
  <c r="J21" i="13"/>
  <c r="J25" i="13"/>
  <c r="J29" i="13"/>
  <c r="J33" i="13"/>
  <c r="J37" i="13"/>
  <c r="J41" i="13"/>
  <c r="J45" i="13"/>
  <c r="J49" i="13"/>
  <c r="J53" i="13"/>
  <c r="J57" i="13"/>
  <c r="J61" i="13"/>
  <c r="J65" i="13"/>
  <c r="J69" i="13"/>
  <c r="J73" i="13"/>
  <c r="J77" i="13"/>
  <c r="J81" i="13"/>
  <c r="J85" i="13"/>
  <c r="J89" i="13"/>
  <c r="J93" i="13"/>
  <c r="J97" i="13"/>
  <c r="J101" i="13"/>
  <c r="J105" i="13"/>
  <c r="J109" i="13"/>
  <c r="J113" i="13"/>
  <c r="J117" i="13"/>
  <c r="J121" i="13"/>
  <c r="J125" i="13"/>
  <c r="J129" i="13"/>
  <c r="J133" i="13"/>
  <c r="J137" i="13"/>
  <c r="J141" i="13"/>
  <c r="J145" i="13"/>
  <c r="J149" i="13"/>
  <c r="J153" i="13"/>
  <c r="J157" i="13"/>
  <c r="J161" i="13"/>
  <c r="J165" i="13"/>
  <c r="J169" i="13"/>
  <c r="J173" i="13"/>
  <c r="J177" i="13"/>
  <c r="J181" i="13"/>
  <c r="J185" i="13"/>
  <c r="J189" i="13"/>
  <c r="J193" i="13"/>
  <c r="J197" i="13"/>
  <c r="J201" i="13"/>
  <c r="J205" i="13"/>
  <c r="J209" i="13"/>
  <c r="J213" i="13"/>
  <c r="J217" i="13"/>
  <c r="J221" i="13"/>
  <c r="J225" i="13"/>
  <c r="J229" i="13"/>
  <c r="J233" i="13"/>
  <c r="J237" i="13"/>
  <c r="J241" i="13"/>
  <c r="J245" i="13"/>
  <c r="J249" i="13"/>
  <c r="J253" i="13"/>
  <c r="J257" i="13"/>
  <c r="J261" i="13"/>
  <c r="J265" i="13"/>
  <c r="J269" i="13"/>
  <c r="J273" i="13"/>
  <c r="J277" i="13"/>
  <c r="J281" i="13"/>
  <c r="J285" i="13"/>
  <c r="J289" i="13"/>
  <c r="J293" i="13"/>
  <c r="J297" i="13"/>
  <c r="J301" i="13"/>
  <c r="J305" i="13"/>
  <c r="J309" i="13"/>
  <c r="J313" i="13"/>
  <c r="J317" i="13"/>
  <c r="J321" i="13"/>
  <c r="J325" i="13"/>
  <c r="J329" i="13"/>
  <c r="J333" i="13"/>
  <c r="J337" i="13"/>
  <c r="J341" i="13"/>
  <c r="J345" i="13"/>
  <c r="J6" i="13"/>
  <c r="J10" i="13"/>
  <c r="J14" i="13"/>
  <c r="J18" i="13"/>
  <c r="J22" i="13"/>
  <c r="J26" i="13"/>
  <c r="J30" i="13"/>
  <c r="J34" i="13"/>
  <c r="J38" i="13"/>
  <c r="J42" i="13"/>
  <c r="J46" i="13"/>
  <c r="J50" i="13"/>
  <c r="J54" i="13"/>
  <c r="J58" i="13"/>
  <c r="J62" i="13"/>
  <c r="J66" i="13"/>
  <c r="J70" i="13"/>
  <c r="J74" i="13"/>
  <c r="J78" i="13"/>
  <c r="J82" i="13"/>
  <c r="J86" i="13"/>
  <c r="J90" i="13"/>
  <c r="J94" i="13"/>
  <c r="J98" i="13"/>
  <c r="J102" i="13"/>
  <c r="J106" i="13"/>
  <c r="J110" i="13"/>
  <c r="J114" i="13"/>
  <c r="J118" i="13"/>
  <c r="J122" i="13"/>
  <c r="J126" i="13"/>
  <c r="J130" i="13"/>
  <c r="J134" i="13"/>
  <c r="J138" i="13"/>
  <c r="J142" i="13"/>
  <c r="J146" i="13"/>
  <c r="J150" i="13"/>
  <c r="J154" i="13"/>
  <c r="J158" i="13"/>
  <c r="J162" i="13"/>
  <c r="J166" i="13"/>
  <c r="J170" i="13"/>
  <c r="J174" i="13"/>
  <c r="J178" i="13"/>
  <c r="J182" i="13"/>
  <c r="J186" i="13"/>
  <c r="J190" i="13"/>
  <c r="J194" i="13"/>
  <c r="J198" i="13"/>
  <c r="J202" i="13"/>
  <c r="J206" i="13"/>
  <c r="J210" i="13"/>
  <c r="J214" i="13"/>
  <c r="J218" i="13"/>
  <c r="J222" i="13"/>
  <c r="J226" i="13"/>
  <c r="J230" i="13"/>
  <c r="J234" i="13"/>
  <c r="J238" i="13"/>
  <c r="J242" i="13"/>
  <c r="J246" i="13"/>
  <c r="J250" i="13"/>
  <c r="J254" i="13"/>
  <c r="J258" i="13"/>
  <c r="J262" i="13"/>
  <c r="J266" i="13"/>
  <c r="J270" i="13"/>
  <c r="J274" i="13"/>
  <c r="J278" i="13"/>
  <c r="J282" i="13"/>
  <c r="J286" i="13"/>
  <c r="J290" i="13"/>
  <c r="J7" i="13"/>
  <c r="J11" i="13"/>
  <c r="J15" i="13"/>
  <c r="J19" i="13"/>
  <c r="J23" i="13"/>
  <c r="J27" i="13"/>
  <c r="J31" i="13"/>
  <c r="J35" i="13"/>
  <c r="J39" i="13"/>
  <c r="J43" i="13"/>
  <c r="J47" i="13"/>
  <c r="J51" i="13"/>
  <c r="J55" i="13"/>
  <c r="J59" i="13"/>
  <c r="J63" i="13"/>
  <c r="J67" i="13"/>
  <c r="J71" i="13"/>
  <c r="J75" i="13"/>
  <c r="J79" i="13"/>
  <c r="J83" i="13"/>
  <c r="J87" i="13"/>
  <c r="J91" i="13"/>
  <c r="J95" i="13"/>
  <c r="J99" i="13"/>
  <c r="J103" i="13"/>
  <c r="J107" i="13"/>
  <c r="J111" i="13"/>
  <c r="J115" i="13"/>
  <c r="J119" i="13"/>
  <c r="J123" i="13"/>
  <c r="J127" i="13"/>
  <c r="J131" i="13"/>
  <c r="J135" i="13"/>
  <c r="J139" i="13"/>
  <c r="J143" i="13"/>
  <c r="J147" i="13"/>
  <c r="J151" i="13"/>
  <c r="J155" i="13"/>
  <c r="J159" i="13"/>
  <c r="J163" i="13"/>
  <c r="J167" i="13"/>
  <c r="J171" i="13"/>
  <c r="J175" i="13"/>
  <c r="J179" i="13"/>
  <c r="J183" i="13"/>
  <c r="J187" i="13"/>
  <c r="J191" i="13"/>
  <c r="J195" i="13"/>
  <c r="J199" i="13"/>
  <c r="J203" i="13"/>
  <c r="J207" i="13"/>
  <c r="J211" i="13"/>
  <c r="J215" i="13"/>
  <c r="J219" i="13"/>
  <c r="J223" i="13"/>
  <c r="J227" i="13"/>
  <c r="J231" i="13"/>
  <c r="J235" i="13"/>
  <c r="J239" i="13"/>
  <c r="J243" i="13"/>
  <c r="J247" i="13"/>
  <c r="J251" i="13"/>
  <c r="J8" i="13"/>
  <c r="J12" i="13"/>
  <c r="J16" i="13"/>
  <c r="J20" i="13"/>
  <c r="J24" i="13"/>
  <c r="J28" i="13"/>
  <c r="J32" i="13"/>
  <c r="J36" i="13"/>
  <c r="J40" i="13"/>
  <c r="J44" i="13"/>
  <c r="J48" i="13"/>
  <c r="J52" i="13"/>
  <c r="J56" i="13"/>
  <c r="J60" i="13"/>
  <c r="J64" i="13"/>
  <c r="J68" i="13"/>
  <c r="J72" i="13"/>
  <c r="J76" i="13"/>
  <c r="J80" i="13"/>
  <c r="J84" i="13"/>
  <c r="J88" i="13"/>
  <c r="J92" i="13"/>
  <c r="J96" i="13"/>
  <c r="J100" i="13"/>
  <c r="J104" i="13"/>
  <c r="J108" i="13"/>
  <c r="J112" i="13"/>
  <c r="J116" i="13"/>
  <c r="J120" i="13"/>
  <c r="J124" i="13"/>
  <c r="J128" i="13"/>
  <c r="J132" i="13"/>
  <c r="J136" i="13"/>
  <c r="J140" i="13"/>
  <c r="J144" i="13"/>
  <c r="J148" i="13"/>
  <c r="J152" i="13"/>
  <c r="J156" i="13"/>
  <c r="J160" i="13"/>
  <c r="J164" i="13"/>
  <c r="J168" i="13"/>
  <c r="J172" i="13"/>
  <c r="J176" i="13"/>
  <c r="J180" i="13"/>
  <c r="J184" i="13"/>
  <c r="J188" i="13"/>
  <c r="J192" i="13"/>
  <c r="J196" i="13"/>
  <c r="J200" i="13"/>
  <c r="J204" i="13"/>
  <c r="J208" i="13"/>
  <c r="J212" i="13"/>
  <c r="J216" i="13"/>
  <c r="J220" i="13"/>
  <c r="J224" i="13"/>
  <c r="J228" i="13"/>
  <c r="J232" i="13"/>
  <c r="J236" i="13"/>
  <c r="J240" i="13"/>
  <c r="J244" i="13"/>
  <c r="J248" i="13"/>
  <c r="J252" i="13"/>
  <c r="J256" i="13"/>
  <c r="J260" i="13"/>
  <c r="J264" i="13"/>
  <c r="J268" i="13"/>
  <c r="J272" i="13"/>
  <c r="J276" i="13"/>
  <c r="J280" i="13"/>
  <c r="J284" i="13"/>
  <c r="J288" i="13"/>
  <c r="J292" i="13"/>
  <c r="J296" i="13"/>
  <c r="J300" i="13"/>
  <c r="J304" i="13"/>
  <c r="J308" i="13"/>
  <c r="J312" i="13"/>
  <c r="J316" i="13"/>
  <c r="J320" i="13"/>
  <c r="J324" i="13"/>
  <c r="J328" i="13"/>
  <c r="J332" i="13"/>
  <c r="J336" i="13"/>
  <c r="J340" i="13"/>
  <c r="J267" i="13"/>
  <c r="J283" i="13"/>
  <c r="J295" i="13"/>
  <c r="J303" i="13"/>
  <c r="J311" i="13"/>
  <c r="J319" i="13"/>
  <c r="J327" i="13"/>
  <c r="J335" i="13"/>
  <c r="J343" i="13"/>
  <c r="J348" i="13"/>
  <c r="J352" i="13"/>
  <c r="J356" i="13"/>
  <c r="J360" i="13"/>
  <c r="J364" i="13"/>
  <c r="J368" i="13"/>
  <c r="J372" i="13"/>
  <c r="J376" i="13"/>
  <c r="J380" i="13"/>
  <c r="J384" i="13"/>
  <c r="J388" i="13"/>
  <c r="J392" i="13"/>
  <c r="J396" i="13"/>
  <c r="J400" i="13"/>
  <c r="J404" i="13"/>
  <c r="J408" i="13"/>
  <c r="J412" i="13"/>
  <c r="J416" i="13"/>
  <c r="J420" i="13"/>
  <c r="J424" i="13"/>
  <c r="J428" i="13"/>
  <c r="J432" i="13"/>
  <c r="J436" i="13"/>
  <c r="J440" i="13"/>
  <c r="J444" i="13"/>
  <c r="J448" i="13"/>
  <c r="J452" i="13"/>
  <c r="J456" i="13"/>
  <c r="J460" i="13"/>
  <c r="J464" i="13"/>
  <c r="J468" i="13"/>
  <c r="J472" i="13"/>
  <c r="J476" i="13"/>
  <c r="J480" i="13"/>
  <c r="J484" i="13"/>
  <c r="J263" i="13"/>
  <c r="J279" i="13"/>
  <c r="J294" i="13"/>
  <c r="J302" i="13"/>
  <c r="J310" i="13"/>
  <c r="J318" i="13"/>
  <c r="J326" i="13"/>
  <c r="J334" i="13"/>
  <c r="J342" i="13"/>
  <c r="J347" i="13"/>
  <c r="J351" i="13"/>
  <c r="J355" i="13"/>
  <c r="J359" i="13"/>
  <c r="J363" i="13"/>
  <c r="J367" i="13"/>
  <c r="J371" i="13"/>
  <c r="J375" i="13"/>
  <c r="J379" i="13"/>
  <c r="J383" i="13"/>
  <c r="J387" i="13"/>
  <c r="J391" i="13"/>
  <c r="J395" i="13"/>
  <c r="J399" i="13"/>
  <c r="J403" i="13"/>
  <c r="J407" i="13"/>
  <c r="J411" i="13"/>
  <c r="J415" i="13"/>
  <c r="J419" i="13"/>
  <c r="J423" i="13"/>
  <c r="J427" i="13"/>
  <c r="J431" i="13"/>
  <c r="J435" i="13"/>
  <c r="J439" i="13"/>
  <c r="J443" i="13"/>
  <c r="J447" i="13"/>
  <c r="J451" i="13"/>
  <c r="J455" i="13"/>
  <c r="J459" i="13"/>
  <c r="J463" i="13"/>
  <c r="J467" i="13"/>
  <c r="J471" i="13"/>
  <c r="J475" i="13"/>
  <c r="J479" i="13"/>
  <c r="J483" i="13"/>
  <c r="J487" i="13"/>
  <c r="J491" i="13"/>
  <c r="J495" i="13"/>
  <c r="J499" i="13"/>
  <c r="J503" i="13"/>
  <c r="J507" i="13"/>
  <c r="J511" i="13"/>
  <c r="J515" i="13"/>
  <c r="J519" i="13"/>
  <c r="J523" i="13"/>
  <c r="J527" i="13"/>
  <c r="J531" i="13"/>
  <c r="J535" i="13"/>
  <c r="J539" i="13"/>
  <c r="J543" i="13"/>
  <c r="J547" i="13"/>
  <c r="J551" i="13"/>
  <c r="J555" i="13"/>
  <c r="J559" i="13"/>
  <c r="J563" i="13"/>
  <c r="J567" i="13"/>
  <c r="J571" i="13"/>
  <c r="J575" i="13"/>
  <c r="J579" i="13"/>
  <c r="J583" i="13"/>
  <c r="J587" i="13"/>
  <c r="J591" i="13"/>
  <c r="J595" i="13"/>
  <c r="J599" i="13"/>
  <c r="J603" i="13"/>
  <c r="J607" i="13"/>
  <c r="J611" i="13"/>
  <c r="J615" i="13"/>
  <c r="J619" i="13"/>
  <c r="J623" i="13"/>
  <c r="J627" i="13"/>
  <c r="J631" i="13"/>
  <c r="J635" i="13"/>
  <c r="J639" i="13"/>
  <c r="J643" i="13"/>
  <c r="J647" i="13"/>
  <c r="J275" i="13"/>
  <c r="J299" i="13"/>
  <c r="J315" i="13"/>
  <c r="J331" i="13"/>
  <c r="J346" i="13"/>
  <c r="J354" i="13"/>
  <c r="J362" i="13"/>
  <c r="J370" i="13"/>
  <c r="J378" i="13"/>
  <c r="J386" i="13"/>
  <c r="J394" i="13"/>
  <c r="J402" i="13"/>
  <c r="J410" i="13"/>
  <c r="J418" i="13"/>
  <c r="J426" i="13"/>
  <c r="J434" i="13"/>
  <c r="J442" i="13"/>
  <c r="J450" i="13"/>
  <c r="J458" i="13"/>
  <c r="J466" i="13"/>
  <c r="J474" i="13"/>
  <c r="J482" i="13"/>
  <c r="J489" i="13"/>
  <c r="J494" i="13"/>
  <c r="J500" i="13"/>
  <c r="J505" i="13"/>
  <c r="J510" i="13"/>
  <c r="J516" i="13"/>
  <c r="J521" i="13"/>
  <c r="J526" i="13"/>
  <c r="J532" i="13"/>
  <c r="J537" i="13"/>
  <c r="J542" i="13"/>
  <c r="J548" i="13"/>
  <c r="J553" i="13"/>
  <c r="J558" i="13"/>
  <c r="J564" i="13"/>
  <c r="J569" i="13"/>
  <c r="J574" i="13"/>
  <c r="J580" i="13"/>
  <c r="J585" i="13"/>
  <c r="J590" i="13"/>
  <c r="J596" i="13"/>
  <c r="J601" i="13"/>
  <c r="J606" i="13"/>
  <c r="J612" i="13"/>
  <c r="J617" i="13"/>
  <c r="J622" i="13"/>
  <c r="J628" i="13"/>
  <c r="J633" i="13"/>
  <c r="J638" i="13"/>
  <c r="J644" i="13"/>
  <c r="J649" i="13"/>
  <c r="J653" i="13"/>
  <c r="J657" i="13"/>
  <c r="J661" i="13"/>
  <c r="J665" i="13"/>
  <c r="J669" i="13"/>
  <c r="J673" i="13"/>
  <c r="J677" i="13"/>
  <c r="J681" i="13"/>
  <c r="J685" i="13"/>
  <c r="J689" i="13"/>
  <c r="J693" i="13"/>
  <c r="J697" i="13"/>
  <c r="J701" i="13"/>
  <c r="J705" i="13"/>
  <c r="J709" i="13"/>
  <c r="J713" i="13"/>
  <c r="J717" i="13"/>
  <c r="J721" i="13"/>
  <c r="J725" i="13"/>
  <c r="J729" i="13"/>
  <c r="J733" i="13"/>
  <c r="J737" i="13"/>
  <c r="J741" i="13"/>
  <c r="J745" i="13"/>
  <c r="J749" i="13"/>
  <c r="J753" i="13"/>
  <c r="J757" i="13"/>
  <c r="J761" i="13"/>
  <c r="J765" i="13"/>
  <c r="J769" i="13"/>
  <c r="J773" i="13"/>
  <c r="J777" i="13"/>
  <c r="J781" i="13"/>
  <c r="J785" i="13"/>
  <c r="J789" i="13"/>
  <c r="J793" i="13"/>
  <c r="J797" i="13"/>
  <c r="J801" i="13"/>
  <c r="J805" i="13"/>
  <c r="J809" i="13"/>
  <c r="J813" i="13"/>
  <c r="J817" i="13"/>
  <c r="J821" i="13"/>
  <c r="J825" i="13"/>
  <c r="J829" i="13"/>
  <c r="J833" i="13"/>
  <c r="J837" i="13"/>
  <c r="J841" i="13"/>
  <c r="J845" i="13"/>
  <c r="J849" i="13"/>
  <c r="J853" i="13"/>
  <c r="J255" i="13"/>
  <c r="J287" i="13"/>
  <c r="J306" i="13"/>
  <c r="J322" i="13"/>
  <c r="J338" i="13"/>
  <c r="J349" i="13"/>
  <c r="J357" i="13"/>
  <c r="J365" i="13"/>
  <c r="J373" i="13"/>
  <c r="J381" i="13"/>
  <c r="J389" i="13"/>
  <c r="J397" i="13"/>
  <c r="J405" i="13"/>
  <c r="J413" i="13"/>
  <c r="J421" i="13"/>
  <c r="J429" i="13"/>
  <c r="J437" i="13"/>
  <c r="J445" i="13"/>
  <c r="J453" i="13"/>
  <c r="J461" i="13"/>
  <c r="J469" i="13"/>
  <c r="J477" i="13"/>
  <c r="J485" i="13"/>
  <c r="J490" i="13"/>
  <c r="J496" i="13"/>
  <c r="J501" i="13"/>
  <c r="J506" i="13"/>
  <c r="J512" i="13"/>
  <c r="J517" i="13"/>
  <c r="J522" i="13"/>
  <c r="J528" i="13"/>
  <c r="J533" i="13"/>
  <c r="J538" i="13"/>
  <c r="J544" i="13"/>
  <c r="J549" i="13"/>
  <c r="J554" i="13"/>
  <c r="J560" i="13"/>
  <c r="J565" i="13"/>
  <c r="J570" i="13"/>
  <c r="J576" i="13"/>
  <c r="J581" i="13"/>
  <c r="J586" i="13"/>
  <c r="J592" i="13"/>
  <c r="J597" i="13"/>
  <c r="J602" i="13"/>
  <c r="J608" i="13"/>
  <c r="J613" i="13"/>
  <c r="J618" i="13"/>
  <c r="J624" i="13"/>
  <c r="J629" i="13"/>
  <c r="J634" i="13"/>
  <c r="J640" i="13"/>
  <c r="J645" i="13"/>
  <c r="J650" i="13"/>
  <c r="J654" i="13"/>
  <c r="J658" i="13"/>
  <c r="J662" i="13"/>
  <c r="J666" i="13"/>
  <c r="J670" i="13"/>
  <c r="J674" i="13"/>
  <c r="J678" i="13"/>
  <c r="J682" i="13"/>
  <c r="J686" i="13"/>
  <c r="J690" i="13"/>
  <c r="J694" i="13"/>
  <c r="J698" i="13"/>
  <c r="J702" i="13"/>
  <c r="J706" i="13"/>
  <c r="J710" i="13"/>
  <c r="J714" i="13"/>
  <c r="J718" i="13"/>
  <c r="J722" i="13"/>
  <c r="J726" i="13"/>
  <c r="J730" i="13"/>
  <c r="J734" i="13"/>
  <c r="J738" i="13"/>
  <c r="J742" i="13"/>
  <c r="J746" i="13"/>
  <c r="J750" i="13"/>
  <c r="J754" i="13"/>
  <c r="J758" i="13"/>
  <c r="J762" i="13"/>
  <c r="J766" i="13"/>
  <c r="J770" i="13"/>
  <c r="J259" i="13"/>
  <c r="J291" i="13"/>
  <c r="J307" i="13"/>
  <c r="J323" i="13"/>
  <c r="J339" i="13"/>
  <c r="J350" i="13"/>
  <c r="J358" i="13"/>
  <c r="J366" i="13"/>
  <c r="J374" i="13"/>
  <c r="J382" i="13"/>
  <c r="J390" i="13"/>
  <c r="J398" i="13"/>
  <c r="J406" i="13"/>
  <c r="J414" i="13"/>
  <c r="J422" i="13"/>
  <c r="J430" i="13"/>
  <c r="J438" i="13"/>
  <c r="J446" i="13"/>
  <c r="J454" i="13"/>
  <c r="J462" i="13"/>
  <c r="J470" i="13"/>
  <c r="J478" i="13"/>
  <c r="J486" i="13"/>
  <c r="J492" i="13"/>
  <c r="J497" i="13"/>
  <c r="J502" i="13"/>
  <c r="J508" i="13"/>
  <c r="J513" i="13"/>
  <c r="J518" i="13"/>
  <c r="J524" i="13"/>
  <c r="J529" i="13"/>
  <c r="J534" i="13"/>
  <c r="J540" i="13"/>
  <c r="J545" i="13"/>
  <c r="J550" i="13"/>
  <c r="J556" i="13"/>
  <c r="J561" i="13"/>
  <c r="J566" i="13"/>
  <c r="J572" i="13"/>
  <c r="J577" i="13"/>
  <c r="J582" i="13"/>
  <c r="J588" i="13"/>
  <c r="J593" i="13"/>
  <c r="J598" i="13"/>
  <c r="J604" i="13"/>
  <c r="J609" i="13"/>
  <c r="J614" i="13"/>
  <c r="J620" i="13"/>
  <c r="J625" i="13"/>
  <c r="J630" i="13"/>
  <c r="J636" i="13"/>
  <c r="J641" i="13"/>
  <c r="J646" i="13"/>
  <c r="J651" i="13"/>
  <c r="J655" i="13"/>
  <c r="J659" i="13"/>
  <c r="J663" i="13"/>
  <c r="J667" i="13"/>
  <c r="J671" i="13"/>
  <c r="J675" i="13"/>
  <c r="J679" i="13"/>
  <c r="J683" i="13"/>
  <c r="J687" i="13"/>
  <c r="J691" i="13"/>
  <c r="J695" i="13"/>
  <c r="J699" i="13"/>
  <c r="J703" i="13"/>
  <c r="J707" i="13"/>
  <c r="J711" i="13"/>
  <c r="J715" i="13"/>
  <c r="J719" i="13"/>
  <c r="J723" i="13"/>
  <c r="J727" i="13"/>
  <c r="J731" i="13"/>
  <c r="J735" i="13"/>
  <c r="J739" i="13"/>
  <c r="J743" i="13"/>
  <c r="J747" i="13"/>
  <c r="J751" i="13"/>
  <c r="J755" i="13"/>
  <c r="J759" i="13"/>
  <c r="J763" i="13"/>
  <c r="J767" i="13"/>
  <c r="J771" i="13"/>
  <c r="J775" i="13"/>
  <c r="J271" i="13"/>
  <c r="J298" i="13"/>
  <c r="J314" i="13"/>
  <c r="J330" i="13"/>
  <c r="J344" i="13"/>
  <c r="J353" i="13"/>
  <c r="J361" i="13"/>
  <c r="J369" i="13"/>
  <c r="J377" i="13"/>
  <c r="J385" i="13"/>
  <c r="J393" i="13"/>
  <c r="J401" i="13"/>
  <c r="J409" i="13"/>
  <c r="J417" i="13"/>
  <c r="J425" i="13"/>
  <c r="J433" i="13"/>
  <c r="J441" i="13"/>
  <c r="J449" i="13"/>
  <c r="J457" i="13"/>
  <c r="J465" i="13"/>
  <c r="J473" i="13"/>
  <c r="J481" i="13"/>
  <c r="J488" i="13"/>
  <c r="J493" i="13"/>
  <c r="J498" i="13"/>
  <c r="J504" i="13"/>
  <c r="J509" i="13"/>
  <c r="J514" i="13"/>
  <c r="J520" i="13"/>
  <c r="J525" i="13"/>
  <c r="J530" i="13"/>
  <c r="J536" i="13"/>
  <c r="J541" i="13"/>
  <c r="J546" i="13"/>
  <c r="J552" i="13"/>
  <c r="J557" i="13"/>
  <c r="J562" i="13"/>
  <c r="J568" i="13"/>
  <c r="J573" i="13"/>
  <c r="J578" i="13"/>
  <c r="J584" i="13"/>
  <c r="J589" i="13"/>
  <c r="J594" i="13"/>
  <c r="J600" i="13"/>
  <c r="J605" i="13"/>
  <c r="J610" i="13"/>
  <c r="J616" i="13"/>
  <c r="J621" i="13"/>
  <c r="J626" i="13"/>
  <c r="J632" i="13"/>
  <c r="J637" i="13"/>
  <c r="J642" i="13"/>
  <c r="J648" i="13"/>
  <c r="J652" i="13"/>
  <c r="J656" i="13"/>
  <c r="J660" i="13"/>
  <c r="J664" i="13"/>
  <c r="J668" i="13"/>
  <c r="J672" i="13"/>
  <c r="J676" i="13"/>
  <c r="J680" i="13"/>
  <c r="J684" i="13"/>
  <c r="J688" i="13"/>
  <c r="J692" i="13"/>
  <c r="J696" i="13"/>
  <c r="J700" i="13"/>
  <c r="J704" i="13"/>
  <c r="J708" i="13"/>
  <c r="J712" i="13"/>
  <c r="J716" i="13"/>
  <c r="J720" i="13"/>
  <c r="J724" i="13"/>
  <c r="J728" i="13"/>
  <c r="J732" i="13"/>
  <c r="J736" i="13"/>
  <c r="J740" i="13"/>
  <c r="J744" i="13"/>
  <c r="J748" i="13"/>
  <c r="J752" i="13"/>
  <c r="J756" i="13"/>
  <c r="J760" i="13"/>
  <c r="J764" i="13"/>
  <c r="J768" i="13"/>
  <c r="J772" i="13"/>
  <c r="J776" i="13"/>
  <c r="J780" i="13"/>
  <c r="J784" i="13"/>
  <c r="J788" i="13"/>
  <c r="J792" i="13"/>
  <c r="J796" i="13"/>
  <c r="J800" i="13"/>
  <c r="J804" i="13"/>
  <c r="J808" i="13"/>
  <c r="J812" i="13"/>
  <c r="J816" i="13"/>
  <c r="J820" i="13"/>
  <c r="J824" i="13"/>
  <c r="J828" i="13"/>
  <c r="J832" i="13"/>
  <c r="J836" i="13"/>
  <c r="J840" i="13"/>
  <c r="J844" i="13"/>
  <c r="J848" i="13"/>
  <c r="J852" i="13"/>
  <c r="J856" i="13"/>
  <c r="J860" i="13"/>
  <c r="J864" i="13"/>
  <c r="J868" i="13"/>
  <c r="J872" i="13"/>
  <c r="J876" i="13"/>
  <c r="J880" i="13"/>
  <c r="J884" i="13"/>
  <c r="J888" i="13"/>
  <c r="J892" i="13"/>
  <c r="J896" i="13"/>
  <c r="J900" i="13"/>
  <c r="J904" i="13"/>
  <c r="J908" i="13"/>
  <c r="J912" i="13"/>
  <c r="J916" i="13"/>
  <c r="J920" i="13"/>
  <c r="J924" i="13"/>
  <c r="J928" i="13"/>
  <c r="J932" i="13"/>
  <c r="J936" i="13"/>
  <c r="J940" i="13"/>
  <c r="J944" i="13"/>
  <c r="J948" i="13"/>
  <c r="J952" i="13"/>
  <c r="J956" i="13"/>
  <c r="J960" i="13"/>
  <c r="J964" i="13"/>
  <c r="J968" i="13"/>
  <c r="J972" i="13"/>
  <c r="J976" i="13"/>
  <c r="J980" i="13"/>
  <c r="J984" i="13"/>
  <c r="J988" i="13"/>
  <c r="J992" i="13"/>
  <c r="J996" i="13"/>
  <c r="J1000" i="13"/>
  <c r="J1004" i="13"/>
  <c r="J1008" i="13"/>
  <c r="J1012" i="13"/>
  <c r="J1016" i="13"/>
  <c r="J1020" i="13"/>
  <c r="J1024" i="13"/>
  <c r="J1028" i="13"/>
  <c r="J1032" i="13"/>
  <c r="J1036" i="13"/>
  <c r="J1040" i="13"/>
  <c r="J1044" i="13"/>
  <c r="J1048" i="13"/>
  <c r="J1052" i="13"/>
  <c r="J1056" i="13"/>
  <c r="J1060" i="13"/>
  <c r="J1064" i="13"/>
  <c r="J1068" i="13"/>
  <c r="J1072" i="13"/>
  <c r="J1076" i="13"/>
  <c r="J1080" i="13"/>
  <c r="J782" i="13"/>
  <c r="J790" i="13"/>
  <c r="J798" i="13"/>
  <c r="J806" i="13"/>
  <c r="J814" i="13"/>
  <c r="J822" i="13"/>
  <c r="J830" i="13"/>
  <c r="J838" i="13"/>
  <c r="J846" i="13"/>
  <c r="J854" i="13"/>
  <c r="J859" i="13"/>
  <c r="J865" i="13"/>
  <c r="J870" i="13"/>
  <c r="J875" i="13"/>
  <c r="J881" i="13"/>
  <c r="J886" i="13"/>
  <c r="J891" i="13"/>
  <c r="J897" i="13"/>
  <c r="J902" i="13"/>
  <c r="J907" i="13"/>
  <c r="J913" i="13"/>
  <c r="J918" i="13"/>
  <c r="J923" i="13"/>
  <c r="J929" i="13"/>
  <c r="J934" i="13"/>
  <c r="J939" i="13"/>
  <c r="J945" i="13"/>
  <c r="J950" i="13"/>
  <c r="J955" i="13"/>
  <c r="J961" i="13"/>
  <c r="J966" i="13"/>
  <c r="J971" i="13"/>
  <c r="J977" i="13"/>
  <c r="J982" i="13"/>
  <c r="J987" i="13"/>
  <c r="J993" i="13"/>
  <c r="J998" i="13"/>
  <c r="J1003" i="13"/>
  <c r="J1009" i="13"/>
  <c r="J1014" i="13"/>
  <c r="J1019" i="13"/>
  <c r="J1025" i="13"/>
  <c r="J1030" i="13"/>
  <c r="J1035" i="13"/>
  <c r="J1041" i="13"/>
  <c r="J1046" i="13"/>
  <c r="J1051" i="13"/>
  <c r="J1057" i="13"/>
  <c r="J1062" i="13"/>
  <c r="J1067" i="13"/>
  <c r="J1073" i="13"/>
  <c r="J1078" i="13"/>
  <c r="J1083" i="13"/>
  <c r="J1087" i="13"/>
  <c r="J1091" i="13"/>
  <c r="J1095" i="13"/>
  <c r="J1099" i="13"/>
  <c r="J1103" i="13"/>
  <c r="J1107" i="13"/>
  <c r="J1111" i="13"/>
  <c r="J1115" i="13"/>
  <c r="J1119" i="13"/>
  <c r="J1123" i="13"/>
  <c r="J1127" i="13"/>
  <c r="J1131" i="13"/>
  <c r="J1135" i="13"/>
  <c r="J1139" i="13"/>
  <c r="J1143" i="13"/>
  <c r="J1147" i="13"/>
  <c r="J1151" i="13"/>
  <c r="J1155" i="13"/>
  <c r="J1159" i="13"/>
  <c r="J1163" i="13"/>
  <c r="J1167" i="13"/>
  <c r="J1171" i="13"/>
  <c r="J1175" i="13"/>
  <c r="J1179" i="13"/>
  <c r="J1183" i="13"/>
  <c r="J1187" i="13"/>
  <c r="J1191" i="13"/>
  <c r="J1195" i="13"/>
  <c r="J1199" i="13"/>
  <c r="J1203" i="13"/>
  <c r="J1207" i="13"/>
  <c r="J1211" i="13"/>
  <c r="J1215" i="13"/>
  <c r="J1219" i="13"/>
  <c r="J1223" i="13"/>
  <c r="J1227" i="13"/>
  <c r="J1231" i="13"/>
  <c r="J1235" i="13"/>
  <c r="J1239" i="13"/>
  <c r="J1243" i="13"/>
  <c r="J1247" i="13"/>
  <c r="J1251" i="13"/>
  <c r="J1255" i="13"/>
  <c r="J1259" i="13"/>
  <c r="J1263" i="13"/>
  <c r="J1267" i="13"/>
  <c r="J1271" i="13"/>
  <c r="J1275" i="13"/>
  <c r="J1279" i="13"/>
  <c r="J1283" i="13"/>
  <c r="J1287" i="13"/>
  <c r="J1291" i="13"/>
  <c r="J1295" i="13"/>
  <c r="J1299" i="13"/>
  <c r="J1303" i="13"/>
  <c r="J1307" i="13"/>
  <c r="J1311" i="13"/>
  <c r="J1315" i="13"/>
  <c r="J1319" i="13"/>
  <c r="J1323" i="13"/>
  <c r="J1327" i="13"/>
  <c r="J1331" i="13"/>
  <c r="J1335" i="13"/>
  <c r="J1339" i="13"/>
  <c r="J1343" i="13"/>
  <c r="J1347" i="13"/>
  <c r="J1351" i="13"/>
  <c r="J1355" i="13"/>
  <c r="J1359" i="13"/>
  <c r="J1363" i="13"/>
  <c r="J1367" i="13"/>
  <c r="J1371" i="13"/>
  <c r="J1375" i="13"/>
  <c r="J1379" i="13"/>
  <c r="J1383" i="13"/>
  <c r="J1387" i="13"/>
  <c r="J1391" i="13"/>
  <c r="J1395" i="13"/>
  <c r="J1399" i="13"/>
  <c r="J1403" i="13"/>
  <c r="J1407" i="13"/>
  <c r="J1411" i="13"/>
  <c r="J1415" i="13"/>
  <c r="J1419" i="13"/>
  <c r="J1423" i="13"/>
  <c r="J1427" i="13"/>
  <c r="J1431" i="13"/>
  <c r="J1435" i="13"/>
  <c r="J1439" i="13"/>
  <c r="J1443" i="13"/>
  <c r="J1447" i="13"/>
  <c r="J1451" i="13"/>
  <c r="J1455" i="13"/>
  <c r="J1459" i="13"/>
  <c r="J1463" i="13"/>
  <c r="J1467" i="13"/>
  <c r="J774" i="13"/>
  <c r="J783" i="13"/>
  <c r="J791" i="13"/>
  <c r="J799" i="13"/>
  <c r="J807" i="13"/>
  <c r="J815" i="13"/>
  <c r="J823" i="13"/>
  <c r="J831" i="13"/>
  <c r="J839" i="13"/>
  <c r="J847" i="13"/>
  <c r="J855" i="13"/>
  <c r="J861" i="13"/>
  <c r="J866" i="13"/>
  <c r="J871" i="13"/>
  <c r="J877" i="13"/>
  <c r="J882" i="13"/>
  <c r="J887" i="13"/>
  <c r="J893" i="13"/>
  <c r="J898" i="13"/>
  <c r="J903" i="13"/>
  <c r="J909" i="13"/>
  <c r="J914" i="13"/>
  <c r="J919" i="13"/>
  <c r="J925" i="13"/>
  <c r="J930" i="13"/>
  <c r="J935" i="13"/>
  <c r="J941" i="13"/>
  <c r="J946" i="13"/>
  <c r="J951" i="13"/>
  <c r="J957" i="13"/>
  <c r="J962" i="13"/>
  <c r="J967" i="13"/>
  <c r="J973" i="13"/>
  <c r="J978" i="13"/>
  <c r="J983" i="13"/>
  <c r="J989" i="13"/>
  <c r="J994" i="13"/>
  <c r="J999" i="13"/>
  <c r="J1005" i="13"/>
  <c r="J1010" i="13"/>
  <c r="J1015" i="13"/>
  <c r="J1021" i="13"/>
  <c r="J1026" i="13"/>
  <c r="J1031" i="13"/>
  <c r="J1037" i="13"/>
  <c r="J1042" i="13"/>
  <c r="J1047" i="13"/>
  <c r="J1053" i="13"/>
  <c r="J1058" i="13"/>
  <c r="J1063" i="13"/>
  <c r="J1069" i="13"/>
  <c r="J1074" i="13"/>
  <c r="J1079" i="13"/>
  <c r="J1084" i="13"/>
  <c r="J1088" i="13"/>
  <c r="J1092" i="13"/>
  <c r="J1096" i="13"/>
  <c r="J1100" i="13"/>
  <c r="J1104" i="13"/>
  <c r="J1108" i="13"/>
  <c r="J1112" i="13"/>
  <c r="J1116" i="13"/>
  <c r="J1120" i="13"/>
  <c r="J1124" i="13"/>
  <c r="J1128" i="13"/>
  <c r="J1132" i="13"/>
  <c r="J1136" i="13"/>
  <c r="J1140" i="13"/>
  <c r="J1144" i="13"/>
  <c r="J1148" i="13"/>
  <c r="J1152" i="13"/>
  <c r="J1156" i="13"/>
  <c r="J1160" i="13"/>
  <c r="J1164" i="13"/>
  <c r="J1168" i="13"/>
  <c r="J1172" i="13"/>
  <c r="J1176" i="13"/>
  <c r="J1180" i="13"/>
  <c r="J1184" i="13"/>
  <c r="J1188" i="13"/>
  <c r="J1192" i="13"/>
  <c r="J1196" i="13"/>
  <c r="J1200" i="13"/>
  <c r="J1204" i="13"/>
  <c r="J1208" i="13"/>
  <c r="J778" i="13"/>
  <c r="J786" i="13"/>
  <c r="J794" i="13"/>
  <c r="J802" i="13"/>
  <c r="J810" i="13"/>
  <c r="J818" i="13"/>
  <c r="J826" i="13"/>
  <c r="J834" i="13"/>
  <c r="J842" i="13"/>
  <c r="J850" i="13"/>
  <c r="J857" i="13"/>
  <c r="J862" i="13"/>
  <c r="J867" i="13"/>
  <c r="J873" i="13"/>
  <c r="J878" i="13"/>
  <c r="J883" i="13"/>
  <c r="J889" i="13"/>
  <c r="J894" i="13"/>
  <c r="J899" i="13"/>
  <c r="J905" i="13"/>
  <c r="J910" i="13"/>
  <c r="J915" i="13"/>
  <c r="J921" i="13"/>
  <c r="J926" i="13"/>
  <c r="J931" i="13"/>
  <c r="J937" i="13"/>
  <c r="J942" i="13"/>
  <c r="J947" i="13"/>
  <c r="J953" i="13"/>
  <c r="J958" i="13"/>
  <c r="J963" i="13"/>
  <c r="J969" i="13"/>
  <c r="J974" i="13"/>
  <c r="J979" i="13"/>
  <c r="J985" i="13"/>
  <c r="J990" i="13"/>
  <c r="J995" i="13"/>
  <c r="J1001" i="13"/>
  <c r="J1006" i="13"/>
  <c r="J1011" i="13"/>
  <c r="J1017" i="13"/>
  <c r="J1022" i="13"/>
  <c r="J1027" i="13"/>
  <c r="J1033" i="13"/>
  <c r="J1038" i="13"/>
  <c r="J1043" i="13"/>
  <c r="J1049" i="13"/>
  <c r="J1054" i="13"/>
  <c r="J1059" i="13"/>
  <c r="J1065" i="13"/>
  <c r="J1070" i="13"/>
  <c r="J1075" i="13"/>
  <c r="J1081" i="13"/>
  <c r="J1085" i="13"/>
  <c r="J1089" i="13"/>
  <c r="J1093" i="13"/>
  <c r="J1097" i="13"/>
  <c r="J1101" i="13"/>
  <c r="J1105" i="13"/>
  <c r="J1109" i="13"/>
  <c r="J1113" i="13"/>
  <c r="J1117" i="13"/>
  <c r="J1121" i="13"/>
  <c r="J1125" i="13"/>
  <c r="J1129" i="13"/>
  <c r="J1133" i="13"/>
  <c r="J1137" i="13"/>
  <c r="J1141" i="13"/>
  <c r="J1145" i="13"/>
  <c r="J1149" i="13"/>
  <c r="J1153" i="13"/>
  <c r="J1157" i="13"/>
  <c r="J779" i="13"/>
  <c r="J787" i="13"/>
  <c r="J795" i="13"/>
  <c r="J803" i="13"/>
  <c r="J811" i="13"/>
  <c r="J819" i="13"/>
  <c r="J827" i="13"/>
  <c r="J835" i="13"/>
  <c r="J843" i="13"/>
  <c r="J851" i="13"/>
  <c r="J858" i="13"/>
  <c r="J863" i="13"/>
  <c r="J869" i="13"/>
  <c r="J874" i="13"/>
  <c r="J879" i="13"/>
  <c r="J885" i="13"/>
  <c r="J890" i="13"/>
  <c r="J895" i="13"/>
  <c r="J901" i="13"/>
  <c r="J906" i="13"/>
  <c r="J911" i="13"/>
  <c r="J917" i="13"/>
  <c r="J922" i="13"/>
  <c r="J927" i="13"/>
  <c r="J933" i="13"/>
  <c r="J938" i="13"/>
  <c r="J943" i="13"/>
  <c r="J949" i="13"/>
  <c r="J954" i="13"/>
  <c r="J959" i="13"/>
  <c r="J965" i="13"/>
  <c r="J970" i="13"/>
  <c r="J975" i="13"/>
  <c r="J981" i="13"/>
  <c r="J986" i="13"/>
  <c r="J991" i="13"/>
  <c r="J997" i="13"/>
  <c r="J1002" i="13"/>
  <c r="J1007" i="13"/>
  <c r="J1013" i="13"/>
  <c r="J1018" i="13"/>
  <c r="J1023" i="13"/>
  <c r="J1029" i="13"/>
  <c r="J1034" i="13"/>
  <c r="J1039" i="13"/>
  <c r="J1045" i="13"/>
  <c r="J1050" i="13"/>
  <c r="J1055" i="13"/>
  <c r="J1061" i="13"/>
  <c r="J1066" i="13"/>
  <c r="J1071" i="13"/>
  <c r="J1077" i="13"/>
  <c r="J1082" i="13"/>
  <c r="J1086" i="13"/>
  <c r="J1090" i="13"/>
  <c r="J1094" i="13"/>
  <c r="J1098" i="13"/>
  <c r="J1102" i="13"/>
  <c r="J1106" i="13"/>
  <c r="J1110" i="13"/>
  <c r="J1114" i="13"/>
  <c r="J1118" i="13"/>
  <c r="J1122" i="13"/>
  <c r="J1126" i="13"/>
  <c r="J1130" i="13"/>
  <c r="J1134" i="13"/>
  <c r="J1138" i="13"/>
  <c r="J1142" i="13"/>
  <c r="J1146" i="13"/>
  <c r="J1150" i="13"/>
  <c r="J1154" i="13"/>
  <c r="J1158" i="13"/>
  <c r="J1162" i="13"/>
  <c r="J1166" i="13"/>
  <c r="J1170" i="13"/>
  <c r="J1174" i="13"/>
  <c r="J1178" i="13"/>
  <c r="J1182" i="13"/>
  <c r="J1186" i="13"/>
  <c r="J1190" i="13"/>
  <c r="J1194" i="13"/>
  <c r="J1198" i="13"/>
  <c r="J1202" i="13"/>
  <c r="J1206" i="13"/>
  <c r="J1210" i="13"/>
  <c r="J1214" i="13"/>
  <c r="J1218" i="13"/>
  <c r="J1222" i="13"/>
  <c r="J1226" i="13"/>
  <c r="J1230" i="13"/>
  <c r="J1234" i="13"/>
  <c r="J1238" i="13"/>
  <c r="J1242" i="13"/>
  <c r="J1246" i="13"/>
  <c r="J1250" i="13"/>
  <c r="J1254" i="13"/>
  <c r="J1258" i="13"/>
  <c r="J1262" i="13"/>
  <c r="J1266" i="13"/>
  <c r="J1270" i="13"/>
  <c r="J1274" i="13"/>
  <c r="J1278" i="13"/>
  <c r="J1282" i="13"/>
  <c r="J1286" i="13"/>
  <c r="J1290" i="13"/>
  <c r="J1294" i="13"/>
  <c r="J1298" i="13"/>
  <c r="J1302" i="13"/>
  <c r="J1306" i="13"/>
  <c r="J1310" i="13"/>
  <c r="J1314" i="13"/>
  <c r="J1318" i="13"/>
  <c r="J1322" i="13"/>
  <c r="J1326" i="13"/>
  <c r="J1330" i="13"/>
  <c r="J1334" i="13"/>
  <c r="J1338" i="13"/>
  <c r="J1342" i="13"/>
  <c r="J1346" i="13"/>
  <c r="J1350" i="13"/>
  <c r="J1354" i="13"/>
  <c r="J1358" i="13"/>
  <c r="J1362" i="13"/>
  <c r="J1366" i="13"/>
  <c r="J1370" i="13"/>
  <c r="J1374" i="13"/>
  <c r="J1378" i="13"/>
  <c r="J1382" i="13"/>
  <c r="J1386" i="13"/>
  <c r="J1390" i="13"/>
  <c r="J1394" i="13"/>
  <c r="J1398" i="13"/>
  <c r="J1402" i="13"/>
  <c r="J1406" i="13"/>
  <c r="J1410" i="13"/>
  <c r="J1414" i="13"/>
  <c r="J1418" i="13"/>
  <c r="J1422" i="13"/>
  <c r="J1426" i="13"/>
  <c r="J1430" i="13"/>
  <c r="J1434" i="13"/>
  <c r="J1438" i="13"/>
  <c r="J1442" i="13"/>
  <c r="J1446" i="13"/>
  <c r="J1450" i="13"/>
  <c r="J1454" i="13"/>
  <c r="J1458" i="13"/>
  <c r="J1462" i="13"/>
  <c r="J1466" i="13"/>
  <c r="J1470" i="13"/>
  <c r="J1474" i="13"/>
  <c r="J1478" i="13"/>
  <c r="J1482" i="13"/>
  <c r="J1486" i="13"/>
  <c r="J1490" i="13"/>
  <c r="J1494" i="13"/>
  <c r="J1498" i="13"/>
  <c r="J1502" i="13"/>
  <c r="J1506" i="13"/>
  <c r="J1510" i="13"/>
  <c r="J1514" i="13"/>
  <c r="J1518" i="13"/>
  <c r="J1173" i="13"/>
  <c r="J1189" i="13"/>
  <c r="J1205" i="13"/>
  <c r="J1216" i="13"/>
  <c r="J1224" i="13"/>
  <c r="J1232" i="13"/>
  <c r="J1240" i="13"/>
  <c r="J1248" i="13"/>
  <c r="J1256" i="13"/>
  <c r="J1264" i="13"/>
  <c r="J1272" i="13"/>
  <c r="J1280" i="13"/>
  <c r="J1288" i="13"/>
  <c r="J1296" i="13"/>
  <c r="J1304" i="13"/>
  <c r="J1312" i="13"/>
  <c r="J1320" i="13"/>
  <c r="J1328" i="13"/>
  <c r="J1336" i="13"/>
  <c r="J1344" i="13"/>
  <c r="J1352" i="13"/>
  <c r="J1360" i="13"/>
  <c r="J1368" i="13"/>
  <c r="J1376" i="13"/>
  <c r="J1384" i="13"/>
  <c r="J1392" i="13"/>
  <c r="J1400" i="13"/>
  <c r="J1408" i="13"/>
  <c r="J1416" i="13"/>
  <c r="J1424" i="13"/>
  <c r="J1432" i="13"/>
  <c r="J1440" i="13"/>
  <c r="J1448" i="13"/>
  <c r="J1456" i="13"/>
  <c r="J1464" i="13"/>
  <c r="J1471" i="13"/>
  <c r="J1476" i="13"/>
  <c r="J1481" i="13"/>
  <c r="J1487" i="13"/>
  <c r="J1492" i="13"/>
  <c r="J1497" i="13"/>
  <c r="J1503" i="13"/>
  <c r="J1508" i="13"/>
  <c r="J1513" i="13"/>
  <c r="J1519" i="13"/>
  <c r="J1523" i="13"/>
  <c r="J1527" i="13"/>
  <c r="J1531" i="13"/>
  <c r="J1535" i="13"/>
  <c r="J1539" i="13"/>
  <c r="J1543" i="13"/>
  <c r="J1547" i="13"/>
  <c r="J1551" i="13"/>
  <c r="J1555" i="13"/>
  <c r="J1559" i="13"/>
  <c r="J1563" i="13"/>
  <c r="J1567" i="13"/>
  <c r="J1571" i="13"/>
  <c r="J1575" i="13"/>
  <c r="J1579" i="13"/>
  <c r="J1583" i="13"/>
  <c r="J1587" i="13"/>
  <c r="J1591" i="13"/>
  <c r="J1595" i="13"/>
  <c r="J1599" i="13"/>
  <c r="J1603" i="13"/>
  <c r="J1607" i="13"/>
  <c r="J1611" i="13"/>
  <c r="J1615" i="13"/>
  <c r="J1619" i="13"/>
  <c r="J1623" i="13"/>
  <c r="J1627" i="13"/>
  <c r="J1631" i="13"/>
  <c r="J1635" i="13"/>
  <c r="J1639" i="13"/>
  <c r="J1643" i="13"/>
  <c r="J1647" i="13"/>
  <c r="J1651" i="13"/>
  <c r="J1655" i="13"/>
  <c r="J1659" i="13"/>
  <c r="J1663" i="13"/>
  <c r="J1667" i="13"/>
  <c r="J1671" i="13"/>
  <c r="J1675" i="13"/>
  <c r="J1679" i="13"/>
  <c r="J1683" i="13"/>
  <c r="J1687" i="13"/>
  <c r="J1691" i="13"/>
  <c r="J1695" i="13"/>
  <c r="J1699" i="13"/>
  <c r="J1703" i="13"/>
  <c r="J1707" i="13"/>
  <c r="J1711" i="13"/>
  <c r="J1715" i="13"/>
  <c r="J1719" i="13"/>
  <c r="J1723" i="13"/>
  <c r="J1727" i="13"/>
  <c r="J1731" i="13"/>
  <c r="J1735" i="13"/>
  <c r="J1739" i="13"/>
  <c r="J1743" i="13"/>
  <c r="J1747" i="13"/>
  <c r="J1751" i="13"/>
  <c r="J1755" i="13"/>
  <c r="J1759" i="13"/>
  <c r="J1763" i="13"/>
  <c r="J1767" i="13"/>
  <c r="J1771" i="13"/>
  <c r="J1775" i="13"/>
  <c r="J1779" i="13"/>
  <c r="J1783" i="13"/>
  <c r="J1787" i="13"/>
  <c r="J1791" i="13"/>
  <c r="J1795" i="13"/>
  <c r="J1799" i="13"/>
  <c r="J1803" i="13"/>
  <c r="J1807" i="13"/>
  <c r="J1811" i="13"/>
  <c r="J1815" i="13"/>
  <c r="J1819" i="13"/>
  <c r="J1827" i="13"/>
  <c r="J1580" i="13"/>
  <c r="J1608" i="13"/>
  <c r="J1616" i="13"/>
  <c r="J1628" i="13"/>
  <c r="J1636" i="13"/>
  <c r="J1648" i="13"/>
  <c r="J1664" i="13"/>
  <c r="J1676" i="13"/>
  <c r="J1684" i="13"/>
  <c r="J1696" i="13"/>
  <c r="J1708" i="13"/>
  <c r="J1720" i="13"/>
  <c r="J1728" i="13"/>
  <c r="J1736" i="13"/>
  <c r="J1744" i="13"/>
  <c r="J1756" i="13"/>
  <c r="J1768" i="13"/>
  <c r="J1776" i="13"/>
  <c r="J1788" i="13"/>
  <c r="J1800" i="13"/>
  <c r="J1812" i="13"/>
  <c r="J1820" i="13"/>
  <c r="J1649" i="13"/>
  <c r="J1665" i="13"/>
  <c r="J1681" i="13"/>
  <c r="J1697" i="13"/>
  <c r="J1713" i="13"/>
  <c r="J1721" i="13"/>
  <c r="J1745" i="13"/>
  <c r="J1765" i="13"/>
  <c r="J1781" i="13"/>
  <c r="J1797" i="13"/>
  <c r="J1813" i="13"/>
  <c r="J1161" i="13"/>
  <c r="J1177" i="13"/>
  <c r="J1193" i="13"/>
  <c r="J1209" i="13"/>
  <c r="J1217" i="13"/>
  <c r="J1225" i="13"/>
  <c r="J1233" i="13"/>
  <c r="J1241" i="13"/>
  <c r="J1249" i="13"/>
  <c r="J1257" i="13"/>
  <c r="J1265" i="13"/>
  <c r="J1273" i="13"/>
  <c r="J1281" i="13"/>
  <c r="J1289" i="13"/>
  <c r="J1297" i="13"/>
  <c r="J1305" i="13"/>
  <c r="J1313" i="13"/>
  <c r="J1321" i="13"/>
  <c r="J1329" i="13"/>
  <c r="J1337" i="13"/>
  <c r="J1345" i="13"/>
  <c r="J1353" i="13"/>
  <c r="J1361" i="13"/>
  <c r="J1369" i="13"/>
  <c r="J1377" i="13"/>
  <c r="J1385" i="13"/>
  <c r="J1393" i="13"/>
  <c r="J1401" i="13"/>
  <c r="J1409" i="13"/>
  <c r="J1417" i="13"/>
  <c r="J1425" i="13"/>
  <c r="J1433" i="13"/>
  <c r="J1441" i="13"/>
  <c r="J1449" i="13"/>
  <c r="J1457" i="13"/>
  <c r="J1465" i="13"/>
  <c r="J1472" i="13"/>
  <c r="J1477" i="13"/>
  <c r="J1483" i="13"/>
  <c r="J1488" i="13"/>
  <c r="J1493" i="13"/>
  <c r="J1499" i="13"/>
  <c r="J1504" i="13"/>
  <c r="J1509" i="13"/>
  <c r="J1515" i="13"/>
  <c r="J1520" i="13"/>
  <c r="J1524" i="13"/>
  <c r="J1528" i="13"/>
  <c r="J1532" i="13"/>
  <c r="J1536" i="13"/>
  <c r="J1540" i="13"/>
  <c r="J1544" i="13"/>
  <c r="J1548" i="13"/>
  <c r="J1552" i="13"/>
  <c r="J1556" i="13"/>
  <c r="J1560" i="13"/>
  <c r="J1564" i="13"/>
  <c r="J1568" i="13"/>
  <c r="J1572" i="13"/>
  <c r="J1576" i="13"/>
  <c r="J1588" i="13"/>
  <c r="J1592" i="13"/>
  <c r="J1596" i="13"/>
  <c r="J1600" i="13"/>
  <c r="J1612" i="13"/>
  <c r="J1624" i="13"/>
  <c r="J1644" i="13"/>
  <c r="J1656" i="13"/>
  <c r="J1668" i="13"/>
  <c r="J1688" i="13"/>
  <c r="J1700" i="13"/>
  <c r="J1716" i="13"/>
  <c r="J1740" i="13"/>
  <c r="J1752" i="13"/>
  <c r="J1764" i="13"/>
  <c r="J1780" i="13"/>
  <c r="J1796" i="13"/>
  <c r="J1808" i="13"/>
  <c r="J1824" i="13"/>
  <c r="J1653" i="13"/>
  <c r="J1673" i="13"/>
  <c r="J1689" i="13"/>
  <c r="J1701" i="13"/>
  <c r="J1717" i="13"/>
  <c r="J1733" i="13"/>
  <c r="J1741" i="13"/>
  <c r="J1757" i="13"/>
  <c r="J1769" i="13"/>
  <c r="J1785" i="13"/>
  <c r="J1801" i="13"/>
  <c r="J1817" i="13"/>
  <c r="J1829" i="13"/>
  <c r="J1165" i="13"/>
  <c r="J1181" i="13"/>
  <c r="J1197" i="13"/>
  <c r="J1212" i="13"/>
  <c r="J1220" i="13"/>
  <c r="J1228" i="13"/>
  <c r="J1236" i="13"/>
  <c r="J1244" i="13"/>
  <c r="J1252" i="13"/>
  <c r="J1260" i="13"/>
  <c r="J1268" i="13"/>
  <c r="J1276" i="13"/>
  <c r="J1284" i="13"/>
  <c r="J1292" i="13"/>
  <c r="J1300" i="13"/>
  <c r="J1308" i="13"/>
  <c r="J1316" i="13"/>
  <c r="J1324" i="13"/>
  <c r="J1332" i="13"/>
  <c r="J1340" i="13"/>
  <c r="J1348" i="13"/>
  <c r="J1356" i="13"/>
  <c r="J1364" i="13"/>
  <c r="J1372" i="13"/>
  <c r="J1380" i="13"/>
  <c r="J1388" i="13"/>
  <c r="J1396" i="13"/>
  <c r="J1404" i="13"/>
  <c r="J1412" i="13"/>
  <c r="J1420" i="13"/>
  <c r="J1428" i="13"/>
  <c r="J1436" i="13"/>
  <c r="J1444" i="13"/>
  <c r="J1452" i="13"/>
  <c r="J1460" i="13"/>
  <c r="J1468" i="13"/>
  <c r="J1473" i="13"/>
  <c r="J1479" i="13"/>
  <c r="J1484" i="13"/>
  <c r="J1489" i="13"/>
  <c r="J1495" i="13"/>
  <c r="J1500" i="13"/>
  <c r="J1505" i="13"/>
  <c r="J1511" i="13"/>
  <c r="J1516" i="13"/>
  <c r="J1521" i="13"/>
  <c r="J1525" i="13"/>
  <c r="J1529" i="13"/>
  <c r="J1533" i="13"/>
  <c r="J1537" i="13"/>
  <c r="J1541" i="13"/>
  <c r="J1545" i="13"/>
  <c r="J1549" i="13"/>
  <c r="J1553" i="13"/>
  <c r="J1557" i="13"/>
  <c r="J1561" i="13"/>
  <c r="J1565" i="13"/>
  <c r="J1569" i="13"/>
  <c r="J1573" i="13"/>
  <c r="J1577" i="13"/>
  <c r="J1581" i="13"/>
  <c r="J1585" i="13"/>
  <c r="J1589" i="13"/>
  <c r="J1593" i="13"/>
  <c r="J1597" i="13"/>
  <c r="J1601" i="13"/>
  <c r="J1605" i="13"/>
  <c r="J1609" i="13"/>
  <c r="J1613" i="13"/>
  <c r="J1617" i="13"/>
  <c r="J1621" i="13"/>
  <c r="J1625" i="13"/>
  <c r="J1629" i="13"/>
  <c r="J1633" i="13"/>
  <c r="J1637" i="13"/>
  <c r="J1645" i="13"/>
  <c r="J1657" i="13"/>
  <c r="J1669" i="13"/>
  <c r="J1685" i="13"/>
  <c r="J1705" i="13"/>
  <c r="J1729" i="13"/>
  <c r="J1749" i="13"/>
  <c r="J1773" i="13"/>
  <c r="J1793" i="13"/>
  <c r="J1809" i="13"/>
  <c r="J1825" i="13"/>
  <c r="J1169" i="13"/>
  <c r="J1185" i="13"/>
  <c r="J1201" i="13"/>
  <c r="J1213" i="13"/>
  <c r="J1221" i="13"/>
  <c r="J1229" i="13"/>
  <c r="J1237" i="13"/>
  <c r="J1245" i="13"/>
  <c r="J1253" i="13"/>
  <c r="J1261" i="13"/>
  <c r="J1269" i="13"/>
  <c r="J1277" i="13"/>
  <c r="J1285" i="13"/>
  <c r="J1293" i="13"/>
  <c r="J1301" i="13"/>
  <c r="J1309" i="13"/>
  <c r="J1317" i="13"/>
  <c r="J1325" i="13"/>
  <c r="J1333" i="13"/>
  <c r="J1341" i="13"/>
  <c r="J1349" i="13"/>
  <c r="J1357" i="13"/>
  <c r="J1365" i="13"/>
  <c r="J1373" i="13"/>
  <c r="J1381" i="13"/>
  <c r="J1389" i="13"/>
  <c r="J1397" i="13"/>
  <c r="J1405" i="13"/>
  <c r="J1413" i="13"/>
  <c r="J1421" i="13"/>
  <c r="J1429" i="13"/>
  <c r="J1437" i="13"/>
  <c r="J1445" i="13"/>
  <c r="J1453" i="13"/>
  <c r="J1461" i="13"/>
  <c r="J1469" i="13"/>
  <c r="J1475" i="13"/>
  <c r="J1480" i="13"/>
  <c r="J1485" i="13"/>
  <c r="J1491" i="13"/>
  <c r="J1496" i="13"/>
  <c r="J1501" i="13"/>
  <c r="J1507" i="13"/>
  <c r="J1512" i="13"/>
  <c r="J1517" i="13"/>
  <c r="J1522" i="13"/>
  <c r="J1526" i="13"/>
  <c r="J1530" i="13"/>
  <c r="J1534" i="13"/>
  <c r="J1538" i="13"/>
  <c r="J1542" i="13"/>
  <c r="J1546" i="13"/>
  <c r="J1550" i="13"/>
  <c r="J1554" i="13"/>
  <c r="J1558" i="13"/>
  <c r="J1562" i="13"/>
  <c r="J1566" i="13"/>
  <c r="J1570" i="13"/>
  <c r="J1574" i="13"/>
  <c r="J1578" i="13"/>
  <c r="J1582" i="13"/>
  <c r="J1586" i="13"/>
  <c r="J1590" i="13"/>
  <c r="J1594" i="13"/>
  <c r="J1598" i="13"/>
  <c r="J1602" i="13"/>
  <c r="J1606" i="13"/>
  <c r="J1610" i="13"/>
  <c r="J1614" i="13"/>
  <c r="J1618" i="13"/>
  <c r="J1622" i="13"/>
  <c r="J1626" i="13"/>
  <c r="J1630" i="13"/>
  <c r="J1634" i="13"/>
  <c r="J1638" i="13"/>
  <c r="J1642" i="13"/>
  <c r="J1646" i="13"/>
  <c r="J1650" i="13"/>
  <c r="J1654" i="13"/>
  <c r="J1658" i="13"/>
  <c r="J1662" i="13"/>
  <c r="J1666" i="13"/>
  <c r="J1670" i="13"/>
  <c r="J1674" i="13"/>
  <c r="J1678" i="13"/>
  <c r="J1682" i="13"/>
  <c r="J1686" i="13"/>
  <c r="J1690" i="13"/>
  <c r="J1694" i="13"/>
  <c r="J1698" i="13"/>
  <c r="J1702" i="13"/>
  <c r="J1706" i="13"/>
  <c r="J1710" i="13"/>
  <c r="J1714" i="13"/>
  <c r="J1718" i="13"/>
  <c r="J1722" i="13"/>
  <c r="J1726" i="13"/>
  <c r="J1730" i="13"/>
  <c r="J1734" i="13"/>
  <c r="J1738" i="13"/>
  <c r="J1742" i="13"/>
  <c r="J1746" i="13"/>
  <c r="J1750" i="13"/>
  <c r="J1754" i="13"/>
  <c r="J1758" i="13"/>
  <c r="J1762" i="13"/>
  <c r="J1766" i="13"/>
  <c r="J1770" i="13"/>
  <c r="J1774" i="13"/>
  <c r="J1778" i="13"/>
  <c r="J1782" i="13"/>
  <c r="J1786" i="13"/>
  <c r="J1790" i="13"/>
  <c r="J1794" i="13"/>
  <c r="J1798" i="13"/>
  <c r="J1802" i="13"/>
  <c r="J1806" i="13"/>
  <c r="J1810" i="13"/>
  <c r="J1814" i="13"/>
  <c r="J1818" i="13"/>
  <c r="J1822" i="13"/>
  <c r="J1826" i="13"/>
  <c r="J1830" i="13"/>
  <c r="J1823" i="13"/>
  <c r="J5" i="13"/>
  <c r="J1584" i="13"/>
  <c r="J1604" i="13"/>
  <c r="J1620" i="13"/>
  <c r="J1632" i="13"/>
  <c r="J1640" i="13"/>
  <c r="J1652" i="13"/>
  <c r="J1660" i="13"/>
  <c r="J1672" i="13"/>
  <c r="J1680" i="13"/>
  <c r="J1692" i="13"/>
  <c r="J1704" i="13"/>
  <c r="J1712" i="13"/>
  <c r="J1724" i="13"/>
  <c r="J1732" i="13"/>
  <c r="J1748" i="13"/>
  <c r="J1760" i="13"/>
  <c r="J1772" i="13"/>
  <c r="J1784" i="13"/>
  <c r="J1792" i="13"/>
  <c r="J1804" i="13"/>
  <c r="J1816" i="13"/>
  <c r="J1828" i="13"/>
  <c r="J1641" i="13"/>
  <c r="J1661" i="13"/>
  <c r="J1677" i="13"/>
  <c r="J1693" i="13"/>
  <c r="J1709" i="13"/>
  <c r="J1725" i="13"/>
  <c r="J1737" i="13"/>
  <c r="J1753" i="13"/>
  <c r="J1761" i="13"/>
  <c r="J1777" i="13"/>
  <c r="J1789" i="13"/>
  <c r="J1805" i="13"/>
  <c r="J1821" i="13"/>
  <c r="F5" i="13"/>
  <c r="F1832" i="13" l="1"/>
  <c r="C56" i="1" s="1"/>
  <c r="J1832" i="13"/>
  <c r="C57" i="1" s="1"/>
  <c r="C58" i="1" l="1"/>
</calcChain>
</file>

<file path=xl/sharedStrings.xml><?xml version="1.0" encoding="utf-8"?>
<sst xmlns="http://schemas.openxmlformats.org/spreadsheetml/2006/main" count="486" uniqueCount="301">
  <si>
    <t>Recipient Details</t>
  </si>
  <si>
    <t>Creatinine</t>
  </si>
  <si>
    <t>Bilirubin</t>
  </si>
  <si>
    <t>INR</t>
  </si>
  <si>
    <t>Sodium</t>
  </si>
  <si>
    <t>Potassium</t>
  </si>
  <si>
    <t>Albumin</t>
  </si>
  <si>
    <t>Inpatient Status</t>
  </si>
  <si>
    <t>Registration Year</t>
  </si>
  <si>
    <t>Blood Group</t>
  </si>
  <si>
    <t>Donor Details</t>
  </si>
  <si>
    <t>Age</t>
  </si>
  <si>
    <t>Cause of Death</t>
  </si>
  <si>
    <t>BMI</t>
  </si>
  <si>
    <t>Diabetes</t>
  </si>
  <si>
    <t>History of diabetees</t>
  </si>
  <si>
    <t>Donor Type</t>
  </si>
  <si>
    <t>Transplant Details</t>
  </si>
  <si>
    <t>Blood group compatibility</t>
  </si>
  <si>
    <t>Liver meets split criteria</t>
  </si>
  <si>
    <t>No</t>
  </si>
  <si>
    <t>Yes</t>
  </si>
  <si>
    <t>Sex</t>
  </si>
  <si>
    <t>HCV Status</t>
  </si>
  <si>
    <t>A</t>
  </si>
  <si>
    <t>Parameter</t>
  </si>
  <si>
    <t>M1 non-cancer model</t>
  </si>
  <si>
    <t>M2 non-cancer model</t>
  </si>
  <si>
    <t>Encephalopathy</t>
  </si>
  <si>
    <t>Ascites</t>
  </si>
  <si>
    <t>ODT Number</t>
  </si>
  <si>
    <t>Registration ID</t>
  </si>
  <si>
    <t>Renal replacement therapy</t>
  </si>
  <si>
    <t>Primary Liver Disease</t>
  </si>
  <si>
    <t>Secondary Liver Disease</t>
  </si>
  <si>
    <t>Tertiary Liver Disease</t>
  </si>
  <si>
    <t>Previous Abdominal Surgery</t>
  </si>
  <si>
    <t>Waiting Time</t>
  </si>
  <si>
    <t>Disease Group</t>
  </si>
  <si>
    <t>Disease Group 2</t>
  </si>
  <si>
    <t>Disease Group 1</t>
  </si>
  <si>
    <t>Disease Group 3</t>
  </si>
  <si>
    <t>Disease Group 4</t>
  </si>
  <si>
    <t>Disease Group 5</t>
  </si>
  <si>
    <t>Disease Group 6</t>
  </si>
  <si>
    <t>Disease Group 7</t>
  </si>
  <si>
    <t>Disease Group 8</t>
  </si>
  <si>
    <t>Disease Group 9</t>
  </si>
  <si>
    <t>Explanation of Desease Group Variable</t>
  </si>
  <si>
    <t xml:space="preserve">IF any disease code equals 441, 442, 443, 444, 445 or 447 </t>
  </si>
  <si>
    <t xml:space="preserve">IF any disease code equals 424 </t>
  </si>
  <si>
    <t xml:space="preserve">IF any disease code equals 413 or 436 </t>
  </si>
  <si>
    <t xml:space="preserve">THEN disease group = 1 </t>
  </si>
  <si>
    <t xml:space="preserve">THEN disease group = 2 </t>
  </si>
  <si>
    <t xml:space="preserve">THEN disease group = 3 </t>
  </si>
  <si>
    <t xml:space="preserve">THEN disease group = 4 </t>
  </si>
  <si>
    <t xml:space="preserve">IF previous transplant = "Yes" </t>
  </si>
  <si>
    <t xml:space="preserve">THEN disease group = 10 </t>
  </si>
  <si>
    <t>IF any disease code equals 414</t>
  </si>
  <si>
    <t>IF any disease code equals 411</t>
  </si>
  <si>
    <t>IF any disease code equals 412 or 417</t>
  </si>
  <si>
    <t>THEN disease group = 5</t>
  </si>
  <si>
    <t>THEN disease group = 6</t>
  </si>
  <si>
    <t>THEN disease group = 7</t>
  </si>
  <si>
    <t>THEN disease group = 8</t>
  </si>
  <si>
    <t>THEN disease group = 9</t>
  </si>
  <si>
    <t>ELSE</t>
  </si>
  <si>
    <t>disease group = 9</t>
  </si>
  <si>
    <t>Final M1 Value</t>
  </si>
  <si>
    <t>Final M2 Value</t>
  </si>
  <si>
    <t>B</t>
  </si>
  <si>
    <t>O</t>
  </si>
  <si>
    <t>AB</t>
  </si>
  <si>
    <t>IF any disease code equals 419</t>
  </si>
  <si>
    <t>A1</t>
  </si>
  <si>
    <t>A2</t>
  </si>
  <si>
    <t>A1B</t>
  </si>
  <si>
    <t>A2B</t>
  </si>
  <si>
    <t>Missing</t>
  </si>
  <si>
    <t>Unknown</t>
  </si>
  <si>
    <t>Not Tested</t>
  </si>
  <si>
    <t>Unkown</t>
  </si>
  <si>
    <t>Cause of Death Group 1</t>
  </si>
  <si>
    <t>Cause of Death Group 2</t>
  </si>
  <si>
    <t>Cause of Death Group 3</t>
  </si>
  <si>
    <t>Cause of Death Group 4</t>
  </si>
  <si>
    <t>Explanation of Death Group variable</t>
  </si>
  <si>
    <t>Cause of Death Group</t>
  </si>
  <si>
    <t>The code in Case Details!C32 says, in essence;</t>
  </si>
  <si>
    <t>The code in Case Details!C12 says, in essence;</t>
  </si>
  <si>
    <t>IF any disease code equals 415, 422, 426, 450, 452, 454, 456, 457, 461, 462 or 434</t>
  </si>
  <si>
    <t>IF any disease code equals 410, 416, 418, 420, 421, 423, 425, 448, 451, 453, 455, 460, 463, 464, 466, 467, 468, 469, 483, 484, 485, 486, 498 or 474</t>
  </si>
  <si>
    <t>If donor cause of death equals 10, 11 or 19</t>
  </si>
  <si>
    <t>If donor cause of death equals 20, 21, 22, 23, 24 or 29</t>
  </si>
  <si>
    <t>If donor cause of death equals 30, 31 or 39</t>
  </si>
  <si>
    <t>If donor cause of death equals 12, 13, 40, 41, 42, 43, 44, 45, 49, 50, 51, 52, 53, 54, 59, 60, 70, 71, 72, 73, 74, 75, 76, 77, 78, 80, 81, 82, 85, 88, 90, 98, 99</t>
  </si>
  <si>
    <t>THEN Cause of Death Group = 1</t>
  </si>
  <si>
    <t>THEN Cause of Death Group = 2</t>
  </si>
  <si>
    <t>THEN Cause if Death Group = 3</t>
  </si>
  <si>
    <t>THEN Cause if Death Group = 4</t>
  </si>
  <si>
    <t>Return "ERR"</t>
  </si>
  <si>
    <t>Value (do not directly edit this column)</t>
  </si>
  <si>
    <t>Table 2.  Baseline survivor function for the Liver Transplant Benefit Score</t>
  </si>
  <si>
    <t>Recipient Blood Group</t>
  </si>
  <si>
    <t>Donor Blood Group</t>
  </si>
  <si>
    <t>Maximum tumour size</t>
  </si>
  <si>
    <t>Baseline survivor function</t>
  </si>
  <si>
    <t>Baseline^exp(linear predictor)</t>
  </si>
  <si>
    <t>Linear predictor</t>
  </si>
  <si>
    <t>Value (x)</t>
  </si>
  <si>
    <t>Value*parameter estimate (βx)</t>
  </si>
  <si>
    <t>Time (t)</t>
  </si>
  <si>
    <t>Expected survival (M)</t>
  </si>
  <si>
    <t>TBS = M2 - M1</t>
  </si>
  <si>
    <t>The spreadsheets included in this Excel document are as follows</t>
  </si>
  <si>
    <t>Case details</t>
  </si>
  <si>
    <t>Values</t>
  </si>
  <si>
    <t>Disease group</t>
  </si>
  <si>
    <t>Also shows the final M1, M2 and TBS score which will be used to rank patients for a specific liver</t>
  </si>
  <si>
    <t>Cause of death</t>
  </si>
  <si>
    <t>Shows the coding used to transform disease group into 10 groups</t>
  </si>
  <si>
    <t>Shows the coding used to transform donor cause of death into 4 groups</t>
  </si>
  <si>
    <t>Calculates the expected survival for M1 and M2 using equation 6 in the word document "Liver Transplant Benefit Score"</t>
  </si>
  <si>
    <t>Mean values</t>
  </si>
  <si>
    <t>estimates would be required. However, the methodoology is identical to that shown here</t>
  </si>
  <si>
    <t>Shows the values for all core explanatory variables included in LTBS, as recorded in NTxD - for simplicity, no Sequential Data Collection values have been used</t>
  </si>
  <si>
    <t>in this example</t>
  </si>
  <si>
    <t xml:space="preserve">Shows the non-cancer  beta parameter estimates for M1 and M2. Note that this calculator should not be used for cancer patients as different beta parameter </t>
  </si>
  <si>
    <t>and transplant (for M2) variable values</t>
  </si>
  <si>
    <t xml:space="preserve">Calculates the linear predictor which is the sum of the beta parameter estimates multiplied by the recipient (for M1 and M2), donor (for M2) </t>
  </si>
  <si>
    <t>Calculates the core variable transformations required to generate the full set of p variables</t>
  </si>
  <si>
    <t>History of diabetes</t>
  </si>
  <si>
    <t>Parameter estimates (β)</t>
  </si>
  <si>
    <t>Donor-related</t>
  </si>
  <si>
    <t>Transplant-related</t>
  </si>
  <si>
    <t>Recipient-related</t>
  </si>
  <si>
    <t>Variable X</t>
  </si>
  <si>
    <t>Mean(X) M1 cancer</t>
  </si>
  <si>
    <t>Mean(X) M1 non-cancer</t>
  </si>
  <si>
    <t>Mean(X) M2 cancer</t>
  </si>
  <si>
    <t>Mean(X) M2 non-cancer</t>
  </si>
  <si>
    <t>Table 4. Mean values for continuous variables in the Liver Transplant Benefit Score</t>
  </si>
  <si>
    <t>Shows the model-specific mean values used to reparameterise the model</t>
  </si>
  <si>
    <t>Table 1. Coefficient beta estimates of Liver Transplant Benefit Score</t>
  </si>
  <si>
    <t>M1 cancer model</t>
  </si>
  <si>
    <t>M2 cancer model</t>
  </si>
  <si>
    <r>
      <t>If Patient has</t>
    </r>
    <r>
      <rPr>
        <b/>
        <sz val="11"/>
        <rFont val="Calibri"/>
        <family val="2"/>
        <scheme val="minor"/>
      </rPr>
      <t xml:space="preserve"> cancer</t>
    </r>
  </si>
  <si>
    <t>Maximum AFP level</t>
  </si>
  <si>
    <t>Number of tumours</t>
  </si>
  <si>
    <t>t+1</t>
  </si>
  <si>
    <t>M1 survivor function</t>
  </si>
  <si>
    <t>Cancer</t>
  </si>
  <si>
    <t>Non cancer</t>
  </si>
  <si>
    <t>Baseline survivor function (M0) used in calculation</t>
  </si>
  <si>
    <t>M2 survivor function</t>
  </si>
  <si>
    <t>M1 model</t>
  </si>
  <si>
    <t>M2 model</t>
  </si>
  <si>
    <r>
      <t xml:space="preserve">This document calculates the liver transplant benefit score (TBS) for both </t>
    </r>
    <r>
      <rPr>
        <b/>
        <sz val="11"/>
        <color theme="1"/>
        <rFont val="Calibri"/>
        <family val="2"/>
        <scheme val="minor"/>
      </rPr>
      <t>non-cancer</t>
    </r>
    <r>
      <rPr>
        <sz val="11"/>
        <color theme="1"/>
        <rFont val="Calibri"/>
        <family val="2"/>
        <scheme val="minor"/>
      </rPr>
      <t xml:space="preserve"> and </t>
    </r>
    <r>
      <rPr>
        <b/>
        <sz val="11"/>
        <color theme="1"/>
        <rFont val="Calibri"/>
        <family val="2"/>
        <scheme val="minor"/>
      </rPr>
      <t>cancer</t>
    </r>
    <r>
      <rPr>
        <sz val="11"/>
        <color theme="1"/>
        <rFont val="Calibri"/>
        <family val="2"/>
        <scheme val="minor"/>
      </rPr>
      <t xml:space="preserve"> patient with certain characteristics and a specific donor. </t>
    </r>
  </si>
  <si>
    <t>RAGE - MEAN(RAGE)</t>
  </si>
  <si>
    <t>RAGE SQUARED - MEAN(RAGE SQUARED)</t>
  </si>
  <si>
    <t>RGENDER</t>
  </si>
  <si>
    <t>RHCV</t>
  </si>
  <si>
    <t>RDISEASE GROUP=2</t>
  </si>
  <si>
    <t>RDISEASE GROUP=4</t>
  </si>
  <si>
    <t>RDISEASE GROUP=5</t>
  </si>
  <si>
    <t>RDISEASE GROUP=6</t>
  </si>
  <si>
    <t>RDISEASE GROUP=7</t>
  </si>
  <si>
    <t>RDISEASE GROUP=8</t>
  </si>
  <si>
    <t>RDISEASE GROUP=9</t>
  </si>
  <si>
    <t>RDISEASE GROUP=10</t>
  </si>
  <si>
    <t>LN(RCREATININE) - MEAN(LN(RCREATININE))</t>
  </si>
  <si>
    <t>LN(RBILIRUBIN) - MEAN(LN(RBILIRUBIN))</t>
  </si>
  <si>
    <t>LN(RINR) - MEAN(LN(RINR))</t>
  </si>
  <si>
    <t>RSODIUM - MEAN(RSODIUM)</t>
  </si>
  <si>
    <t>RPOTASSIUM - MEAN(RPOTASSIUM)</t>
  </si>
  <si>
    <t>RALBUMIN - MEAN(RALBUMIN)</t>
  </si>
  <si>
    <t>RRENAL</t>
  </si>
  <si>
    <t>RINPATIENT</t>
  </si>
  <si>
    <t>RREGISTRATION YEAR=2007</t>
  </si>
  <si>
    <t>RREGISTRATION YEAR=2008</t>
  </si>
  <si>
    <t>RREGISTRATION YEAR=2009</t>
  </si>
  <si>
    <t>RREGISTRATION YEAR=2010</t>
  </si>
  <si>
    <t>RREGISTRATION YEAR=2011</t>
  </si>
  <si>
    <t>RREGISTRATION YEAR=2012</t>
  </si>
  <si>
    <t>LN(RBILIRUBIN)*RSODIUM - MEAN(LN(RBILIRUBIN)*RSODIUM)</t>
  </si>
  <si>
    <t>RDISEASE GROUP=2*LN(RBILIRUBIN)</t>
  </si>
  <si>
    <t>RDISEASE GROUP=4*LN(RBILIRUBIN)</t>
  </si>
  <si>
    <t>RDISEASE GROUP=5*LN(RBILIRUBIN)</t>
  </si>
  <si>
    <t>RDISEASE GROUP=6*LN(RBILIRUBIN)</t>
  </si>
  <si>
    <t>RDISEASE GROUP=7*LN(RBILIRUBIN)</t>
  </si>
  <si>
    <t>RDISEASE GROUP=8*LN(RBILIRUBIN)</t>
  </si>
  <si>
    <t>RDISEASE GROUP=9*LN(RBILIRUBIN)</t>
  </si>
  <si>
    <t>RDISEASE GROUP=10*LN(RBILIRUBIN)</t>
  </si>
  <si>
    <t>RAGE*LN(RCREATININE) - MEAN(RAGE*LN(RCREATININE))</t>
  </si>
  <si>
    <t>RPREVIOUS ABDOMINAL SURGERY</t>
  </si>
  <si>
    <t>RENCEPHALOPATHY</t>
  </si>
  <si>
    <t>RASCITES</t>
  </si>
  <si>
    <t>RDIABETES</t>
  </si>
  <si>
    <t>RDISEASE GROUP=2*RAGE</t>
  </si>
  <si>
    <t>RDISEASE GROUP=4*RAGE</t>
  </si>
  <si>
    <t>RDISEASE GROUP=5*RAGE</t>
  </si>
  <si>
    <t>RDISEASE GROUP=6*RAGE</t>
  </si>
  <si>
    <t>RDISEASE GROUP=7*RAGE</t>
  </si>
  <si>
    <t>RDISEASE GROUP=8*RAGE</t>
  </si>
  <si>
    <t>RDISEASE GROUP=9*RAGE</t>
  </si>
  <si>
    <t>RDISEASE GROUP=10*RAGE</t>
  </si>
  <si>
    <t>LN(RMAXIMUM AFP LEVEL+1) - MEAN(LN(RMAXIMUM AFP LEVEL+1))</t>
  </si>
  <si>
    <t>RMAXIMUM TUMOUR SIZE - MEAN(RMAXIMUM TUMOUR SIZE)</t>
  </si>
  <si>
    <t>RTWO TUMOUR</t>
  </si>
  <si>
    <t>RTHREE OR MORE TUMOURS</t>
  </si>
  <si>
    <t>DAGE - MEAN(DAGE)</t>
  </si>
  <si>
    <t>DCAUSE OF DEATH=2</t>
  </si>
  <si>
    <t>DCAUSE OF DEATH=3</t>
  </si>
  <si>
    <t>DCAUSE OF DEATH=4</t>
  </si>
  <si>
    <t>DBMI - MEAN(DBMI)</t>
  </si>
  <si>
    <t>DHISTORY OF DIABETES=2</t>
  </si>
  <si>
    <t>DHISTORY OF DIABETES=9</t>
  </si>
  <si>
    <t>DTYPE=2</t>
  </si>
  <si>
    <t>RHCV*DHISTORY OF DIABETES=2</t>
  </si>
  <si>
    <t>RHCV*DHISTORY OF DIABETES=9</t>
  </si>
  <si>
    <t>RHCV*DAGE</t>
  </si>
  <si>
    <t>DTYPE=2*RAGE</t>
  </si>
  <si>
    <t>DTYPE=2*LN(RCREATININE)</t>
  </si>
  <si>
    <t>RDISEASE GROUP=2*DTYPE=2</t>
  </si>
  <si>
    <t>RDISEASE GROUP=4*DTYPE=2</t>
  </si>
  <si>
    <t>RDISEASE GROUP=5*DTYPE=2</t>
  </si>
  <si>
    <t>RDISEASE GROUP=6*DTYPE=2</t>
  </si>
  <si>
    <t>RDISEASE GROUP=7*DTYPE=2</t>
  </si>
  <si>
    <t>RDISEASE GROUP=8*DTYPE=2</t>
  </si>
  <si>
    <t>RDISEASE GROUP=9*DTYPE=2</t>
  </si>
  <si>
    <t>RDISEASE GROUP=10*DTYPE=2</t>
  </si>
  <si>
    <t>RAGE</t>
  </si>
  <si>
    <t>RAGE SQUARED</t>
  </si>
  <si>
    <t>LN(RCREATININE)</t>
  </si>
  <si>
    <t>LN(RBILIRUBIN)</t>
  </si>
  <si>
    <t>LN(RINR)</t>
  </si>
  <si>
    <t>RSODIUM</t>
  </si>
  <si>
    <t>RPOTASSIUM</t>
  </si>
  <si>
    <t>RALBUMIN</t>
  </si>
  <si>
    <t xml:space="preserve">LN(RMAXIMUM AFP LEVEL+1) </t>
  </si>
  <si>
    <t>RMAXIMUM TUMOUR SIZE</t>
  </si>
  <si>
    <t>LN(RBILIRUBIN)*RSODIUM</t>
  </si>
  <si>
    <t>DAGE</t>
  </si>
  <si>
    <t xml:space="preserve">DBMI </t>
  </si>
  <si>
    <t>RAGE*LN(RCREATININE)</t>
  </si>
  <si>
    <t>History value</t>
  </si>
  <si>
    <t>Number of previous transplants</t>
  </si>
  <si>
    <t xml:space="preserve">   - One tumour</t>
  </si>
  <si>
    <t xml:space="preserve">   - Two tumours</t>
  </si>
  <si>
    <t xml:space="preserve">   - Three or more tumours</t>
  </si>
  <si>
    <t>History type</t>
  </si>
  <si>
    <t>Weight</t>
  </si>
  <si>
    <t>Time in ICU</t>
  </si>
  <si>
    <t>Centre</t>
  </si>
  <si>
    <t>CHANGES MADE</t>
  </si>
  <si>
    <t>Categorical variables changed to numerical codes that are on NTxD (e.g. instead of male and female for gender its 1 and 2 respectively)</t>
  </si>
  <si>
    <t xml:space="preserve">History value and history type added for donor history of diabetes </t>
  </si>
  <si>
    <r>
      <t xml:space="preserve">Royal Free correction factor for creatinine implemented as per </t>
    </r>
    <r>
      <rPr>
        <b/>
        <sz val="11"/>
        <color theme="1"/>
        <rFont val="Calibri"/>
        <family val="2"/>
        <scheme val="minor"/>
      </rPr>
      <t>Appendix D</t>
    </r>
  </si>
  <si>
    <r>
      <t xml:space="preserve">Caps for INR values implemented as per </t>
    </r>
    <r>
      <rPr>
        <b/>
        <sz val="11"/>
        <color theme="1"/>
        <rFont val="Calibri"/>
        <family val="2"/>
        <scheme val="minor"/>
      </rPr>
      <t>Appendix A</t>
    </r>
  </si>
  <si>
    <r>
      <t xml:space="preserve">Donor weight and ICU time added to show how liver meeting split criteria is calculated (using formulae given in </t>
    </r>
    <r>
      <rPr>
        <b/>
        <sz val="11"/>
        <color theme="1"/>
        <rFont val="Calibri"/>
        <family val="2"/>
        <scheme val="minor"/>
      </rPr>
      <t>Appendix G</t>
    </r>
    <r>
      <rPr>
        <sz val="11"/>
        <color theme="1"/>
        <rFont val="Calibri"/>
        <family val="2"/>
        <scheme val="minor"/>
      </rPr>
      <t>)</t>
    </r>
  </si>
  <si>
    <t>Order of rows in case details changed to match the beta estimates tab</t>
  </si>
  <si>
    <t>BLOOD GROUP COMPATIBILITY</t>
  </si>
  <si>
    <t>LIVER MEETS SPLIT CRITERIA</t>
  </si>
  <si>
    <t>Beta parameters, mean values, baseline survivor function and any transformations rounded to 5 decimal places. This was agreed at a meeting with EA, RT, CR and FS on 27/07/2017</t>
  </si>
  <si>
    <t>LN(RWAITING TIME+1) - MEAN(LN(RWAITING TIME+1))</t>
  </si>
  <si>
    <t>LN(RWAITING TIME+1)</t>
  </si>
  <si>
    <t>Liver TBS calculator v 1.4b</t>
  </si>
  <si>
    <t>Change made to position of rounding of serum sodium and bilirubin</t>
  </si>
  <si>
    <t>Male</t>
  </si>
  <si>
    <t>Female</t>
  </si>
  <si>
    <t>Newcastle</t>
  </si>
  <si>
    <t>Leeds</t>
  </si>
  <si>
    <t>Cambridge</t>
  </si>
  <si>
    <t>Royal Free</t>
  </si>
  <si>
    <t>King's College</t>
  </si>
  <si>
    <t>Birmingham</t>
  </si>
  <si>
    <t>Edinburgh</t>
  </si>
  <si>
    <t>Other</t>
  </si>
  <si>
    <t>Haemodialysis</t>
  </si>
  <si>
    <t>Haemofiltration</t>
  </si>
  <si>
    <t>Not required</t>
  </si>
  <si>
    <t>Outpatient</t>
  </si>
  <si>
    <t>Ward</t>
  </si>
  <si>
    <t>ICU/HDU</t>
  </si>
  <si>
    <t>Mild</t>
  </si>
  <si>
    <t>Moderate</t>
  </si>
  <si>
    <t>Severe</t>
  </si>
  <si>
    <t>DBD</t>
  </si>
  <si>
    <t>DCD</t>
  </si>
  <si>
    <t>power</t>
  </si>
  <si>
    <t>ln_1</t>
  </si>
  <si>
    <t>ln_2</t>
  </si>
  <si>
    <t>parameter</t>
  </si>
  <si>
    <t>m1_cancer_beta</t>
  </si>
  <si>
    <t>m1_noncancer_beta</t>
  </si>
  <si>
    <t>m2_cancer_beta</t>
  </si>
  <si>
    <t>m2_noncancer_beta</t>
  </si>
  <si>
    <t>m1_cancer_mean</t>
  </si>
  <si>
    <t>m1_noncancer_mean</t>
  </si>
  <si>
    <t>m2_cancer_mean</t>
  </si>
  <si>
    <t>m2_noncancer_mean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</si>
</sst>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4">
    <font>
      <sz val="11"/>
      <color theme="1"/>
      <name val="Calibri"/>
      <family val="2"/>
      <scheme val="minor"/>
    </font>
    <font>
      <b/>
      <sz val="11"/>
      <color theme="1"/>
      <name val="Calibri"/>
      <family val="2"/>
      <scheme val="minor"/>
    </font>
    <font>
      <sz val="11"/>
      <name val="Calibri"/>
      <family val="2"/>
      <scheme val="minor"/>
    </font>
    <font>
      <b/>
      <sz val="16"/>
      <color theme="1"/>
      <name val="Calibri"/>
      <family val="2"/>
      <scheme val="minor"/>
    </font>
    <font>
      <u/>
      <sz val="11"/>
      <color theme="10"/>
      <name val="Calibri"/>
      <family val="2"/>
      <scheme val="minor"/>
    </font>
    <font>
      <sz val="11"/>
      <color theme="1"/>
      <name val="Arial"/>
      <family val="2"/>
    </font>
    <font>
      <b/>
      <sz val="11"/>
      <color theme="1"/>
      <name val="Arial"/>
      <family val="2"/>
    </font>
    <font>
      <sz val="11"/>
      <name val="Arial"/>
      <family val="2"/>
    </font>
    <font>
      <b/>
      <sz val="11"/>
      <name val="Calibri"/>
      <family val="2"/>
      <scheme val="minor"/>
    </font>
    <font>
      <sz val="10"/>
      <color theme="1"/>
      <name val="Arial"/>
      <family val="2"/>
    </font>
    <font>
      <sz val="11"/>
      <name val="Calibri"/>
    </font>
    <font>
      <b/>
      <sz val="11"/>
      <name val="Calibri"/>
      <family val="2"/>
    </font>
    <font>
      <sz val="11"/>
      <name val="Calibri"/>
      <family val="2"/>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tint="-0.34998626667073579"/>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indexed="64"/>
      </left>
      <right style="dashed">
        <color indexed="64"/>
      </right>
      <top style="medium">
        <color auto="1"/>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style="dashed">
        <color indexed="64"/>
      </right>
      <top style="thin">
        <color indexed="64"/>
      </top>
      <bottom style="medium">
        <color indexed="64"/>
      </bottom>
      <diagonal/>
    </border>
    <border>
      <left style="thin">
        <color indexed="64"/>
      </left>
      <right style="dashed">
        <color indexed="64"/>
      </right>
      <top/>
      <bottom style="thin">
        <color indexed="64"/>
      </bottom>
      <diagonal/>
    </border>
    <border>
      <left style="dashed">
        <color indexed="64"/>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dashed">
        <color indexed="64"/>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dashed">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56">
    <xf numFmtId="0" fontId="0" fillId="0" borderId="0" xfId="0"/>
    <xf numFmtId="0" fontId="1" fillId="0" borderId="0" xfId="0" applyFont="1"/>
    <xf numFmtId="0" fontId="0" fillId="0" borderId="0" xfId="0" applyAlignment="1">
      <alignment horizontal="right"/>
    </xf>
    <xf numFmtId="0" fontId="0" fillId="2" borderId="0" xfId="0" applyFill="1"/>
    <xf numFmtId="0" fontId="0" fillId="0" borderId="0" xfId="0" applyFill="1"/>
    <xf numFmtId="0" fontId="0" fillId="0" borderId="1" xfId="0" applyBorder="1"/>
    <xf numFmtId="0" fontId="0" fillId="0" borderId="0" xfId="0" applyFill="1" applyAlignment="1">
      <alignment horizontal="right"/>
    </xf>
    <xf numFmtId="0" fontId="0" fillId="0" borderId="0" xfId="0" applyFont="1"/>
    <xf numFmtId="14" fontId="0" fillId="0" borderId="0" xfId="0" applyNumberFormat="1"/>
    <xf numFmtId="0" fontId="1" fillId="0" borderId="9" xfId="0" applyFont="1" applyBorder="1"/>
    <xf numFmtId="0" fontId="2" fillId="0" borderId="0" xfId="0" applyFont="1"/>
    <xf numFmtId="0" fontId="0" fillId="0" borderId="0" xfId="0" applyAlignment="1">
      <alignment horizontal="center"/>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3" fillId="0" borderId="0" xfId="0" applyFont="1"/>
    <xf numFmtId="0" fontId="1" fillId="0" borderId="9" xfId="0" applyFont="1" applyBorder="1" applyAlignment="1">
      <alignment horizontal="center"/>
    </xf>
    <xf numFmtId="0" fontId="1" fillId="0" borderId="9" xfId="0" applyFont="1" applyBorder="1" applyAlignment="1">
      <alignment horizontal="center" wrapText="1"/>
    </xf>
    <xf numFmtId="0" fontId="0" fillId="2" borderId="0" xfId="0" applyFill="1" applyAlignment="1">
      <alignment horizontal="center"/>
    </xf>
    <xf numFmtId="0" fontId="0" fillId="0" borderId="0" xfId="0" applyFill="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0" borderId="0" xfId="0" applyFont="1" applyFill="1" applyAlignment="1">
      <alignment horizontal="center"/>
    </xf>
    <xf numFmtId="0" fontId="0" fillId="0" borderId="9" xfId="0" applyBorder="1" applyAlignment="1">
      <alignment horizontal="center"/>
    </xf>
    <xf numFmtId="0" fontId="0" fillId="0" borderId="9" xfId="0" applyFill="1" applyBorder="1" applyAlignment="1">
      <alignment horizontal="center"/>
    </xf>
    <xf numFmtId="0" fontId="4" fillId="0" borderId="0" xfId="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5" fillId="0" borderId="0" xfId="0" applyFont="1"/>
    <xf numFmtId="0" fontId="5" fillId="0" borderId="0" xfId="0" applyFont="1" applyAlignment="1">
      <alignment horizontal="center"/>
    </xf>
    <xf numFmtId="0" fontId="6" fillId="0" borderId="2" xfId="0" applyFont="1" applyBorder="1"/>
    <xf numFmtId="0" fontId="6" fillId="0" borderId="10" xfId="0" applyFont="1" applyBorder="1" applyAlignment="1">
      <alignment horizontal="center"/>
    </xf>
    <xf numFmtId="0" fontId="6" fillId="0" borderId="4" xfId="0" applyFont="1" applyBorder="1"/>
    <xf numFmtId="0" fontId="6" fillId="0" borderId="1" xfId="0" applyFont="1" applyBorder="1" applyAlignment="1">
      <alignment horizontal="center"/>
    </xf>
    <xf numFmtId="0" fontId="6" fillId="0" borderId="5" xfId="0" applyFont="1" applyBorder="1" applyAlignment="1">
      <alignment horizontal="center"/>
    </xf>
    <xf numFmtId="2" fontId="5" fillId="0" borderId="1" xfId="0" applyNumberFormat="1" applyFont="1" applyFill="1" applyBorder="1" applyAlignment="1">
      <alignment horizontal="center"/>
    </xf>
    <xf numFmtId="0" fontId="5" fillId="0" borderId="1" xfId="0" applyNumberFormat="1" applyFont="1" applyFill="1" applyBorder="1" applyAlignment="1">
      <alignment horizontal="center"/>
    </xf>
    <xf numFmtId="0" fontId="5" fillId="0" borderId="1" xfId="0" applyNumberFormat="1" applyFont="1" applyBorder="1" applyAlignment="1">
      <alignment horizontal="center"/>
    </xf>
    <xf numFmtId="0" fontId="5" fillId="0" borderId="5" xfId="0" applyNumberFormat="1" applyFont="1" applyBorder="1" applyAlignment="1">
      <alignment horizontal="center"/>
    </xf>
    <xf numFmtId="0" fontId="5" fillId="0" borderId="1" xfId="0" applyFont="1" applyFill="1" applyBorder="1" applyAlignment="1">
      <alignment horizontal="center"/>
    </xf>
    <xf numFmtId="0" fontId="5" fillId="0" borderId="5" xfId="0" applyNumberFormat="1" applyFont="1" applyFill="1" applyBorder="1" applyAlignment="1">
      <alignment horizontal="center"/>
    </xf>
    <xf numFmtId="0" fontId="5" fillId="0" borderId="1" xfId="0" applyFont="1" applyBorder="1" applyAlignment="1">
      <alignment horizontal="center"/>
    </xf>
    <xf numFmtId="0" fontId="5" fillId="0" borderId="4" xfId="0" applyFont="1" applyFill="1" applyBorder="1"/>
    <xf numFmtId="0" fontId="5" fillId="5" borderId="1" xfId="0" applyNumberFormat="1" applyFont="1" applyFill="1" applyBorder="1" applyAlignment="1">
      <alignment horizontal="center"/>
    </xf>
    <xf numFmtId="0" fontId="5" fillId="5" borderId="5" xfId="0" applyNumberFormat="1"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6" borderId="1" xfId="0" applyNumberFormat="1" applyFont="1" applyFill="1" applyBorder="1" applyAlignment="1">
      <alignment horizontal="center"/>
    </xf>
    <xf numFmtId="0" fontId="5" fillId="6" borderId="5" xfId="0" applyNumberFormat="1" applyFont="1" applyFill="1" applyBorder="1" applyAlignment="1">
      <alignment horizontal="center"/>
    </xf>
    <xf numFmtId="0" fontId="6" fillId="6" borderId="1" xfId="0" applyFont="1" applyFill="1" applyBorder="1" applyAlignment="1">
      <alignment horizontal="center"/>
    </xf>
    <xf numFmtId="0" fontId="6" fillId="6" borderId="1" xfId="0" applyNumberFormat="1" applyFont="1" applyFill="1" applyBorder="1" applyAlignment="1">
      <alignment horizontal="center"/>
    </xf>
    <xf numFmtId="0" fontId="6" fillId="6" borderId="5" xfId="0" applyNumberFormat="1" applyFont="1" applyFill="1" applyBorder="1" applyAlignment="1">
      <alignment horizontal="center"/>
    </xf>
    <xf numFmtId="0" fontId="6" fillId="6" borderId="4" xfId="0" applyFont="1" applyFill="1" applyBorder="1"/>
    <xf numFmtId="0" fontId="6" fillId="6" borderId="5" xfId="0" applyFont="1" applyFill="1" applyBorder="1" applyAlignment="1">
      <alignment horizontal="center"/>
    </xf>
    <xf numFmtId="0" fontId="6" fillId="4" borderId="6" xfId="0" applyFont="1" applyFill="1" applyBorder="1"/>
    <xf numFmtId="0" fontId="6" fillId="4" borderId="8" xfId="0" applyFont="1" applyFill="1" applyBorder="1" applyAlignment="1">
      <alignment horizontal="center"/>
    </xf>
    <xf numFmtId="0" fontId="6" fillId="4" borderId="7" xfId="0" applyFont="1" applyFill="1" applyBorder="1" applyAlignment="1">
      <alignment horizontal="center"/>
    </xf>
    <xf numFmtId="0" fontId="0" fillId="0" borderId="0" xfId="0" applyAlignment="1">
      <alignment horizontal="center"/>
    </xf>
    <xf numFmtId="0" fontId="0" fillId="0" borderId="0" xfId="0" applyFont="1" applyFill="1"/>
    <xf numFmtId="0" fontId="2" fillId="0" borderId="0" xfId="0" applyFont="1" applyFill="1"/>
    <xf numFmtId="0" fontId="0" fillId="0" borderId="0" xfId="0" applyNumberFormat="1" applyFill="1" applyAlignment="1">
      <alignment horizontal="center"/>
    </xf>
    <xf numFmtId="0" fontId="0" fillId="0" borderId="2" xfId="0" applyBorder="1"/>
    <xf numFmtId="0" fontId="0" fillId="0" borderId="6" xfId="0" applyBorder="1"/>
    <xf numFmtId="0" fontId="0" fillId="0" borderId="4" xfId="0" applyBorder="1"/>
    <xf numFmtId="0" fontId="0" fillId="0" borderId="10" xfId="0" applyBorder="1" applyAlignment="1">
      <alignment horizontal="center"/>
    </xf>
    <xf numFmtId="0" fontId="0" fillId="0" borderId="1" xfId="0" applyBorder="1" applyAlignment="1">
      <alignment horizontal="center"/>
    </xf>
    <xf numFmtId="0" fontId="0" fillId="6" borderId="6" xfId="0" applyFill="1" applyBorder="1"/>
    <xf numFmtId="0" fontId="0" fillId="6" borderId="8" xfId="0" applyFill="1" applyBorder="1" applyAlignment="1">
      <alignment horizontal="center"/>
    </xf>
    <xf numFmtId="0" fontId="0" fillId="6" borderId="7" xfId="0" applyFill="1" applyBorder="1" applyAlignment="1">
      <alignment horizontal="center"/>
    </xf>
    <xf numFmtId="0" fontId="0" fillId="5" borderId="1" xfId="0" applyFill="1" applyBorder="1" applyAlignment="1">
      <alignment horizontal="center"/>
    </xf>
    <xf numFmtId="0" fontId="0" fillId="5" borderId="5" xfId="0" applyFill="1" applyBorder="1" applyAlignment="1">
      <alignment horizontal="center"/>
    </xf>
    <xf numFmtId="0" fontId="0" fillId="6" borderId="4" xfId="0" applyFill="1" applyBorder="1"/>
    <xf numFmtId="0" fontId="0" fillId="6" borderId="1" xfId="0" applyFill="1" applyBorder="1" applyAlignment="1">
      <alignment horizontal="center"/>
    </xf>
    <xf numFmtId="0" fontId="0" fillId="6" borderId="5" xfId="0" applyFill="1" applyBorder="1" applyAlignment="1">
      <alignment horizontal="center"/>
    </xf>
    <xf numFmtId="0" fontId="1" fillId="6" borderId="4" xfId="0" applyFont="1" applyFill="1" applyBorder="1"/>
    <xf numFmtId="0" fontId="1" fillId="6" borderId="1" xfId="0" applyFont="1" applyFill="1" applyBorder="1" applyAlignment="1">
      <alignment horizontal="center"/>
    </xf>
    <xf numFmtId="0" fontId="1" fillId="6" borderId="5" xfId="0" applyFont="1" applyFill="1" applyBorder="1" applyAlignment="1">
      <alignment horizontal="center"/>
    </xf>
    <xf numFmtId="0" fontId="0" fillId="5" borderId="8" xfId="0" applyFill="1" applyBorder="1" applyAlignment="1">
      <alignment horizontal="center"/>
    </xf>
    <xf numFmtId="0" fontId="0" fillId="0" borderId="3" xfId="0" applyNumberFormat="1" applyBorder="1" applyAlignment="1">
      <alignment horizontal="center"/>
    </xf>
    <xf numFmtId="0" fontId="0" fillId="0" borderId="5" xfId="0" applyNumberFormat="1" applyBorder="1" applyAlignment="1">
      <alignment horizontal="center"/>
    </xf>
    <xf numFmtId="0" fontId="9" fillId="0" borderId="1" xfId="0" applyNumberFormat="1" applyFont="1" applyBorder="1" applyAlignment="1">
      <alignment horizontal="center"/>
    </xf>
    <xf numFmtId="0" fontId="9" fillId="0" borderId="8" xfId="0" applyNumberFormat="1" applyFont="1" applyBorder="1" applyAlignment="1">
      <alignment horizontal="center"/>
    </xf>
    <xf numFmtId="0" fontId="10" fillId="0" borderId="0" xfId="2"/>
    <xf numFmtId="0" fontId="10" fillId="0" borderId="0" xfId="2" applyAlignment="1">
      <alignment horizontal="center"/>
    </xf>
    <xf numFmtId="0" fontId="10" fillId="0" borderId="4" xfId="2" applyNumberFormat="1" applyBorder="1"/>
    <xf numFmtId="0" fontId="10" fillId="0" borderId="6" xfId="2" applyNumberFormat="1" applyBorder="1"/>
    <xf numFmtId="0" fontId="10" fillId="0" borderId="4" xfId="2" applyNumberFormat="1" applyBorder="1" applyAlignment="1">
      <alignment horizontal="center"/>
    </xf>
    <xf numFmtId="0" fontId="10" fillId="0" borderId="20" xfId="2" applyNumberFormat="1" applyBorder="1" applyAlignment="1">
      <alignment horizontal="center"/>
    </xf>
    <xf numFmtId="0" fontId="10" fillId="0" borderId="6" xfId="2" applyNumberFormat="1" applyBorder="1" applyAlignment="1">
      <alignment horizontal="center"/>
    </xf>
    <xf numFmtId="0" fontId="10" fillId="0" borderId="21" xfId="2" applyNumberFormat="1" applyBorder="1" applyAlignment="1">
      <alignment horizontal="center"/>
    </xf>
    <xf numFmtId="0" fontId="10" fillId="0" borderId="17" xfId="2" applyNumberFormat="1" applyBorder="1" applyAlignment="1">
      <alignment horizontal="center"/>
    </xf>
    <xf numFmtId="0" fontId="10" fillId="0" borderId="22" xfId="2" applyNumberFormat="1" applyBorder="1" applyAlignment="1">
      <alignment horizontal="center"/>
    </xf>
    <xf numFmtId="0" fontId="11" fillId="0" borderId="0" xfId="2" applyFont="1"/>
    <xf numFmtId="0" fontId="11" fillId="0" borderId="6" xfId="2" applyFont="1" applyBorder="1" applyAlignment="1">
      <alignment horizontal="center"/>
    </xf>
    <xf numFmtId="0" fontId="11" fillId="0" borderId="21" xfId="2" applyFont="1" applyBorder="1" applyAlignment="1">
      <alignment horizontal="center"/>
    </xf>
    <xf numFmtId="0" fontId="10" fillId="0" borderId="23" xfId="2" applyNumberFormat="1" applyBorder="1" applyAlignment="1">
      <alignment horizontal="center"/>
    </xf>
    <xf numFmtId="0" fontId="10" fillId="0" borderId="3" xfId="2" applyNumberFormat="1" applyBorder="1" applyAlignment="1">
      <alignment horizontal="center"/>
    </xf>
    <xf numFmtId="0" fontId="10" fillId="0" borderId="27" xfId="2" applyNumberFormat="1" applyBorder="1" applyAlignment="1">
      <alignment horizontal="center"/>
    </xf>
    <xf numFmtId="0" fontId="10" fillId="0" borderId="5" xfId="2" applyNumberFormat="1" applyBorder="1" applyAlignment="1">
      <alignment horizontal="center"/>
    </xf>
    <xf numFmtId="0" fontId="10" fillId="0" borderId="25" xfId="2" applyNumberFormat="1" applyBorder="1" applyAlignment="1">
      <alignment horizontal="center"/>
    </xf>
    <xf numFmtId="0" fontId="10" fillId="0" borderId="7" xfId="2" applyNumberFormat="1" applyBorder="1" applyAlignment="1">
      <alignment horizontal="center"/>
    </xf>
    <xf numFmtId="0" fontId="10" fillId="0" borderId="2" xfId="2" applyNumberFormat="1" applyBorder="1"/>
    <xf numFmtId="0" fontId="10" fillId="0" borderId="3" xfId="2" applyBorder="1" applyAlignment="1">
      <alignment horizontal="center"/>
    </xf>
    <xf numFmtId="0" fontId="10" fillId="0" borderId="5" xfId="2" applyBorder="1" applyAlignment="1">
      <alignment horizontal="center"/>
    </xf>
    <xf numFmtId="0" fontId="10" fillId="0" borderId="11" xfId="2" applyNumberFormat="1" applyBorder="1"/>
    <xf numFmtId="0" fontId="10" fillId="0" borderId="28" xfId="2" applyNumberFormat="1" applyBorder="1"/>
    <xf numFmtId="0" fontId="10" fillId="0" borderId="29" xfId="2" applyNumberFormat="1" applyBorder="1"/>
    <xf numFmtId="0" fontId="10" fillId="0" borderId="23" xfId="2" applyBorder="1" applyAlignment="1">
      <alignment horizontal="center"/>
    </xf>
    <xf numFmtId="0" fontId="10" fillId="0" borderId="27" xfId="2" applyBorder="1" applyAlignment="1">
      <alignment horizontal="center"/>
    </xf>
    <xf numFmtId="0" fontId="10" fillId="0" borderId="25" xfId="2" applyBorder="1" applyAlignment="1">
      <alignment horizontal="center"/>
    </xf>
    <xf numFmtId="0" fontId="11" fillId="0" borderId="2" xfId="2" applyFont="1" applyBorder="1" applyAlignment="1">
      <alignment horizontal="center"/>
    </xf>
    <xf numFmtId="0" fontId="11" fillId="0" borderId="3" xfId="2" applyFont="1" applyBorder="1" applyAlignment="1">
      <alignment horizontal="center"/>
    </xf>
    <xf numFmtId="0" fontId="11" fillId="0" borderId="7" xfId="2" applyFont="1" applyBorder="1" applyAlignment="1">
      <alignment horizontal="center"/>
    </xf>
    <xf numFmtId="0" fontId="10" fillId="0" borderId="18" xfId="2" applyNumberFormat="1" applyBorder="1" applyAlignment="1">
      <alignment horizontal="center"/>
    </xf>
    <xf numFmtId="0" fontId="11" fillId="4" borderId="13" xfId="2" applyFont="1" applyFill="1" applyBorder="1" applyAlignment="1"/>
    <xf numFmtId="0" fontId="11" fillId="4" borderId="14" xfId="2" applyFont="1" applyFill="1" applyBorder="1" applyAlignment="1">
      <alignment horizontal="center"/>
    </xf>
    <xf numFmtId="0" fontId="11" fillId="4" borderId="14" xfId="2" applyFont="1" applyFill="1" applyBorder="1"/>
    <xf numFmtId="0" fontId="11" fillId="4" borderId="15" xfId="2" applyFont="1" applyFill="1" applyBorder="1" applyAlignment="1">
      <alignment horizontal="center"/>
    </xf>
    <xf numFmtId="0" fontId="7" fillId="0" borderId="5" xfId="0" applyNumberFormat="1" applyFont="1" applyFill="1" applyBorder="1" applyAlignment="1">
      <alignment horizontal="center"/>
    </xf>
    <xf numFmtId="0" fontId="7" fillId="0" borderId="5" xfId="0" applyNumberFormat="1" applyFont="1" applyBorder="1" applyAlignment="1">
      <alignment horizontal="center"/>
    </xf>
    <xf numFmtId="0" fontId="0" fillId="0" borderId="0" xfId="0" applyAlignment="1">
      <alignment horizontal="center"/>
    </xf>
    <xf numFmtId="0" fontId="12" fillId="0" borderId="4" xfId="0" applyFont="1" applyBorder="1"/>
    <xf numFmtId="0" fontId="0" fillId="2" borderId="0" xfId="0" applyFont="1" applyFill="1" applyAlignment="1">
      <alignment horizontal="center"/>
    </xf>
    <xf numFmtId="164" fontId="0" fillId="0" borderId="1" xfId="0" applyNumberFormat="1" applyBorder="1" applyAlignment="1">
      <alignment horizontal="center"/>
    </xf>
    <xf numFmtId="0" fontId="13" fillId="0" borderId="0" xfId="0" applyFont="1"/>
    <xf numFmtId="164" fontId="6" fillId="4" borderId="8" xfId="0" applyNumberFormat="1" applyFont="1" applyFill="1" applyBorder="1" applyAlignment="1">
      <alignment horizontal="center"/>
    </xf>
    <xf numFmtId="164" fontId="0" fillId="0" borderId="0" xfId="0" applyNumberFormat="1"/>
    <xf numFmtId="0" fontId="5" fillId="0" borderId="5" xfId="0" applyFont="1" applyFill="1" applyBorder="1" applyAlignment="1">
      <alignment horizontal="center"/>
    </xf>
    <xf numFmtId="0" fontId="2" fillId="7" borderId="0" xfId="0" applyFont="1" applyFill="1" applyAlignment="1">
      <alignment horizontal="center"/>
    </xf>
    <xf numFmtId="0" fontId="0" fillId="7" borderId="0" xfId="0" applyFill="1" applyAlignment="1">
      <alignment horizontal="center"/>
    </xf>
    <xf numFmtId="1" fontId="0" fillId="7" borderId="0" xfId="0" applyNumberFormat="1" applyFill="1" applyAlignment="1">
      <alignment horizontal="center"/>
    </xf>
    <xf numFmtId="0" fontId="0" fillId="0" borderId="0" xfId="0" applyBorder="1"/>
    <xf numFmtId="164" fontId="0" fillId="0" borderId="0" xfId="0" applyNumberFormat="1" applyBorder="1" applyAlignment="1">
      <alignment horizontal="center"/>
    </xf>
    <xf numFmtId="0" fontId="1" fillId="0" borderId="0" xfId="0" applyFont="1" applyBorder="1"/>
    <xf numFmtId="0" fontId="12" fillId="0" borderId="0" xfId="0" applyFont="1" applyBorder="1"/>
    <xf numFmtId="0" fontId="1" fillId="0" borderId="0"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xf numFmtId="0" fontId="6" fillId="0" borderId="10" xfId="0" applyFont="1" applyBorder="1" applyAlignment="1">
      <alignment horizontal="center" vertical="center"/>
    </xf>
    <xf numFmtId="0" fontId="6" fillId="0" borderId="3" xfId="0" applyFont="1" applyBorder="1" applyAlignment="1">
      <alignment horizontal="center" vertical="center"/>
    </xf>
    <xf numFmtId="0" fontId="1" fillId="0" borderId="24" xfId="0" applyFont="1" applyBorder="1" applyAlignment="1">
      <alignment horizontal="center" wrapText="1"/>
    </xf>
    <xf numFmtId="0" fontId="1" fillId="0" borderId="26" xfId="0" applyFont="1" applyBorder="1" applyAlignment="1">
      <alignment horizontal="center" wrapText="1"/>
    </xf>
    <xf numFmtId="0" fontId="11" fillId="0" borderId="23" xfId="2" applyFont="1" applyBorder="1" applyAlignment="1">
      <alignment horizontal="center" vertical="center" wrapText="1"/>
    </xf>
    <xf numFmtId="0" fontId="1" fillId="0" borderId="25" xfId="0" applyFont="1" applyBorder="1" applyAlignment="1">
      <alignment horizontal="center" vertical="center" wrapText="1"/>
    </xf>
    <xf numFmtId="0" fontId="11" fillId="0" borderId="2" xfId="2" applyFont="1" applyBorder="1" applyAlignment="1">
      <alignment horizontal="center" wrapText="1"/>
    </xf>
    <xf numFmtId="0" fontId="1" fillId="0" borderId="19" xfId="0" applyFont="1" applyBorder="1" applyAlignment="1">
      <alignment horizontal="center" wrapText="1"/>
    </xf>
    <xf numFmtId="0" fontId="11" fillId="0" borderId="12" xfId="2" applyFont="1" applyBorder="1" applyAlignment="1">
      <alignment horizontal="center" vertical="center" wrapText="1"/>
    </xf>
    <xf numFmtId="0" fontId="1" fillId="0" borderId="16" xfId="0" applyFont="1" applyBorder="1" applyAlignment="1">
      <alignment horizontal="center" vertical="center" wrapText="1"/>
    </xf>
  </cellXfs>
  <cellStyles count="3">
    <cellStyle name="Hyperlink" xfId="1" builtinId="8"/>
    <cellStyle name="Normal" xfId="0" builtinId="0"/>
    <cellStyle name="Normal 2" xfId="2" xr:uid="{00000000-0005-0000-0000-00000200000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5"/>
  <sheetViews>
    <sheetView workbookViewId="0">
      <selection activeCell="C38" sqref="C38"/>
    </sheetView>
  </sheetViews>
  <sheetFormatPr defaultRowHeight="15"/>
  <cols>
    <col min="2" max="2" width="24.42578125" bestFit="1" customWidth="1"/>
  </cols>
  <sheetData>
    <row r="1" spans="1:3" s="18" customFormat="1" ht="21">
      <c r="A1" s="18" t="s">
        <v>266</v>
      </c>
    </row>
    <row r="3" spans="1:3">
      <c r="A3" t="s">
        <v>157</v>
      </c>
    </row>
    <row r="5" spans="1:3">
      <c r="A5" t="s">
        <v>114</v>
      </c>
    </row>
    <row r="7" spans="1:3">
      <c r="B7" s="28" t="s">
        <v>115</v>
      </c>
      <c r="C7" t="s">
        <v>125</v>
      </c>
    </row>
    <row r="8" spans="1:3">
      <c r="B8" s="28"/>
      <c r="C8" t="s">
        <v>126</v>
      </c>
    </row>
    <row r="9" spans="1:3">
      <c r="B9" s="28"/>
      <c r="C9" t="s">
        <v>118</v>
      </c>
    </row>
    <row r="10" spans="1:3">
      <c r="B10" s="28"/>
    </row>
    <row r="11" spans="1:3">
      <c r="B11" s="28" t="s">
        <v>117</v>
      </c>
      <c r="C11" t="s">
        <v>120</v>
      </c>
    </row>
    <row r="13" spans="1:3">
      <c r="B13" s="28" t="s">
        <v>119</v>
      </c>
      <c r="C13" t="s">
        <v>121</v>
      </c>
    </row>
    <row r="15" spans="1:3">
      <c r="B15" s="28" t="s">
        <v>108</v>
      </c>
      <c r="C15" t="s">
        <v>130</v>
      </c>
    </row>
    <row r="16" spans="1:3">
      <c r="C16" t="s">
        <v>127</v>
      </c>
    </row>
    <row r="17" spans="1:3">
      <c r="C17" t="s">
        <v>124</v>
      </c>
    </row>
    <row r="18" spans="1:3">
      <c r="C18" t="s">
        <v>129</v>
      </c>
    </row>
    <row r="19" spans="1:3">
      <c r="C19" t="s">
        <v>128</v>
      </c>
    </row>
    <row r="21" spans="1:3">
      <c r="B21" s="28" t="s">
        <v>106</v>
      </c>
      <c r="C21" t="s">
        <v>122</v>
      </c>
    </row>
    <row r="23" spans="1:3">
      <c r="B23" s="28" t="s">
        <v>123</v>
      </c>
      <c r="C23" t="s">
        <v>142</v>
      </c>
    </row>
    <row r="27" spans="1:3" ht="15.75">
      <c r="A27" s="131" t="s">
        <v>254</v>
      </c>
    </row>
    <row r="28" spans="1:3">
      <c r="A28">
        <v>1</v>
      </c>
      <c r="B28" t="s">
        <v>257</v>
      </c>
    </row>
    <row r="29" spans="1:3">
      <c r="A29">
        <v>2</v>
      </c>
      <c r="B29" t="s">
        <v>258</v>
      </c>
    </row>
    <row r="30" spans="1:3">
      <c r="A30">
        <v>3</v>
      </c>
      <c r="B30" t="s">
        <v>255</v>
      </c>
    </row>
    <row r="31" spans="1:3">
      <c r="A31">
        <v>4</v>
      </c>
      <c r="B31" t="s">
        <v>256</v>
      </c>
    </row>
    <row r="32" spans="1:3">
      <c r="A32">
        <v>5</v>
      </c>
      <c r="B32" t="s">
        <v>259</v>
      </c>
    </row>
    <row r="33" spans="1:2">
      <c r="A33">
        <v>6</v>
      </c>
      <c r="B33" t="s">
        <v>263</v>
      </c>
    </row>
    <row r="34" spans="1:2">
      <c r="A34">
        <v>7</v>
      </c>
      <c r="B34" t="s">
        <v>260</v>
      </c>
    </row>
    <row r="35" spans="1:2">
      <c r="A35">
        <v>8</v>
      </c>
      <c r="B35" t="s">
        <v>267</v>
      </c>
    </row>
  </sheetData>
  <hyperlinks>
    <hyperlink ref="B7" location="'Case Details'!A1" display="Case details" xr:uid="{00000000-0004-0000-0000-000000000000}"/>
    <hyperlink ref="B13" location="'Cause of Death'!A1" display="Cause of death" xr:uid="{00000000-0004-0000-0000-000001000000}"/>
    <hyperlink ref="B11" location="'Disease Group'!A1" display="Disease group" xr:uid="{00000000-0004-0000-0000-000002000000}"/>
    <hyperlink ref="B15" location="'Linear predictor'!A1" display="Linear predictor" xr:uid="{00000000-0004-0000-0000-000003000000}"/>
    <hyperlink ref="B21" location="'Baseline Survivor Function'!A1" display="Baseline survivor function" xr:uid="{00000000-0004-0000-0000-000004000000}"/>
    <hyperlink ref="B23" location="'Mean values'!A1" display="Mean values" xr:uid="{00000000-0004-0000-0000-00000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8"/>
  <sheetViews>
    <sheetView workbookViewId="0">
      <selection activeCell="B3" sqref="B3"/>
    </sheetView>
  </sheetViews>
  <sheetFormatPr defaultRowHeight="15"/>
  <cols>
    <col min="1" max="1" width="38.85546875" bestFit="1" customWidth="1"/>
    <col min="2" max="5" width="23.7109375" style="11" customWidth="1"/>
  </cols>
  <sheetData>
    <row r="1" spans="1:10">
      <c r="A1" t="s">
        <v>141</v>
      </c>
    </row>
    <row r="3" spans="1:10" s="1" customFormat="1">
      <c r="A3" s="12" t="s">
        <v>136</v>
      </c>
      <c r="B3" s="13" t="s">
        <v>137</v>
      </c>
      <c r="C3" s="13" t="s">
        <v>138</v>
      </c>
      <c r="D3" s="13" t="s">
        <v>139</v>
      </c>
      <c r="E3" s="13" t="s">
        <v>140</v>
      </c>
    </row>
    <row r="4" spans="1:10">
      <c r="A4" s="5" t="s">
        <v>231</v>
      </c>
      <c r="B4" s="130">
        <v>56.953029999999998</v>
      </c>
      <c r="C4" s="130">
        <v>50.718580000000003</v>
      </c>
      <c r="D4" s="130">
        <v>57.102330000000002</v>
      </c>
      <c r="E4" s="130">
        <v>50.49098</v>
      </c>
      <c r="G4" s="133"/>
      <c r="H4" s="133"/>
      <c r="I4" s="133"/>
      <c r="J4" s="133"/>
    </row>
    <row r="5" spans="1:10">
      <c r="A5" s="5" t="s">
        <v>232</v>
      </c>
      <c r="B5" s="130">
        <v>3303.4318199999998</v>
      </c>
      <c r="C5" s="130">
        <v>2708.4835400000002</v>
      </c>
      <c r="D5" s="130"/>
      <c r="E5" s="130"/>
      <c r="G5" s="133"/>
      <c r="H5" s="133"/>
      <c r="I5" s="133"/>
      <c r="J5" s="133"/>
    </row>
    <row r="6" spans="1:10">
      <c r="A6" s="5" t="s">
        <v>233</v>
      </c>
      <c r="B6" s="130">
        <v>4.3176100000000002</v>
      </c>
      <c r="C6" s="130">
        <v>4.4330299999999996</v>
      </c>
      <c r="D6" s="130">
        <v>4.3645899999999997</v>
      </c>
      <c r="E6" s="130">
        <v>4.4710299999999998</v>
      </c>
      <c r="G6" s="133"/>
      <c r="H6" s="133"/>
      <c r="I6" s="133"/>
      <c r="J6" s="133"/>
    </row>
    <row r="7" spans="1:10">
      <c r="A7" s="5" t="s">
        <v>234</v>
      </c>
      <c r="B7" s="130">
        <v>3.09368</v>
      </c>
      <c r="C7" s="130">
        <v>4.1255600000000001</v>
      </c>
      <c r="D7" s="130">
        <v>3.0804900000000002</v>
      </c>
      <c r="E7" s="130">
        <v>4.2190000000000003</v>
      </c>
      <c r="G7" s="133"/>
      <c r="H7" s="133"/>
      <c r="I7" s="133"/>
      <c r="J7" s="133"/>
    </row>
    <row r="8" spans="1:10">
      <c r="A8" s="5" t="s">
        <v>235</v>
      </c>
      <c r="B8" s="130">
        <v>0.20827999999999999</v>
      </c>
      <c r="C8" s="130">
        <v>0.35886000000000001</v>
      </c>
      <c r="D8" s="130">
        <v>0.26144000000000001</v>
      </c>
      <c r="E8" s="130">
        <v>0.39632000000000001</v>
      </c>
      <c r="G8" s="133"/>
      <c r="H8" s="133"/>
      <c r="I8" s="133"/>
      <c r="J8" s="133"/>
    </row>
    <row r="9" spans="1:10">
      <c r="A9" s="5" t="s">
        <v>236</v>
      </c>
      <c r="B9" s="130">
        <v>138.28333000000001</v>
      </c>
      <c r="C9" s="130">
        <v>135.68204</v>
      </c>
      <c r="D9" s="130">
        <v>139.06512000000001</v>
      </c>
      <c r="E9" s="130">
        <v>136.38798</v>
      </c>
      <c r="G9" s="133"/>
      <c r="H9" s="133"/>
      <c r="I9" s="133"/>
      <c r="J9" s="133"/>
    </row>
    <row r="10" spans="1:10">
      <c r="A10" s="5" t="s">
        <v>237</v>
      </c>
      <c r="B10" s="130"/>
      <c r="C10" s="130"/>
      <c r="D10" s="130">
        <v>4.1902299999999997</v>
      </c>
      <c r="E10" s="130">
        <v>4.1973500000000001</v>
      </c>
      <c r="G10" s="133"/>
      <c r="H10" s="133"/>
      <c r="I10" s="133"/>
      <c r="J10" s="133"/>
    </row>
    <row r="11" spans="1:10">
      <c r="A11" s="5" t="s">
        <v>238</v>
      </c>
      <c r="B11" s="130"/>
      <c r="C11" s="130"/>
      <c r="D11" s="130">
        <v>34.799999999999997</v>
      </c>
      <c r="E11" s="130">
        <v>30.5992</v>
      </c>
      <c r="G11" s="133"/>
      <c r="H11" s="133"/>
      <c r="I11" s="133"/>
      <c r="J11" s="133"/>
    </row>
    <row r="12" spans="1:10">
      <c r="A12" s="5" t="s">
        <v>239</v>
      </c>
      <c r="B12" s="130">
        <v>3.0336099999999999</v>
      </c>
      <c r="C12" s="130"/>
      <c r="D12" s="130">
        <v>3.01254</v>
      </c>
      <c r="E12" s="130"/>
      <c r="G12" s="133"/>
      <c r="H12" s="133"/>
      <c r="I12" s="133"/>
      <c r="J12" s="133"/>
    </row>
    <row r="13" spans="1:10">
      <c r="A13" s="5" t="s">
        <v>240</v>
      </c>
      <c r="B13" s="130">
        <v>2.6427299999999998</v>
      </c>
      <c r="C13" s="130"/>
      <c r="D13" s="130">
        <v>2.6320899999999998</v>
      </c>
      <c r="E13" s="130"/>
      <c r="G13" s="133"/>
      <c r="H13" s="133"/>
      <c r="I13" s="133"/>
      <c r="J13" s="133"/>
    </row>
    <row r="14" spans="1:10">
      <c r="A14" s="5" t="s">
        <v>241</v>
      </c>
      <c r="B14" s="130">
        <v>426.70281</v>
      </c>
      <c r="C14" s="130">
        <v>559.16796999999997</v>
      </c>
      <c r="D14" s="130"/>
      <c r="E14" s="130"/>
      <c r="G14" s="133"/>
      <c r="H14" s="133"/>
      <c r="I14" s="133"/>
      <c r="J14" s="133"/>
    </row>
    <row r="15" spans="1:10">
      <c r="A15" s="5" t="s">
        <v>242</v>
      </c>
      <c r="B15" s="130"/>
      <c r="C15" s="130"/>
      <c r="D15" s="130">
        <v>49.1907</v>
      </c>
      <c r="E15" s="130">
        <v>46.498199999999997</v>
      </c>
      <c r="G15" s="133"/>
      <c r="H15" s="133"/>
      <c r="I15" s="133"/>
      <c r="J15" s="133"/>
    </row>
    <row r="16" spans="1:10">
      <c r="A16" s="5" t="s">
        <v>243</v>
      </c>
      <c r="B16" s="130"/>
      <c r="C16" s="130"/>
      <c r="D16" s="130">
        <v>26.420629999999999</v>
      </c>
      <c r="E16" s="130">
        <v>25.873239999999999</v>
      </c>
      <c r="G16" s="133"/>
      <c r="H16" s="133"/>
      <c r="I16" s="133"/>
      <c r="J16" s="133"/>
    </row>
    <row r="17" spans="1:10">
      <c r="A17" s="5" t="s">
        <v>244</v>
      </c>
      <c r="B17" s="130"/>
      <c r="C17" s="130"/>
      <c r="D17" s="130">
        <v>249.39180999999999</v>
      </c>
      <c r="E17" s="130">
        <v>226.25081</v>
      </c>
      <c r="G17" s="133"/>
      <c r="H17" s="133"/>
      <c r="I17" s="133"/>
      <c r="J17" s="133"/>
    </row>
    <row r="18" spans="1:10">
      <c r="A18" s="5" t="s">
        <v>265</v>
      </c>
      <c r="B18" s="130"/>
      <c r="C18" s="130"/>
      <c r="D18" s="130">
        <v>4.2232799999999999</v>
      </c>
      <c r="E18" s="130">
        <v>4.34687</v>
      </c>
      <c r="G18" s="133"/>
      <c r="H18" s="133"/>
      <c r="I18" s="133"/>
      <c r="J18" s="13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22D7-FC26-4F5D-8057-0EC4044AA47F}">
  <sheetPr codeName="Sheet11"/>
  <dimension ref="A1:O77"/>
  <sheetViews>
    <sheetView tabSelected="1" topLeftCell="B1" workbookViewId="0">
      <selection activeCell="I2" sqref="I2"/>
    </sheetView>
  </sheetViews>
  <sheetFormatPr defaultRowHeight="15"/>
  <cols>
    <col min="1" max="1" width="58.85546875" style="138" customWidth="1"/>
    <col min="2" max="2" width="30.42578125" style="138" customWidth="1"/>
    <col min="3" max="3" width="26.85546875" style="138" customWidth="1"/>
    <col min="4" max="4" width="26.7109375" style="138" customWidth="1"/>
    <col min="5" max="5" width="34.28515625" style="138" customWidth="1"/>
    <col min="6" max="6" width="21.85546875" style="138" customWidth="1"/>
    <col min="7" max="7" width="22.85546875" style="138" customWidth="1"/>
    <col min="8" max="8" width="26.85546875" style="138" customWidth="1"/>
    <col min="9" max="9" width="39.28515625" style="138" customWidth="1"/>
    <col min="10" max="16384" width="9.140625" style="138"/>
  </cols>
  <sheetData>
    <row r="1" spans="1:15">
      <c r="A1" s="140" t="s">
        <v>292</v>
      </c>
      <c r="B1" s="140" t="s">
        <v>293</v>
      </c>
      <c r="C1" s="140" t="s">
        <v>294</v>
      </c>
      <c r="D1" s="140" t="s">
        <v>295</v>
      </c>
      <c r="E1" s="140" t="s">
        <v>296</v>
      </c>
      <c r="F1" s="140" t="s">
        <v>297</v>
      </c>
      <c r="G1" s="140" t="s">
        <v>298</v>
      </c>
      <c r="H1" s="140" t="s">
        <v>299</v>
      </c>
      <c r="I1" s="140" t="s">
        <v>300</v>
      </c>
      <c r="J1" s="142" t="s">
        <v>289</v>
      </c>
      <c r="K1" s="142" t="s">
        <v>290</v>
      </c>
      <c r="L1" s="142" t="s">
        <v>291</v>
      </c>
    </row>
    <row r="2" spans="1:15">
      <c r="A2" s="138" t="str">
        <f>'Beta estimates'!A5</f>
        <v>RAGE - MEAN(RAGE)</v>
      </c>
      <c r="B2" s="138">
        <f>'Beta estimates'!B5</f>
        <v>0.68274999999999997</v>
      </c>
      <c r="C2" s="138">
        <f>'Beta estimates'!C5</f>
        <v>-0.16692000000000001</v>
      </c>
      <c r="D2" s="138">
        <f>'Beta estimates'!D5</f>
        <v>0.35880000000000001</v>
      </c>
      <c r="E2" s="138">
        <f>'Beta estimates'!E5</f>
        <v>-9.8299999999999998E-2</v>
      </c>
      <c r="F2" s="139">
        <f>'Mean values'!B4</f>
        <v>56.953029999999998</v>
      </c>
      <c r="G2" s="139">
        <f>'Mean values'!C4</f>
        <v>50.718580000000003</v>
      </c>
      <c r="H2" s="139">
        <f>'Mean values'!D4</f>
        <v>57.102330000000002</v>
      </c>
      <c r="I2" s="139">
        <f>'Mean values'!E4</f>
        <v>50.49098</v>
      </c>
      <c r="J2" s="138">
        <v>1</v>
      </c>
      <c r="K2" s="138">
        <v>0</v>
      </c>
      <c r="L2" s="138">
        <v>0</v>
      </c>
    </row>
    <row r="3" spans="1:15">
      <c r="A3" s="138" t="str">
        <f>'Beta estimates'!A6</f>
        <v>RAGE SQUARED - MEAN(RAGE SQUARED)</v>
      </c>
      <c r="B3" s="138">
        <f>'Beta estimates'!B6</f>
        <v>-5.9199999999999999E-3</v>
      </c>
      <c r="C3" s="138">
        <f>'Beta estimates'!C6</f>
        <v>2.0799999999999998E-3</v>
      </c>
      <c r="D3" s="138">
        <f>'Beta estimates'!D6</f>
        <v>0</v>
      </c>
      <c r="E3" s="138">
        <f>'Beta estimates'!E6</f>
        <v>0</v>
      </c>
      <c r="F3" s="139">
        <f>'Mean values'!B5</f>
        <v>3303.4318199999998</v>
      </c>
      <c r="G3" s="139">
        <f>'Mean values'!C5</f>
        <v>2708.4835400000002</v>
      </c>
      <c r="H3" s="139"/>
      <c r="I3" s="139"/>
      <c r="J3" s="138">
        <v>2</v>
      </c>
      <c r="K3" s="138">
        <v>0</v>
      </c>
      <c r="L3" s="138">
        <v>0</v>
      </c>
    </row>
    <row r="4" spans="1:15">
      <c r="A4" s="138" t="str">
        <f>'Beta estimates'!A7</f>
        <v>RGENDER</v>
      </c>
      <c r="B4" s="138">
        <f>'Beta estimates'!B7</f>
        <v>-2.7689999999999999E-2</v>
      </c>
      <c r="C4" s="138">
        <f>'Beta estimates'!C7</f>
        <v>-9.894E-2</v>
      </c>
      <c r="D4" s="138">
        <f>'Beta estimates'!D7</f>
        <v>-0.34232000000000001</v>
      </c>
      <c r="E4" s="138">
        <f>'Beta estimates'!E7</f>
        <v>-5.0200000000000002E-3</v>
      </c>
      <c r="J4" s="138">
        <v>1</v>
      </c>
      <c r="K4" s="138">
        <v>0</v>
      </c>
      <c r="L4" s="138">
        <v>0</v>
      </c>
    </row>
    <row r="5" spans="1:15">
      <c r="A5" s="138" t="str">
        <f>'Beta estimates'!A8</f>
        <v>RHCV</v>
      </c>
      <c r="B5" s="138">
        <f>'Beta estimates'!B8</f>
        <v>0.36349999999999999</v>
      </c>
      <c r="C5" s="138">
        <f>'Beta estimates'!C8</f>
        <v>0</v>
      </c>
      <c r="D5" s="138">
        <f>'Beta estimates'!D8</f>
        <v>-1.0667800000000001</v>
      </c>
      <c r="E5" s="138">
        <f>'Beta estimates'!E8</f>
        <v>-0.29676999999999998</v>
      </c>
      <c r="J5" s="138">
        <v>1</v>
      </c>
      <c r="K5" s="138">
        <v>0</v>
      </c>
      <c r="L5" s="138">
        <v>0</v>
      </c>
    </row>
    <row r="6" spans="1:15">
      <c r="A6" s="138" t="str">
        <f>'Beta estimates'!A9</f>
        <v>RDISEASE GROUP=2</v>
      </c>
      <c r="B6" s="138">
        <f>'Beta estimates'!B9</f>
        <v>0</v>
      </c>
      <c r="C6" s="138">
        <f>'Beta estimates'!C9</f>
        <v>0.68384999999999996</v>
      </c>
      <c r="D6" s="138">
        <f>'Beta estimates'!D9</f>
        <v>0</v>
      </c>
      <c r="E6" s="138">
        <f>'Beta estimates'!E9</f>
        <v>-0.24213999999999999</v>
      </c>
      <c r="J6" s="138">
        <v>1</v>
      </c>
      <c r="K6" s="138">
        <v>0</v>
      </c>
      <c r="L6" s="138">
        <v>0</v>
      </c>
      <c r="M6" s="139"/>
      <c r="N6" s="139"/>
      <c r="O6" s="139"/>
    </row>
    <row r="7" spans="1:15">
      <c r="A7" s="138" t="str">
        <f>'Beta estimates'!A10</f>
        <v>RDISEASE GROUP=4</v>
      </c>
      <c r="B7" s="138">
        <f>'Beta estimates'!B10</f>
        <v>0</v>
      </c>
      <c r="C7" s="138">
        <f>'Beta estimates'!C10</f>
        <v>3.1637499999999998</v>
      </c>
      <c r="D7" s="138">
        <f>'Beta estimates'!D10</f>
        <v>0</v>
      </c>
      <c r="E7" s="138">
        <f>'Beta estimates'!E10</f>
        <v>2.5788099999999998</v>
      </c>
      <c r="J7" s="138">
        <v>1</v>
      </c>
      <c r="K7" s="138">
        <v>0</v>
      </c>
      <c r="L7" s="138">
        <v>0</v>
      </c>
      <c r="M7" s="139"/>
      <c r="N7" s="139"/>
      <c r="O7" s="139"/>
    </row>
    <row r="8" spans="1:15">
      <c r="A8" s="138" t="str">
        <f>'Beta estimates'!A11</f>
        <v>RDISEASE GROUP=5</v>
      </c>
      <c r="B8" s="138">
        <f>'Beta estimates'!B11</f>
        <v>0</v>
      </c>
      <c r="C8" s="138">
        <f>'Beta estimates'!C11</f>
        <v>-2.08473</v>
      </c>
      <c r="D8" s="138">
        <f>'Beta estimates'!D11</f>
        <v>0</v>
      </c>
      <c r="E8" s="138">
        <f>'Beta estimates'!E11</f>
        <v>-0.10269</v>
      </c>
      <c r="J8" s="138">
        <v>1</v>
      </c>
      <c r="K8" s="138">
        <v>0</v>
      </c>
      <c r="L8" s="138">
        <v>0</v>
      </c>
      <c r="M8" s="139"/>
      <c r="N8" s="139"/>
      <c r="O8" s="139"/>
    </row>
    <row r="9" spans="1:15">
      <c r="A9" s="138" t="str">
        <f>'Beta estimates'!A12</f>
        <v>RDISEASE GROUP=6</v>
      </c>
      <c r="B9" s="138">
        <f>'Beta estimates'!B12</f>
        <v>0</v>
      </c>
      <c r="C9" s="138">
        <f>'Beta estimates'!C12</f>
        <v>2.70214</v>
      </c>
      <c r="D9" s="138">
        <f>'Beta estimates'!D12</f>
        <v>0</v>
      </c>
      <c r="E9" s="138">
        <f>'Beta estimates'!E12</f>
        <v>-1.45184</v>
      </c>
      <c r="J9" s="138">
        <v>1</v>
      </c>
      <c r="K9" s="138">
        <v>0</v>
      </c>
      <c r="L9" s="138">
        <v>0</v>
      </c>
      <c r="M9" s="139"/>
      <c r="N9" s="139"/>
      <c r="O9" s="139"/>
    </row>
    <row r="10" spans="1:15">
      <c r="A10" s="138" t="str">
        <f>'Beta estimates'!A13</f>
        <v>RDISEASE GROUP=7</v>
      </c>
      <c r="B10" s="138">
        <f>'Beta estimates'!B13</f>
        <v>0</v>
      </c>
      <c r="C10" s="138">
        <f>'Beta estimates'!C13</f>
        <v>-1.3295999999999999</v>
      </c>
      <c r="D10" s="138">
        <f>'Beta estimates'!D13</f>
        <v>0</v>
      </c>
      <c r="E10" s="138">
        <f>'Beta estimates'!E13</f>
        <v>-8.1549999999999997E-2</v>
      </c>
      <c r="J10" s="138">
        <v>1</v>
      </c>
      <c r="K10" s="138">
        <v>0</v>
      </c>
      <c r="L10" s="138">
        <v>0</v>
      </c>
      <c r="M10" s="139"/>
      <c r="N10" s="139"/>
      <c r="O10" s="139"/>
    </row>
    <row r="11" spans="1:15">
      <c r="A11" s="138" t="str">
        <f>'Beta estimates'!A14</f>
        <v>RDISEASE GROUP=8</v>
      </c>
      <c r="B11" s="138">
        <f>'Beta estimates'!B14</f>
        <v>0</v>
      </c>
      <c r="C11" s="138">
        <f>'Beta estimates'!C14</f>
        <v>2.9508800000000002</v>
      </c>
      <c r="D11" s="138">
        <f>'Beta estimates'!D14</f>
        <v>0</v>
      </c>
      <c r="E11" s="138">
        <f>'Beta estimates'!E14</f>
        <v>0.81764000000000003</v>
      </c>
      <c r="J11" s="138">
        <v>1</v>
      </c>
      <c r="K11" s="138">
        <v>0</v>
      </c>
      <c r="L11" s="138">
        <v>0</v>
      </c>
      <c r="M11" s="139"/>
      <c r="N11" s="139"/>
      <c r="O11" s="139"/>
    </row>
    <row r="12" spans="1:15">
      <c r="A12" s="138" t="str">
        <f>'Beta estimates'!A15</f>
        <v>RDISEASE GROUP=9</v>
      </c>
      <c r="B12" s="138">
        <f>'Beta estimates'!B15</f>
        <v>0</v>
      </c>
      <c r="C12" s="138">
        <f>'Beta estimates'!C15</f>
        <v>1.6367499999999999</v>
      </c>
      <c r="D12" s="138">
        <f>'Beta estimates'!D15</f>
        <v>0</v>
      </c>
      <c r="E12" s="138">
        <f>'Beta estimates'!E15</f>
        <v>0.14072999999999999</v>
      </c>
      <c r="J12" s="138">
        <v>1</v>
      </c>
      <c r="K12" s="138">
        <v>0</v>
      </c>
      <c r="L12" s="138">
        <v>0</v>
      </c>
      <c r="M12" s="139"/>
      <c r="N12" s="139"/>
      <c r="O12" s="139"/>
    </row>
    <row r="13" spans="1:15">
      <c r="A13" s="138" t="str">
        <f>'Beta estimates'!A16</f>
        <v>RDISEASE GROUP=10</v>
      </c>
      <c r="B13" s="138">
        <f>'Beta estimates'!B16</f>
        <v>0</v>
      </c>
      <c r="C13" s="138">
        <f>'Beta estimates'!C16</f>
        <v>1.98874</v>
      </c>
      <c r="D13" s="138">
        <f>'Beta estimates'!D16</f>
        <v>0</v>
      </c>
      <c r="E13" s="138">
        <f>'Beta estimates'!E16</f>
        <v>0.58201999999999998</v>
      </c>
      <c r="J13" s="138">
        <v>1</v>
      </c>
      <c r="K13" s="138">
        <v>0</v>
      </c>
      <c r="L13" s="138">
        <v>0</v>
      </c>
      <c r="M13" s="139"/>
      <c r="N13" s="139"/>
      <c r="O13" s="139"/>
    </row>
    <row r="14" spans="1:15">
      <c r="A14" s="138" t="str">
        <f>'Beta estimates'!A17</f>
        <v>LN(RCREATININE) - MEAN(LN(RCREATININE))</v>
      </c>
      <c r="B14" s="138">
        <f>'Beta estimates'!B17</f>
        <v>0.12636</v>
      </c>
      <c r="C14" s="138">
        <f>'Beta estimates'!C17</f>
        <v>0.81127000000000005</v>
      </c>
      <c r="D14" s="138">
        <f>'Beta estimates'!D17</f>
        <v>4.8449499999999999</v>
      </c>
      <c r="E14" s="138">
        <f>'Beta estimates'!E17</f>
        <v>-0.9718</v>
      </c>
      <c r="F14" s="139">
        <f>'Mean values'!B6</f>
        <v>4.3176100000000002</v>
      </c>
      <c r="G14" s="139">
        <f>'Mean values'!C6</f>
        <v>4.4330299999999996</v>
      </c>
      <c r="H14" s="139">
        <f>'Mean values'!D6</f>
        <v>4.3645899999999997</v>
      </c>
      <c r="I14" s="139">
        <f>'Mean values'!E6</f>
        <v>4.4710299999999998</v>
      </c>
      <c r="J14" s="138">
        <v>1</v>
      </c>
      <c r="K14" s="138">
        <v>1</v>
      </c>
      <c r="L14" s="138">
        <v>0</v>
      </c>
      <c r="M14" s="139"/>
      <c r="N14" s="139"/>
      <c r="O14" s="139"/>
    </row>
    <row r="15" spans="1:15">
      <c r="A15" s="138" t="str">
        <f>'Beta estimates'!A18</f>
        <v>LN(RBILIRUBIN) - MEAN(LN(RBILIRUBIN))</v>
      </c>
      <c r="B15" s="138">
        <f>'Beta estimates'!B18</f>
        <v>10.393280000000001</v>
      </c>
      <c r="C15" s="138">
        <f>'Beta estimates'!C18</f>
        <v>-0.82716000000000001</v>
      </c>
      <c r="D15" s="138">
        <f>'Beta estimates'!D18</f>
        <v>2.605E-2</v>
      </c>
      <c r="E15" s="138">
        <f>'Beta estimates'!E18</f>
        <v>3.5790000000000002E-2</v>
      </c>
      <c r="F15" s="139">
        <f>'Mean values'!B7</f>
        <v>3.09368</v>
      </c>
      <c r="G15" s="139">
        <f>'Mean values'!C7</f>
        <v>4.1255600000000001</v>
      </c>
      <c r="H15" s="139">
        <f>'Mean values'!D7</f>
        <v>3.0804900000000002</v>
      </c>
      <c r="I15" s="139">
        <f>'Mean values'!E7</f>
        <v>4.2190000000000003</v>
      </c>
      <c r="J15" s="138">
        <v>1</v>
      </c>
      <c r="K15" s="138">
        <v>1</v>
      </c>
      <c r="L15" s="138">
        <v>0</v>
      </c>
      <c r="M15" s="139"/>
      <c r="N15" s="139"/>
      <c r="O15" s="139"/>
    </row>
    <row r="16" spans="1:15">
      <c r="A16" s="138" t="str">
        <f>'Beta estimates'!A19</f>
        <v>LN(RINR) - MEAN(LN(RINR))</v>
      </c>
      <c r="B16" s="138">
        <f>'Beta estimates'!B19</f>
        <v>1.80141</v>
      </c>
      <c r="C16" s="138">
        <f>'Beta estimates'!C19</f>
        <v>0.45182</v>
      </c>
      <c r="D16" s="138">
        <f>'Beta estimates'!D19</f>
        <v>-8.0140000000000003E-2</v>
      </c>
      <c r="E16" s="138">
        <f>'Beta estimates'!E19</f>
        <v>-0.43956000000000001</v>
      </c>
      <c r="F16" s="139">
        <f>'Mean values'!B8</f>
        <v>0.20827999999999999</v>
      </c>
      <c r="G16" s="139">
        <f>'Mean values'!C8</f>
        <v>0.35886000000000001</v>
      </c>
      <c r="H16" s="139">
        <f>'Mean values'!D8</f>
        <v>0.26144000000000001</v>
      </c>
      <c r="I16" s="139">
        <f>'Mean values'!E8</f>
        <v>0.39632000000000001</v>
      </c>
      <c r="J16" s="138">
        <v>1</v>
      </c>
      <c r="K16" s="138">
        <v>1</v>
      </c>
      <c r="L16" s="138">
        <v>0</v>
      </c>
      <c r="M16" s="139"/>
      <c r="N16" s="139"/>
      <c r="O16" s="139"/>
    </row>
    <row r="17" spans="1:15">
      <c r="A17" s="138" t="str">
        <f>'Beta estimates'!A20</f>
        <v>RSODIUM - MEAN(RSODIUM)</v>
      </c>
      <c r="B17" s="138">
        <f>'Beta estimates'!B20</f>
        <v>0.21043999999999999</v>
      </c>
      <c r="C17" s="138">
        <f>'Beta estimates'!C20</f>
        <v>-0.11197</v>
      </c>
      <c r="D17" s="138">
        <f>'Beta estimates'!D20</f>
        <v>4.9739999999999999E-2</v>
      </c>
      <c r="E17" s="138">
        <f>'Beta estimates'!E20</f>
        <v>-8.1799999999999998E-3</v>
      </c>
      <c r="F17" s="139">
        <f>'Mean values'!B9</f>
        <v>138.28333000000001</v>
      </c>
      <c r="G17" s="139">
        <f>'Mean values'!C9</f>
        <v>135.68204</v>
      </c>
      <c r="H17" s="139">
        <f>'Mean values'!D9</f>
        <v>139.06512000000001</v>
      </c>
      <c r="I17" s="139">
        <f>'Mean values'!E9</f>
        <v>136.38798</v>
      </c>
      <c r="J17" s="138">
        <v>1</v>
      </c>
      <c r="K17" s="138">
        <v>0</v>
      </c>
      <c r="L17" s="138">
        <v>0</v>
      </c>
      <c r="M17" s="139"/>
      <c r="N17" s="139"/>
      <c r="O17" s="139"/>
    </row>
    <row r="18" spans="1:15">
      <c r="A18" s="138" t="str">
        <f>'Beta estimates'!A21</f>
        <v>RPOTASSIUM - MEAN(RPOTASSIUM)</v>
      </c>
      <c r="B18" s="138">
        <f>'Beta estimates'!B21</f>
        <v>0</v>
      </c>
      <c r="C18" s="138">
        <f>'Beta estimates'!C21</f>
        <v>0</v>
      </c>
      <c r="D18" s="138">
        <f>'Beta estimates'!D21</f>
        <v>0.30323</v>
      </c>
      <c r="E18" s="138">
        <f>'Beta estimates'!E21</f>
        <v>1.2959999999999999E-2</v>
      </c>
      <c r="F18" s="139"/>
      <c r="G18" s="139"/>
      <c r="H18" s="139">
        <f>'Mean values'!D10</f>
        <v>4.1902299999999997</v>
      </c>
      <c r="I18" s="139">
        <f>'Mean values'!E10</f>
        <v>4.1973500000000001</v>
      </c>
      <c r="J18" s="138">
        <v>1</v>
      </c>
      <c r="K18" s="138">
        <v>0</v>
      </c>
      <c r="L18" s="138">
        <v>0</v>
      </c>
      <c r="M18" s="139"/>
      <c r="N18" s="139"/>
      <c r="O18" s="139"/>
    </row>
    <row r="19" spans="1:15">
      <c r="A19" s="138" t="str">
        <f>'Beta estimates'!A22</f>
        <v>RALBUMIN - MEAN(RALBUMIN)</v>
      </c>
      <c r="B19" s="138">
        <f>'Beta estimates'!B22</f>
        <v>0</v>
      </c>
      <c r="C19" s="138">
        <f>'Beta estimates'!C22</f>
        <v>0</v>
      </c>
      <c r="D19" s="138">
        <f>'Beta estimates'!D22</f>
        <v>2.1149999999999999E-2</v>
      </c>
      <c r="E19" s="138">
        <f>'Beta estimates'!E22</f>
        <v>-1.464E-2</v>
      </c>
      <c r="F19" s="139"/>
      <c r="G19" s="139"/>
      <c r="H19" s="139">
        <f>'Mean values'!D11</f>
        <v>34.799999999999997</v>
      </c>
      <c r="I19" s="139">
        <f>'Mean values'!E11</f>
        <v>30.5992</v>
      </c>
      <c r="J19" s="138">
        <v>1</v>
      </c>
      <c r="K19" s="138">
        <v>0</v>
      </c>
      <c r="L19" s="138">
        <v>0</v>
      </c>
      <c r="M19" s="139"/>
      <c r="N19" s="139"/>
      <c r="O19" s="139"/>
    </row>
    <row r="20" spans="1:15">
      <c r="A20" s="138" t="str">
        <f>'Beta estimates'!A23</f>
        <v>RRENAL</v>
      </c>
      <c r="B20" s="138">
        <f>'Beta estimates'!B23</f>
        <v>0.17585999999999999</v>
      </c>
      <c r="C20" s="138">
        <f>'Beta estimates'!C23</f>
        <v>-3.3959999999999997E-2</v>
      </c>
      <c r="D20" s="138">
        <f>'Beta estimates'!D23</f>
        <v>-1.21662</v>
      </c>
      <c r="E20" s="138">
        <f>'Beta estimates'!E23</f>
        <v>0.59628999999999999</v>
      </c>
      <c r="J20" s="138">
        <v>1</v>
      </c>
      <c r="K20" s="138">
        <v>0</v>
      </c>
      <c r="L20" s="138">
        <v>0</v>
      </c>
      <c r="M20" s="139"/>
      <c r="N20" s="139"/>
      <c r="O20" s="139"/>
    </row>
    <row r="21" spans="1:15">
      <c r="A21" s="138" t="str">
        <f>'Beta estimates'!A24</f>
        <v>RINPATIENT</v>
      </c>
      <c r="B21" s="138">
        <f>'Beta estimates'!B24</f>
        <v>-0.19192999999999999</v>
      </c>
      <c r="C21" s="138">
        <f>'Beta estimates'!C24</f>
        <v>-2.162E-2</v>
      </c>
      <c r="D21" s="138">
        <f>'Beta estimates'!D24</f>
        <v>-0.22755</v>
      </c>
      <c r="E21" s="138">
        <f>'Beta estimates'!E24</f>
        <v>0.27483000000000002</v>
      </c>
      <c r="J21" s="138">
        <v>1</v>
      </c>
      <c r="K21" s="138">
        <v>0</v>
      </c>
      <c r="L21" s="138">
        <v>0</v>
      </c>
    </row>
    <row r="22" spans="1:15">
      <c r="A22" s="138" t="str">
        <f>'Beta estimates'!A25</f>
        <v>RREGISTRATION YEAR=2007</v>
      </c>
      <c r="B22" s="138">
        <f>'Beta estimates'!B25</f>
        <v>0</v>
      </c>
      <c r="C22" s="138">
        <f>'Beta estimates'!C25</f>
        <v>-1.0874699999999999</v>
      </c>
      <c r="D22" s="138">
        <f>'Beta estimates'!D25</f>
        <v>0</v>
      </c>
      <c r="E22" s="138">
        <f>'Beta estimates'!E25</f>
        <v>0</v>
      </c>
      <c r="J22" s="138">
        <v>1</v>
      </c>
      <c r="K22" s="138">
        <v>0</v>
      </c>
      <c r="L22" s="138">
        <v>0</v>
      </c>
    </row>
    <row r="23" spans="1:15">
      <c r="A23" s="138" t="str">
        <f>'Beta estimates'!A26</f>
        <v>RREGISTRATION YEAR=2008</v>
      </c>
      <c r="B23" s="138">
        <f>'Beta estimates'!B26</f>
        <v>0</v>
      </c>
      <c r="C23" s="138">
        <f>'Beta estimates'!C26</f>
        <v>-0.21814</v>
      </c>
      <c r="D23" s="138">
        <f>'Beta estimates'!D26</f>
        <v>0</v>
      </c>
      <c r="E23" s="138">
        <f>'Beta estimates'!E26</f>
        <v>0</v>
      </c>
      <c r="J23" s="138">
        <v>1</v>
      </c>
      <c r="K23" s="138">
        <v>0</v>
      </c>
      <c r="L23" s="138">
        <v>0</v>
      </c>
    </row>
    <row r="24" spans="1:15">
      <c r="A24" s="138" t="str">
        <f>'Beta estimates'!A27</f>
        <v>RREGISTRATION YEAR=2009</v>
      </c>
      <c r="B24" s="138">
        <f>'Beta estimates'!B27</f>
        <v>0</v>
      </c>
      <c r="C24" s="138">
        <f>'Beta estimates'!C27</f>
        <v>-1.5702400000000001</v>
      </c>
      <c r="D24" s="138">
        <f>'Beta estimates'!D27</f>
        <v>0</v>
      </c>
      <c r="E24" s="138">
        <f>'Beta estimates'!E27</f>
        <v>0</v>
      </c>
      <c r="J24" s="138">
        <v>1</v>
      </c>
      <c r="K24" s="138">
        <v>0</v>
      </c>
      <c r="L24" s="138">
        <v>0</v>
      </c>
    </row>
    <row r="25" spans="1:15">
      <c r="A25" s="138" t="str">
        <f>'Beta estimates'!A28</f>
        <v>RREGISTRATION YEAR=2010</v>
      </c>
      <c r="B25" s="138">
        <f>'Beta estimates'!B28</f>
        <v>0.67264999999999997</v>
      </c>
      <c r="C25" s="138">
        <f>'Beta estimates'!C28</f>
        <v>-0.79201999999999995</v>
      </c>
      <c r="D25" s="138">
        <f>'Beta estimates'!D28</f>
        <v>0</v>
      </c>
      <c r="E25" s="138">
        <f>'Beta estimates'!E28</f>
        <v>0</v>
      </c>
      <c r="J25" s="138">
        <v>1</v>
      </c>
      <c r="K25" s="138">
        <v>0</v>
      </c>
      <c r="L25" s="138">
        <v>0</v>
      </c>
    </row>
    <row r="26" spans="1:15">
      <c r="A26" s="138" t="str">
        <f>'Beta estimates'!A29</f>
        <v>RREGISTRATION YEAR=2011</v>
      </c>
      <c r="B26" s="138">
        <f>'Beta estimates'!B29</f>
        <v>0.94120999999999999</v>
      </c>
      <c r="C26" s="138">
        <f>'Beta estimates'!C29</f>
        <v>-0.75085999999999997</v>
      </c>
      <c r="D26" s="138">
        <f>'Beta estimates'!D29</f>
        <v>0</v>
      </c>
      <c r="E26" s="138">
        <f>'Beta estimates'!E29</f>
        <v>0</v>
      </c>
      <c r="J26" s="138">
        <v>1</v>
      </c>
      <c r="K26" s="138">
        <v>0</v>
      </c>
      <c r="L26" s="138">
        <v>0</v>
      </c>
    </row>
    <row r="27" spans="1:15">
      <c r="A27" s="138" t="str">
        <f>'Beta estimates'!A30</f>
        <v>RREGISTRATION YEAR=2012</v>
      </c>
      <c r="B27" s="138">
        <f>'Beta estimates'!B30</f>
        <v>-0.33815000000000001</v>
      </c>
      <c r="C27" s="138">
        <f>'Beta estimates'!C30</f>
        <v>-0.39867000000000002</v>
      </c>
      <c r="D27" s="138">
        <f>'Beta estimates'!D30</f>
        <v>0</v>
      </c>
      <c r="E27" s="138">
        <f>'Beta estimates'!E30</f>
        <v>0</v>
      </c>
      <c r="J27" s="138">
        <v>1</v>
      </c>
      <c r="K27" s="138">
        <v>0</v>
      </c>
      <c r="L27" s="138">
        <v>0</v>
      </c>
    </row>
    <row r="28" spans="1:15">
      <c r="A28" s="138" t="str">
        <f>'Beta estimates'!A31</f>
        <v>LN(RBILIRUBIN)*RSODIUM - MEAN(LN(RBILIRUBIN)*RSODIUM)</v>
      </c>
      <c r="B28" s="138">
        <f>'Beta estimates'!B31</f>
        <v>-7.3069999999999996E-2</v>
      </c>
      <c r="C28" s="138">
        <f>'Beta estimates'!C31</f>
        <v>1.2370000000000001E-2</v>
      </c>
      <c r="D28" s="138">
        <f>'Beta estimates'!D31</f>
        <v>0</v>
      </c>
      <c r="E28" s="138">
        <f>'Beta estimates'!E31</f>
        <v>0</v>
      </c>
      <c r="F28" s="139">
        <f>'Mean values'!B14</f>
        <v>426.70281</v>
      </c>
      <c r="G28" s="139">
        <f>'Mean values'!C14</f>
        <v>559.16796999999997</v>
      </c>
      <c r="H28" s="139"/>
      <c r="I28" s="139"/>
      <c r="J28" s="138">
        <v>1</v>
      </c>
      <c r="K28" s="138">
        <v>1</v>
      </c>
      <c r="L28" s="138">
        <v>0</v>
      </c>
    </row>
    <row r="29" spans="1:15">
      <c r="A29" s="138" t="str">
        <f>'Beta estimates'!A32</f>
        <v>RDISEASE GROUP=2*LN(RBILIRUBIN)</v>
      </c>
      <c r="B29" s="138">
        <f>'Beta estimates'!B32</f>
        <v>0</v>
      </c>
      <c r="C29" s="138">
        <f>'Beta estimates'!C32</f>
        <v>-6.9440000000000002E-2</v>
      </c>
      <c r="D29" s="138">
        <f>'Beta estimates'!D32</f>
        <v>0</v>
      </c>
      <c r="E29" s="138">
        <f>'Beta estimates'!E32</f>
        <v>0</v>
      </c>
      <c r="J29" s="138">
        <v>1</v>
      </c>
      <c r="K29" s="138">
        <v>0</v>
      </c>
      <c r="L29" s="138">
        <v>1</v>
      </c>
    </row>
    <row r="30" spans="1:15">
      <c r="A30" s="138" t="str">
        <f>'Beta estimates'!A33</f>
        <v>RDISEASE GROUP=4*LN(RBILIRUBIN)</v>
      </c>
      <c r="B30" s="138">
        <f>'Beta estimates'!B33</f>
        <v>0</v>
      </c>
      <c r="C30" s="138">
        <f>'Beta estimates'!C33</f>
        <v>-0.74860000000000004</v>
      </c>
      <c r="D30" s="138">
        <f>'Beta estimates'!D33</f>
        <v>0</v>
      </c>
      <c r="E30" s="138">
        <f>'Beta estimates'!E33</f>
        <v>0</v>
      </c>
      <c r="J30" s="138">
        <v>1</v>
      </c>
      <c r="K30" s="138">
        <v>0</v>
      </c>
      <c r="L30" s="138">
        <v>1</v>
      </c>
    </row>
    <row r="31" spans="1:15">
      <c r="A31" s="138" t="str">
        <f>'Beta estimates'!A34</f>
        <v>RDISEASE GROUP=5*LN(RBILIRUBIN)</v>
      </c>
      <c r="B31" s="138">
        <f>'Beta estimates'!B34</f>
        <v>0</v>
      </c>
      <c r="C31" s="138">
        <f>'Beta estimates'!C34</f>
        <v>0.37372</v>
      </c>
      <c r="D31" s="138">
        <f>'Beta estimates'!D34</f>
        <v>0</v>
      </c>
      <c r="E31" s="138">
        <f>'Beta estimates'!E34</f>
        <v>0</v>
      </c>
      <c r="J31" s="138">
        <v>1</v>
      </c>
      <c r="K31" s="138">
        <v>0</v>
      </c>
      <c r="L31" s="138">
        <v>1</v>
      </c>
    </row>
    <row r="32" spans="1:15">
      <c r="A32" s="138" t="str">
        <f>'Beta estimates'!A35</f>
        <v>RDISEASE GROUP=6*LN(RBILIRUBIN)</v>
      </c>
      <c r="B32" s="138">
        <f>'Beta estimates'!B35</f>
        <v>0</v>
      </c>
      <c r="C32" s="138">
        <f>'Beta estimates'!C35</f>
        <v>-0.60072000000000003</v>
      </c>
      <c r="D32" s="138">
        <f>'Beta estimates'!D35</f>
        <v>0</v>
      </c>
      <c r="E32" s="138">
        <f>'Beta estimates'!E35</f>
        <v>0</v>
      </c>
      <c r="J32" s="138">
        <v>1</v>
      </c>
      <c r="K32" s="138">
        <v>0</v>
      </c>
      <c r="L32" s="138">
        <v>1</v>
      </c>
    </row>
    <row r="33" spans="1:12">
      <c r="A33" s="138" t="str">
        <f>'Beta estimates'!A36</f>
        <v>RDISEASE GROUP=7*LN(RBILIRUBIN)</v>
      </c>
      <c r="B33" s="138">
        <f>'Beta estimates'!B36</f>
        <v>0</v>
      </c>
      <c r="C33" s="138">
        <f>'Beta estimates'!C36</f>
        <v>0.37395</v>
      </c>
      <c r="D33" s="138">
        <f>'Beta estimates'!D36</f>
        <v>0</v>
      </c>
      <c r="E33" s="138">
        <f>'Beta estimates'!E36</f>
        <v>0</v>
      </c>
      <c r="J33" s="138">
        <v>1</v>
      </c>
      <c r="K33" s="138">
        <v>0</v>
      </c>
      <c r="L33" s="138">
        <v>1</v>
      </c>
    </row>
    <row r="34" spans="1:12">
      <c r="A34" s="138" t="str">
        <f>'Beta estimates'!A37</f>
        <v>RDISEASE GROUP=8*LN(RBILIRUBIN)</v>
      </c>
      <c r="B34" s="138">
        <f>'Beta estimates'!B37</f>
        <v>0</v>
      </c>
      <c r="C34" s="138">
        <f>'Beta estimates'!C37</f>
        <v>-0.64180000000000004</v>
      </c>
      <c r="D34" s="138">
        <f>'Beta estimates'!D37</f>
        <v>0</v>
      </c>
      <c r="E34" s="138">
        <f>'Beta estimates'!E37</f>
        <v>0</v>
      </c>
      <c r="J34" s="138">
        <v>1</v>
      </c>
      <c r="K34" s="138">
        <v>0</v>
      </c>
      <c r="L34" s="138">
        <v>1</v>
      </c>
    </row>
    <row r="35" spans="1:12">
      <c r="A35" s="138" t="str">
        <f>'Beta estimates'!A38</f>
        <v>RDISEASE GROUP=9*LN(RBILIRUBIN)</v>
      </c>
      <c r="B35" s="138">
        <f>'Beta estimates'!B38</f>
        <v>0</v>
      </c>
      <c r="C35" s="138">
        <f>'Beta estimates'!C38</f>
        <v>-0.48573</v>
      </c>
      <c r="D35" s="138">
        <f>'Beta estimates'!D38</f>
        <v>0</v>
      </c>
      <c r="E35" s="138">
        <f>'Beta estimates'!E38</f>
        <v>0</v>
      </c>
      <c r="J35" s="138">
        <v>1</v>
      </c>
      <c r="K35" s="138">
        <v>0</v>
      </c>
      <c r="L35" s="138">
        <v>1</v>
      </c>
    </row>
    <row r="36" spans="1:12">
      <c r="A36" s="138" t="str">
        <f>'Beta estimates'!A39</f>
        <v>RDISEASE GROUP=10*LN(RBILIRUBIN)</v>
      </c>
      <c r="B36" s="138">
        <f>'Beta estimates'!B39</f>
        <v>0</v>
      </c>
      <c r="C36" s="138">
        <f>'Beta estimates'!C39</f>
        <v>-0.39128000000000002</v>
      </c>
      <c r="D36" s="138">
        <f>'Beta estimates'!D39</f>
        <v>0</v>
      </c>
      <c r="E36" s="138">
        <f>'Beta estimates'!E39</f>
        <v>0</v>
      </c>
      <c r="J36" s="138">
        <v>1</v>
      </c>
      <c r="K36" s="138">
        <v>0</v>
      </c>
      <c r="L36" s="138">
        <v>1</v>
      </c>
    </row>
    <row r="37" spans="1:12">
      <c r="A37" s="138" t="str">
        <f>'Beta estimates'!A40</f>
        <v>RAGE*LN(RCREATININE) - MEAN(RAGE*LN(RCREATININE))</v>
      </c>
      <c r="B37" s="138">
        <f>'Beta estimates'!B40</f>
        <v>0</v>
      </c>
      <c r="C37" s="138">
        <f>'Beta estimates'!C40</f>
        <v>0</v>
      </c>
      <c r="D37" s="138">
        <f>'Beta estimates'!D40</f>
        <v>-8.4809999999999997E-2</v>
      </c>
      <c r="E37" s="138">
        <f>'Beta estimates'!E40</f>
        <v>2.1170000000000001E-2</v>
      </c>
      <c r="F37" s="139"/>
      <c r="G37" s="139"/>
      <c r="H37" s="139">
        <f>'Mean values'!D17</f>
        <v>249.39180999999999</v>
      </c>
      <c r="I37" s="139">
        <f>'Mean values'!E17</f>
        <v>226.25081</v>
      </c>
      <c r="J37" s="138">
        <v>1</v>
      </c>
      <c r="K37" s="138">
        <v>0</v>
      </c>
      <c r="L37" s="138">
        <v>1</v>
      </c>
    </row>
    <row r="38" spans="1:12">
      <c r="A38" s="138" t="str">
        <f>'Beta estimates'!A41</f>
        <v>RPREVIOUS ABDOMINAL SURGERY</v>
      </c>
      <c r="B38" s="138">
        <f>'Beta estimates'!B41</f>
        <v>0</v>
      </c>
      <c r="C38" s="138">
        <f>'Beta estimates'!C41</f>
        <v>0</v>
      </c>
      <c r="D38" s="138">
        <f>'Beta estimates'!D41</f>
        <v>5.6610000000000001E-2</v>
      </c>
      <c r="E38" s="138">
        <f>'Beta estimates'!E41</f>
        <v>0.14433000000000001</v>
      </c>
      <c r="J38" s="138">
        <v>1</v>
      </c>
      <c r="K38" s="138">
        <v>0</v>
      </c>
      <c r="L38" s="138">
        <v>0</v>
      </c>
    </row>
    <row r="39" spans="1:12">
      <c r="A39" s="138" t="str">
        <f>'Beta estimates'!A42</f>
        <v>RENCEPHALOPATHY</v>
      </c>
      <c r="B39" s="138">
        <f>'Beta estimates'!B42</f>
        <v>0</v>
      </c>
      <c r="C39" s="138">
        <f>'Beta estimates'!C42</f>
        <v>0</v>
      </c>
      <c r="D39" s="138">
        <f>'Beta estimates'!D42</f>
        <v>0.45698</v>
      </c>
      <c r="E39" s="138">
        <f>'Beta estimates'!E42</f>
        <v>9.2800000000000001E-3</v>
      </c>
      <c r="J39" s="138">
        <v>1</v>
      </c>
      <c r="K39" s="138">
        <v>0</v>
      </c>
      <c r="L39" s="138">
        <v>0</v>
      </c>
    </row>
    <row r="40" spans="1:12">
      <c r="A40" s="138" t="str">
        <f>'Beta estimates'!A43</f>
        <v>RASCITES</v>
      </c>
      <c r="B40" s="138">
        <f>'Beta estimates'!B43</f>
        <v>0</v>
      </c>
      <c r="C40" s="138">
        <f>'Beta estimates'!C43</f>
        <v>0</v>
      </c>
      <c r="D40" s="138">
        <f>'Beta estimates'!D43</f>
        <v>0.52254999999999996</v>
      </c>
      <c r="E40" s="138">
        <f>'Beta estimates'!E43</f>
        <v>2.4889999999999999E-2</v>
      </c>
      <c r="J40" s="138">
        <v>1</v>
      </c>
      <c r="K40" s="138">
        <v>0</v>
      </c>
      <c r="L40" s="138">
        <v>0</v>
      </c>
    </row>
    <row r="41" spans="1:12">
      <c r="A41" s="138" t="str">
        <f>'Beta estimates'!A44</f>
        <v>LN(RWAITING TIME+1) - MEAN(LN(RWAITING TIME+1))</v>
      </c>
      <c r="B41" s="138">
        <f>'Beta estimates'!B44</f>
        <v>0</v>
      </c>
      <c r="C41" s="138">
        <f>'Beta estimates'!C44</f>
        <v>0</v>
      </c>
      <c r="D41" s="138">
        <f>'Beta estimates'!D44</f>
        <v>4.573E-2</v>
      </c>
      <c r="E41" s="138">
        <f>'Beta estimates'!E44</f>
        <v>-3.15E-3</v>
      </c>
      <c r="F41" s="139"/>
      <c r="G41" s="139"/>
      <c r="H41" s="139">
        <f>'Mean values'!D18</f>
        <v>4.2232799999999999</v>
      </c>
      <c r="I41" s="139">
        <f>'Mean values'!E18</f>
        <v>4.34687</v>
      </c>
      <c r="J41" s="138">
        <v>1</v>
      </c>
      <c r="K41" s="138">
        <v>1</v>
      </c>
      <c r="L41" s="138">
        <v>0</v>
      </c>
    </row>
    <row r="42" spans="1:12">
      <c r="A42" s="138" t="str">
        <f>'Beta estimates'!A45</f>
        <v>RDIABETES</v>
      </c>
      <c r="B42" s="138">
        <f>'Beta estimates'!B45</f>
        <v>0</v>
      </c>
      <c r="C42" s="138">
        <f>'Beta estimates'!C45</f>
        <v>0</v>
      </c>
      <c r="D42" s="138">
        <f>'Beta estimates'!D45</f>
        <v>0.24127999999999999</v>
      </c>
      <c r="E42" s="138">
        <f>'Beta estimates'!E45</f>
        <v>0.1419</v>
      </c>
      <c r="J42" s="138">
        <v>1</v>
      </c>
      <c r="K42" s="138">
        <v>0</v>
      </c>
      <c r="L42" s="138">
        <v>0</v>
      </c>
    </row>
    <row r="43" spans="1:12">
      <c r="A43" s="138" t="str">
        <f>'Beta estimates'!A46</f>
        <v>RDISEASE GROUP=2*RAGE</v>
      </c>
      <c r="B43" s="138">
        <f>'Beta estimates'!B46</f>
        <v>0</v>
      </c>
      <c r="C43" s="138">
        <f>'Beta estimates'!C46</f>
        <v>0</v>
      </c>
      <c r="D43" s="138">
        <f>'Beta estimates'!D46</f>
        <v>0</v>
      </c>
      <c r="E43" s="138">
        <f>'Beta estimates'!E46</f>
        <v>9.8999999999999999E-4</v>
      </c>
      <c r="J43" s="138">
        <v>1</v>
      </c>
      <c r="K43" s="138">
        <v>0</v>
      </c>
      <c r="L43" s="138">
        <v>0</v>
      </c>
    </row>
    <row r="44" spans="1:12">
      <c r="A44" s="138" t="str">
        <f>'Beta estimates'!A47</f>
        <v>RDISEASE GROUP=4*RAGE</v>
      </c>
      <c r="B44" s="138">
        <f>'Beta estimates'!B47</f>
        <v>0</v>
      </c>
      <c r="C44" s="138">
        <f>'Beta estimates'!C47</f>
        <v>0</v>
      </c>
      <c r="D44" s="138">
        <f>'Beta estimates'!D47</f>
        <v>0</v>
      </c>
      <c r="E44" s="138">
        <f>'Beta estimates'!E47</f>
        <v>-5.8650000000000001E-2</v>
      </c>
      <c r="J44" s="138">
        <v>1</v>
      </c>
      <c r="K44" s="138">
        <v>0</v>
      </c>
      <c r="L44" s="138">
        <v>0</v>
      </c>
    </row>
    <row r="45" spans="1:12">
      <c r="A45" s="138" t="str">
        <f>'Beta estimates'!A48</f>
        <v>RDISEASE GROUP=5*RAGE</v>
      </c>
      <c r="B45" s="138">
        <f>'Beta estimates'!B48</f>
        <v>0</v>
      </c>
      <c r="C45" s="138">
        <f>'Beta estimates'!C48</f>
        <v>0</v>
      </c>
      <c r="D45" s="138">
        <f>'Beta estimates'!D48</f>
        <v>0</v>
      </c>
      <c r="E45" s="138">
        <f>'Beta estimates'!E48</f>
        <v>7.43E-3</v>
      </c>
      <c r="J45" s="138">
        <v>1</v>
      </c>
      <c r="K45" s="138">
        <v>0</v>
      </c>
      <c r="L45" s="138">
        <v>0</v>
      </c>
    </row>
    <row r="46" spans="1:12">
      <c r="A46" s="138" t="str">
        <f>'Beta estimates'!A49</f>
        <v>RDISEASE GROUP=6*RAGE</v>
      </c>
      <c r="B46" s="138">
        <f>'Beta estimates'!B49</f>
        <v>0</v>
      </c>
      <c r="C46" s="138">
        <f>'Beta estimates'!C49</f>
        <v>0</v>
      </c>
      <c r="D46" s="138">
        <f>'Beta estimates'!D49</f>
        <v>0</v>
      </c>
      <c r="E46" s="138">
        <f>'Beta estimates'!E49</f>
        <v>2.6079999999999999E-2</v>
      </c>
      <c r="J46" s="138">
        <v>1</v>
      </c>
      <c r="K46" s="138">
        <v>0</v>
      </c>
      <c r="L46" s="138">
        <v>0</v>
      </c>
    </row>
    <row r="47" spans="1:12">
      <c r="A47" s="138" t="str">
        <f>'Beta estimates'!A50</f>
        <v>RDISEASE GROUP=7*RAGE</v>
      </c>
      <c r="B47" s="138">
        <f>'Beta estimates'!B50</f>
        <v>0</v>
      </c>
      <c r="C47" s="138">
        <f>'Beta estimates'!C50</f>
        <v>0</v>
      </c>
      <c r="D47" s="138">
        <f>'Beta estimates'!D50</f>
        <v>0</v>
      </c>
      <c r="E47" s="138">
        <f>'Beta estimates'!E50</f>
        <v>1.2800000000000001E-3</v>
      </c>
      <c r="J47" s="138">
        <v>1</v>
      </c>
      <c r="K47" s="138">
        <v>0</v>
      </c>
      <c r="L47" s="138">
        <v>0</v>
      </c>
    </row>
    <row r="48" spans="1:12">
      <c r="A48" s="138" t="str">
        <f>'Beta estimates'!A51</f>
        <v>RDISEASE GROUP=8*RAGE</v>
      </c>
      <c r="B48" s="138">
        <f>'Beta estimates'!B51</f>
        <v>0</v>
      </c>
      <c r="C48" s="138">
        <f>'Beta estimates'!C51</f>
        <v>0</v>
      </c>
      <c r="D48" s="138">
        <f>'Beta estimates'!D51</f>
        <v>0</v>
      </c>
      <c r="E48" s="138">
        <f>'Beta estimates'!E51</f>
        <v>-1.243E-2</v>
      </c>
      <c r="J48" s="138">
        <v>1</v>
      </c>
      <c r="K48" s="138">
        <v>0</v>
      </c>
      <c r="L48" s="138">
        <v>0</v>
      </c>
    </row>
    <row r="49" spans="1:12">
      <c r="A49" s="138" t="str">
        <f>'Beta estimates'!A52</f>
        <v>RDISEASE GROUP=9*RAGE</v>
      </c>
      <c r="B49" s="138">
        <f>'Beta estimates'!B52</f>
        <v>0</v>
      </c>
      <c r="C49" s="138">
        <f>'Beta estimates'!C52</f>
        <v>0</v>
      </c>
      <c r="D49" s="138">
        <f>'Beta estimates'!D52</f>
        <v>0</v>
      </c>
      <c r="E49" s="138">
        <f>'Beta estimates'!E52</f>
        <v>1.17E-3</v>
      </c>
      <c r="J49" s="138">
        <v>1</v>
      </c>
      <c r="K49" s="138">
        <v>0</v>
      </c>
      <c r="L49" s="138">
        <v>0</v>
      </c>
    </row>
    <row r="50" spans="1:12">
      <c r="A50" s="138" t="str">
        <f>'Beta estimates'!A53</f>
        <v>RDISEASE GROUP=10*RAGE</v>
      </c>
      <c r="B50" s="138">
        <f>'Beta estimates'!B53</f>
        <v>0</v>
      </c>
      <c r="C50" s="138">
        <f>'Beta estimates'!C53</f>
        <v>0</v>
      </c>
      <c r="D50" s="138">
        <f>'Beta estimates'!D53</f>
        <v>0</v>
      </c>
      <c r="E50" s="138">
        <f>'Beta estimates'!E53</f>
        <v>-4.2000000000000002E-4</v>
      </c>
      <c r="J50" s="138">
        <v>1</v>
      </c>
      <c r="K50" s="138">
        <v>0</v>
      </c>
      <c r="L50" s="138">
        <v>0</v>
      </c>
    </row>
    <row r="51" spans="1:12">
      <c r="A51" s="138" t="str">
        <f>'Beta estimates'!A54</f>
        <v>LN(RMAXIMUM AFP LEVEL+1) - MEAN(LN(RMAXIMUM AFP LEVEL+1))</v>
      </c>
      <c r="B51" s="138">
        <f>'Beta estimates'!B54</f>
        <v>8.0030000000000004E-2</v>
      </c>
      <c r="C51" s="138">
        <f>'Beta estimates'!C54</f>
        <v>0</v>
      </c>
      <c r="D51" s="138">
        <f>'Beta estimates'!D54</f>
        <v>5.0549999999999998E-2</v>
      </c>
      <c r="E51" s="138">
        <f>'Beta estimates'!E54</f>
        <v>0</v>
      </c>
      <c r="F51" s="139">
        <f>'Mean values'!B12</f>
        <v>3.0336099999999999</v>
      </c>
      <c r="G51" s="139">
        <f>'Mean values'!C12</f>
        <v>0</v>
      </c>
      <c r="H51" s="139">
        <f>'Mean values'!D12</f>
        <v>3.01254</v>
      </c>
      <c r="I51" s="139"/>
      <c r="J51" s="138">
        <v>1</v>
      </c>
      <c r="K51" s="138">
        <v>1</v>
      </c>
      <c r="L51" s="138">
        <v>0</v>
      </c>
    </row>
    <row r="52" spans="1:12">
      <c r="A52" s="138" t="str">
        <f>'Beta estimates'!A55</f>
        <v>RMAXIMUM TUMOUR SIZE - MEAN(RMAXIMUM TUMOUR SIZE)</v>
      </c>
      <c r="B52" s="138">
        <f>'Beta estimates'!B55</f>
        <v>0.19334000000000001</v>
      </c>
      <c r="C52" s="138">
        <f>'Beta estimates'!C55</f>
        <v>0</v>
      </c>
      <c r="D52" s="138">
        <f>'Beta estimates'!D55</f>
        <v>0.24722</v>
      </c>
      <c r="E52" s="138">
        <f>'Beta estimates'!E55</f>
        <v>0</v>
      </c>
      <c r="F52" s="139">
        <f>'Mean values'!B13</f>
        <v>2.6427299999999998</v>
      </c>
      <c r="G52" s="139">
        <f>'Mean values'!C13</f>
        <v>0</v>
      </c>
      <c r="H52" s="139">
        <f>'Mean values'!D13</f>
        <v>2.6320899999999998</v>
      </c>
      <c r="I52" s="139"/>
      <c r="J52" s="138">
        <v>1</v>
      </c>
      <c r="K52" s="138">
        <v>0</v>
      </c>
      <c r="L52" s="138">
        <v>0</v>
      </c>
    </row>
    <row r="53" spans="1:12">
      <c r="A53" s="138" t="str">
        <f>'Beta estimates'!A56</f>
        <v>RTWO TUMOUR</v>
      </c>
      <c r="B53" s="138">
        <f>'Beta estimates'!B56</f>
        <v>0.19005</v>
      </c>
      <c r="C53" s="138">
        <f>'Beta estimates'!C56</f>
        <v>0</v>
      </c>
      <c r="D53" s="138">
        <f>'Beta estimates'!D56</f>
        <v>1.9060000000000001E-2</v>
      </c>
      <c r="E53" s="138">
        <f>'Beta estimates'!E56</f>
        <v>0</v>
      </c>
      <c r="J53" s="138">
        <v>1</v>
      </c>
      <c r="K53" s="138">
        <v>0</v>
      </c>
      <c r="L53" s="138">
        <v>0</v>
      </c>
    </row>
    <row r="54" spans="1:12">
      <c r="A54" s="138" t="str">
        <f>'Beta estimates'!A57</f>
        <v>RTHREE OR MORE TUMOURS</v>
      </c>
      <c r="B54" s="138">
        <f>'Beta estimates'!B57</f>
        <v>1.3010000000000001E-2</v>
      </c>
      <c r="C54" s="138">
        <f>'Beta estimates'!C57</f>
        <v>0</v>
      </c>
      <c r="D54" s="138">
        <f>'Beta estimates'!D57</f>
        <v>-0.35067999999999999</v>
      </c>
      <c r="E54" s="138">
        <f>'Beta estimates'!E57</f>
        <v>0</v>
      </c>
      <c r="J54" s="138">
        <v>1</v>
      </c>
      <c r="K54" s="138">
        <v>0</v>
      </c>
      <c r="L54" s="138">
        <v>0</v>
      </c>
    </row>
    <row r="55" spans="1:12">
      <c r="A55" s="138" t="str">
        <f>'Beta estimates'!A60</f>
        <v>DAGE - MEAN(DAGE)</v>
      </c>
      <c r="B55" s="138">
        <f>'Beta estimates'!B60</f>
        <v>0</v>
      </c>
      <c r="C55" s="138">
        <f>'Beta estimates'!C60</f>
        <v>0</v>
      </c>
      <c r="D55" s="138">
        <f>'Beta estimates'!D60</f>
        <v>0.02</v>
      </c>
      <c r="E55" s="138">
        <f>'Beta estimates'!E60</f>
        <v>6.3299999999999997E-3</v>
      </c>
      <c r="F55" s="139"/>
      <c r="G55" s="139"/>
      <c r="H55" s="139">
        <f>'Mean values'!D15</f>
        <v>49.1907</v>
      </c>
      <c r="I55" s="139">
        <f>'Mean values'!E15</f>
        <v>46.498199999999997</v>
      </c>
      <c r="J55" s="138">
        <v>1</v>
      </c>
      <c r="K55" s="138">
        <v>0</v>
      </c>
      <c r="L55" s="138">
        <v>0</v>
      </c>
    </row>
    <row r="56" spans="1:12">
      <c r="A56" s="138" t="str">
        <f>'Beta estimates'!A61</f>
        <v>DCAUSE OF DEATH=2</v>
      </c>
      <c r="B56" s="138">
        <f>'Beta estimates'!B61</f>
        <v>0</v>
      </c>
      <c r="C56" s="138">
        <f>'Beta estimates'!C61</f>
        <v>0</v>
      </c>
      <c r="D56" s="138">
        <f>'Beta estimates'!D61</f>
        <v>0.83592</v>
      </c>
      <c r="E56" s="138">
        <f>'Beta estimates'!E61</f>
        <v>0.23837</v>
      </c>
      <c r="J56" s="138">
        <v>1</v>
      </c>
      <c r="K56" s="138">
        <v>0</v>
      </c>
      <c r="L56" s="138">
        <v>0</v>
      </c>
    </row>
    <row r="57" spans="1:12">
      <c r="A57" s="138" t="str">
        <f>'Beta estimates'!A62</f>
        <v>DCAUSE OF DEATH=3</v>
      </c>
      <c r="B57" s="138">
        <f>'Beta estimates'!B62</f>
        <v>0</v>
      </c>
      <c r="C57" s="138">
        <f>'Beta estimates'!C62</f>
        <v>0</v>
      </c>
      <c r="D57" s="138">
        <f>'Beta estimates'!D62</f>
        <v>-0.86246</v>
      </c>
      <c r="E57" s="138">
        <f>'Beta estimates'!E62</f>
        <v>-0.33765000000000001</v>
      </c>
      <c r="J57" s="138">
        <v>1</v>
      </c>
      <c r="K57" s="138">
        <v>0</v>
      </c>
      <c r="L57" s="138">
        <v>0</v>
      </c>
    </row>
    <row r="58" spans="1:12">
      <c r="A58" s="138" t="str">
        <f>'Beta estimates'!A63</f>
        <v>DCAUSE OF DEATH=4</v>
      </c>
      <c r="B58" s="138">
        <f>'Beta estimates'!B63</f>
        <v>0</v>
      </c>
      <c r="C58" s="138">
        <f>'Beta estimates'!C63</f>
        <v>0</v>
      </c>
      <c r="D58" s="138">
        <f>'Beta estimates'!D63</f>
        <v>-3.0000000000000001E-3</v>
      </c>
      <c r="E58" s="138">
        <f>'Beta estimates'!E63</f>
        <v>-7.3080000000000006E-2</v>
      </c>
      <c r="J58" s="138">
        <v>1</v>
      </c>
      <c r="K58" s="138">
        <v>0</v>
      </c>
      <c r="L58" s="138">
        <v>0</v>
      </c>
    </row>
    <row r="59" spans="1:12">
      <c r="A59" s="138" t="str">
        <f>'Beta estimates'!A64</f>
        <v>DBMI - MEAN(DBMI)</v>
      </c>
      <c r="B59" s="138">
        <f>'Beta estimates'!B64</f>
        <v>0</v>
      </c>
      <c r="C59" s="138">
        <f>'Beta estimates'!C64</f>
        <v>0</v>
      </c>
      <c r="D59" s="138">
        <f>'Beta estimates'!D64</f>
        <v>-1.5910000000000001E-2</v>
      </c>
      <c r="E59" s="138">
        <f>'Beta estimates'!E64</f>
        <v>1.234E-2</v>
      </c>
      <c r="F59" s="139"/>
      <c r="G59" s="139"/>
      <c r="H59" s="139">
        <f>'Mean values'!D16</f>
        <v>26.420629999999999</v>
      </c>
      <c r="I59" s="139">
        <f>'Mean values'!E16</f>
        <v>25.873239999999999</v>
      </c>
      <c r="J59" s="138">
        <v>1</v>
      </c>
      <c r="K59" s="138">
        <v>0</v>
      </c>
      <c r="L59" s="138">
        <v>0</v>
      </c>
    </row>
    <row r="60" spans="1:12">
      <c r="A60" s="138" t="str">
        <f>'Beta estimates'!A65</f>
        <v>DHISTORY OF DIABETES=2</v>
      </c>
      <c r="B60" s="138">
        <f>'Beta estimates'!B65</f>
        <v>0</v>
      </c>
      <c r="C60" s="138">
        <f>'Beta estimates'!C65</f>
        <v>0</v>
      </c>
      <c r="D60" s="138">
        <f>'Beta estimates'!D65</f>
        <v>0.16656000000000001</v>
      </c>
      <c r="E60" s="138">
        <f>'Beta estimates'!E65</f>
        <v>-0.23125999999999999</v>
      </c>
      <c r="J60" s="138">
        <v>1</v>
      </c>
      <c r="K60" s="138">
        <v>0</v>
      </c>
      <c r="L60" s="138">
        <v>0</v>
      </c>
    </row>
    <row r="61" spans="1:12">
      <c r="A61" s="138" t="str">
        <f>'Beta estimates'!A66</f>
        <v>DHISTORY OF DIABETES=9</v>
      </c>
      <c r="B61" s="138">
        <f>'Beta estimates'!B66</f>
        <v>0</v>
      </c>
      <c r="C61" s="138">
        <f>'Beta estimates'!C66</f>
        <v>0</v>
      </c>
      <c r="D61" s="138">
        <f>'Beta estimates'!D66</f>
        <v>-6.4500000000000002E-2</v>
      </c>
      <c r="E61" s="138">
        <f>'Beta estimates'!E66</f>
        <v>0.10453999999999999</v>
      </c>
      <c r="J61" s="138">
        <v>1</v>
      </c>
      <c r="K61" s="138">
        <v>0</v>
      </c>
      <c r="L61" s="138">
        <v>0</v>
      </c>
    </row>
    <row r="62" spans="1:12">
      <c r="A62" s="138" t="str">
        <f>'Beta estimates'!A67</f>
        <v>DTYPE=2</v>
      </c>
      <c r="B62" s="138">
        <f>'Beta estimates'!B67</f>
        <v>0</v>
      </c>
      <c r="C62" s="138">
        <f>'Beta estimates'!C67</f>
        <v>0</v>
      </c>
      <c r="D62" s="138">
        <f>'Beta estimates'!D67</f>
        <v>1.7471699999999999</v>
      </c>
      <c r="E62" s="138">
        <f>'Beta estimates'!E67</f>
        <v>3.68574</v>
      </c>
      <c r="J62" s="138">
        <v>1</v>
      </c>
      <c r="K62" s="138">
        <v>0</v>
      </c>
      <c r="L62" s="138">
        <v>0</v>
      </c>
    </row>
    <row r="63" spans="1:12">
      <c r="A63" s="138" t="str">
        <f>'Beta estimates'!A68</f>
        <v>RHCV*DHISTORY OF DIABETES=2</v>
      </c>
      <c r="B63" s="138">
        <f>'Beta estimates'!B68</f>
        <v>0</v>
      </c>
      <c r="C63" s="138">
        <f>'Beta estimates'!C68</f>
        <v>0</v>
      </c>
      <c r="D63" s="138">
        <f>'Beta estimates'!D68</f>
        <v>1.5048600000000001</v>
      </c>
      <c r="E63" s="138">
        <f>'Beta estimates'!E68</f>
        <v>0.84086000000000005</v>
      </c>
      <c r="J63" s="138">
        <v>1</v>
      </c>
      <c r="K63" s="138">
        <v>0</v>
      </c>
      <c r="L63" s="138">
        <v>0</v>
      </c>
    </row>
    <row r="64" spans="1:12">
      <c r="A64" s="138" t="str">
        <f>'Beta estimates'!A69</f>
        <v>RHCV*DHISTORY OF DIABETES=9</v>
      </c>
      <c r="B64" s="138">
        <f>'Beta estimates'!B69</f>
        <v>0</v>
      </c>
      <c r="C64" s="138">
        <f>'Beta estimates'!C69</f>
        <v>0</v>
      </c>
      <c r="D64" s="138">
        <f>'Beta estimates'!D69</f>
        <v>0.94682999999999995</v>
      </c>
      <c r="E64" s="138">
        <f>'Beta estimates'!E69</f>
        <v>0.90576999999999996</v>
      </c>
      <c r="J64" s="138">
        <v>1</v>
      </c>
      <c r="K64" s="138">
        <v>0</v>
      </c>
      <c r="L64" s="138">
        <v>0</v>
      </c>
    </row>
    <row r="65" spans="1:12">
      <c r="A65" s="138" t="str">
        <f>'Beta estimates'!A70</f>
        <v>RHCV*DAGE</v>
      </c>
      <c r="B65" s="138">
        <f>'Beta estimates'!B70</f>
        <v>0</v>
      </c>
      <c r="C65" s="138">
        <f>'Beta estimates'!C70</f>
        <v>0</v>
      </c>
      <c r="D65" s="138">
        <f>'Beta estimates'!D70</f>
        <v>2.7089999999999999E-2</v>
      </c>
      <c r="E65" s="138">
        <f>'Beta estimates'!E70</f>
        <v>1.472E-2</v>
      </c>
      <c r="J65" s="138">
        <v>1</v>
      </c>
      <c r="K65" s="138">
        <v>0</v>
      </c>
      <c r="L65" s="138">
        <v>0</v>
      </c>
    </row>
    <row r="66" spans="1:12">
      <c r="A66" s="138" t="str">
        <f>'Beta estimates'!A71</f>
        <v>DTYPE=2*RAGE</v>
      </c>
      <c r="B66" s="138">
        <f>'Beta estimates'!B71</f>
        <v>0</v>
      </c>
      <c r="C66" s="138">
        <f>'Beta estimates'!C71</f>
        <v>0</v>
      </c>
      <c r="D66" s="138">
        <f>'Beta estimates'!D71</f>
        <v>3.5209999999999998E-2</v>
      </c>
      <c r="E66" s="138">
        <f>'Beta estimates'!E71</f>
        <v>7.3000000000000001E-3</v>
      </c>
      <c r="J66" s="138">
        <v>1</v>
      </c>
      <c r="K66" s="138">
        <v>0</v>
      </c>
      <c r="L66" s="138">
        <v>0</v>
      </c>
    </row>
    <row r="67" spans="1:12">
      <c r="A67" s="141" t="str">
        <f>'Beta estimates'!A72</f>
        <v>DTYPE=2*LN(RCREATININE)</v>
      </c>
      <c r="B67" s="141">
        <f>'Beta estimates'!B72</f>
        <v>0</v>
      </c>
      <c r="C67" s="141">
        <f>'Beta estimates'!C72</f>
        <v>0</v>
      </c>
      <c r="D67" s="141">
        <f>'Beta estimates'!D72</f>
        <v>-0.74070000000000003</v>
      </c>
      <c r="E67" s="141">
        <f>'Beta estimates'!E72</f>
        <v>-0.79466999999999999</v>
      </c>
      <c r="J67" s="138">
        <v>1</v>
      </c>
      <c r="K67" s="138">
        <v>0</v>
      </c>
      <c r="L67" s="138">
        <v>1</v>
      </c>
    </row>
    <row r="68" spans="1:12">
      <c r="A68" s="138" t="str">
        <f>'Beta estimates'!A73</f>
        <v>RDISEASE GROUP=2*DTYPE=2</v>
      </c>
      <c r="B68" s="138">
        <f>'Beta estimates'!B73</f>
        <v>0</v>
      </c>
      <c r="C68" s="138">
        <f>'Beta estimates'!C73</f>
        <v>0</v>
      </c>
      <c r="D68" s="138">
        <f>'Beta estimates'!D73</f>
        <v>0</v>
      </c>
      <c r="E68" s="138">
        <f>'Beta estimates'!E73</f>
        <v>-0.26206000000000002</v>
      </c>
      <c r="J68" s="138">
        <v>1</v>
      </c>
      <c r="K68" s="138">
        <v>0</v>
      </c>
      <c r="L68" s="138">
        <v>0</v>
      </c>
    </row>
    <row r="69" spans="1:12">
      <c r="A69" s="138" t="str">
        <f>'Beta estimates'!A74</f>
        <v>RDISEASE GROUP=4*DTYPE=2</v>
      </c>
      <c r="B69" s="138">
        <f>'Beta estimates'!B74</f>
        <v>0</v>
      </c>
      <c r="C69" s="138">
        <f>'Beta estimates'!C74</f>
        <v>0</v>
      </c>
      <c r="D69" s="138">
        <f>'Beta estimates'!D74</f>
        <v>0</v>
      </c>
      <c r="E69" s="138">
        <f>'Beta estimates'!E74</f>
        <v>-0.3901</v>
      </c>
      <c r="J69" s="138">
        <v>1</v>
      </c>
      <c r="K69" s="138">
        <v>0</v>
      </c>
      <c r="L69" s="138">
        <v>0</v>
      </c>
    </row>
    <row r="70" spans="1:12">
      <c r="A70" s="138" t="str">
        <f>'Beta estimates'!A75</f>
        <v>RDISEASE GROUP=5*DTYPE=2</v>
      </c>
      <c r="B70" s="138">
        <f>'Beta estimates'!B75</f>
        <v>0</v>
      </c>
      <c r="C70" s="138">
        <f>'Beta estimates'!C75</f>
        <v>0</v>
      </c>
      <c r="D70" s="138">
        <f>'Beta estimates'!D75</f>
        <v>0</v>
      </c>
      <c r="E70" s="138">
        <f>'Beta estimates'!E75</f>
        <v>8.2199999999999995E-2</v>
      </c>
      <c r="J70" s="138">
        <v>1</v>
      </c>
      <c r="K70" s="138">
        <v>0</v>
      </c>
      <c r="L70" s="138">
        <v>0</v>
      </c>
    </row>
    <row r="71" spans="1:12">
      <c r="A71" s="138" t="str">
        <f>'Beta estimates'!A76</f>
        <v>RDISEASE GROUP=6*DTYPE=2</v>
      </c>
      <c r="B71" s="138">
        <f>'Beta estimates'!B76</f>
        <v>0</v>
      </c>
      <c r="C71" s="138">
        <f>'Beta estimates'!C76</f>
        <v>0</v>
      </c>
      <c r="D71" s="138">
        <f>'Beta estimates'!D76</f>
        <v>0</v>
      </c>
      <c r="E71" s="138">
        <f>'Beta estimates'!E76</f>
        <v>-0.24764</v>
      </c>
      <c r="J71" s="138">
        <v>1</v>
      </c>
      <c r="K71" s="138">
        <v>0</v>
      </c>
      <c r="L71" s="138">
        <v>0</v>
      </c>
    </row>
    <row r="72" spans="1:12">
      <c r="A72" s="138" t="str">
        <f>'Beta estimates'!A77</f>
        <v>RDISEASE GROUP=7*DTYPE=2</v>
      </c>
      <c r="B72" s="138">
        <f>'Beta estimates'!B77</f>
        <v>0</v>
      </c>
      <c r="C72" s="138">
        <f>'Beta estimates'!C77</f>
        <v>0</v>
      </c>
      <c r="D72" s="138">
        <f>'Beta estimates'!D77</f>
        <v>0</v>
      </c>
      <c r="E72" s="138">
        <f>'Beta estimates'!E77</f>
        <v>-0.73028000000000004</v>
      </c>
      <c r="J72" s="138">
        <v>1</v>
      </c>
      <c r="K72" s="138">
        <v>0</v>
      </c>
      <c r="L72" s="138">
        <v>0</v>
      </c>
    </row>
    <row r="73" spans="1:12">
      <c r="A73" s="138" t="str">
        <f>'Beta estimates'!A78</f>
        <v>RDISEASE GROUP=8*DTYPE=2</v>
      </c>
      <c r="B73" s="138">
        <f>'Beta estimates'!B78</f>
        <v>0</v>
      </c>
      <c r="C73" s="138">
        <f>'Beta estimates'!C78</f>
        <v>0</v>
      </c>
      <c r="D73" s="138">
        <f>'Beta estimates'!D78</f>
        <v>0</v>
      </c>
      <c r="E73" s="138">
        <f>'Beta estimates'!E78</f>
        <v>0.41516999999999998</v>
      </c>
      <c r="J73" s="138">
        <v>1</v>
      </c>
      <c r="K73" s="138">
        <v>0</v>
      </c>
      <c r="L73" s="138">
        <v>0</v>
      </c>
    </row>
    <row r="74" spans="1:12">
      <c r="A74" s="138" t="str">
        <f>'Beta estimates'!A79</f>
        <v>RDISEASE GROUP=9*DTYPE=2</v>
      </c>
      <c r="B74" s="138">
        <f>'Beta estimates'!B79</f>
        <v>0</v>
      </c>
      <c r="C74" s="138">
        <f>'Beta estimates'!C79</f>
        <v>0</v>
      </c>
      <c r="D74" s="138">
        <f>'Beta estimates'!D79</f>
        <v>0</v>
      </c>
      <c r="E74" s="138">
        <f>'Beta estimates'!E79</f>
        <v>-0.68481999999999998</v>
      </c>
      <c r="J74" s="138">
        <v>1</v>
      </c>
      <c r="K74" s="138">
        <v>0</v>
      </c>
      <c r="L74" s="138">
        <v>0</v>
      </c>
    </row>
    <row r="75" spans="1:12">
      <c r="A75" s="138" t="str">
        <f>'Beta estimates'!A80</f>
        <v>RDISEASE GROUP=10*DTYPE=2</v>
      </c>
      <c r="B75" s="138">
        <f>'Beta estimates'!B80</f>
        <v>0</v>
      </c>
      <c r="C75" s="138">
        <f>'Beta estimates'!C80</f>
        <v>0</v>
      </c>
      <c r="D75" s="138">
        <f>'Beta estimates'!D80</f>
        <v>0</v>
      </c>
      <c r="E75" s="138">
        <f>'Beta estimates'!E80</f>
        <v>-0.41538999999999998</v>
      </c>
      <c r="J75" s="138">
        <v>1</v>
      </c>
      <c r="K75" s="138">
        <v>0</v>
      </c>
      <c r="L75" s="138">
        <v>0</v>
      </c>
    </row>
    <row r="76" spans="1:12">
      <c r="A76" s="138" t="str">
        <f>'Beta estimates'!A83</f>
        <v>BLOOD GROUP COMPATIBILITY</v>
      </c>
      <c r="B76" s="138">
        <f>'Beta estimates'!B83</f>
        <v>0</v>
      </c>
      <c r="C76" s="138">
        <f>'Beta estimates'!C83</f>
        <v>0</v>
      </c>
      <c r="D76" s="138">
        <f>'Beta estimates'!D83</f>
        <v>1.2632699999999999</v>
      </c>
      <c r="E76" s="138">
        <f>'Beta estimates'!E83</f>
        <v>0.16495000000000001</v>
      </c>
      <c r="J76" s="138">
        <v>1</v>
      </c>
      <c r="K76" s="138">
        <v>0</v>
      </c>
      <c r="L76" s="138">
        <v>0</v>
      </c>
    </row>
    <row r="77" spans="1:12">
      <c r="A77" s="138" t="str">
        <f>'Beta estimates'!A84</f>
        <v>LIVER MEETS SPLIT CRITERIA</v>
      </c>
      <c r="B77" s="138">
        <f>'Beta estimates'!B84</f>
        <v>0</v>
      </c>
      <c r="C77" s="138">
        <f>'Beta estimates'!C84</f>
        <v>0</v>
      </c>
      <c r="D77" s="138">
        <f>'Beta estimates'!D84</f>
        <v>0.42793999999999999</v>
      </c>
      <c r="E77" s="138">
        <f>'Beta estimates'!E84</f>
        <v>0.36079</v>
      </c>
      <c r="J77" s="138">
        <v>1</v>
      </c>
      <c r="K77" s="138">
        <v>0</v>
      </c>
      <c r="L77" s="13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8"/>
  <sheetViews>
    <sheetView topLeftCell="A36" workbookViewId="0">
      <selection activeCell="B43" sqref="B43"/>
    </sheetView>
  </sheetViews>
  <sheetFormatPr defaultRowHeight="15"/>
  <cols>
    <col min="1" max="1" width="29.7109375" bestFit="1" customWidth="1"/>
    <col min="2" max="3" width="21.42578125" style="14" customWidth="1"/>
    <col min="4" max="4" width="18.85546875" style="4" customWidth="1"/>
    <col min="5" max="6" width="18.85546875" customWidth="1"/>
    <col min="7" max="7" width="10" bestFit="1" customWidth="1"/>
  </cols>
  <sheetData>
    <row r="1" spans="1:4" ht="30.75" customHeight="1">
      <c r="A1" s="9" t="s">
        <v>0</v>
      </c>
      <c r="B1" s="19" t="s">
        <v>116</v>
      </c>
      <c r="C1" s="20" t="s">
        <v>101</v>
      </c>
      <c r="D1" s="6"/>
    </row>
    <row r="2" spans="1:4">
      <c r="A2" s="65" t="s">
        <v>30</v>
      </c>
      <c r="B2" s="22">
        <v>1</v>
      </c>
      <c r="C2" s="21"/>
      <c r="D2" s="6"/>
    </row>
    <row r="3" spans="1:4">
      <c r="A3" s="65" t="s">
        <v>31</v>
      </c>
      <c r="B3" s="22">
        <v>2</v>
      </c>
      <c r="C3" s="21"/>
      <c r="D3" s="6"/>
    </row>
    <row r="4" spans="1:4">
      <c r="A4" s="65" t="s">
        <v>253</v>
      </c>
      <c r="B4" s="22" t="s">
        <v>270</v>
      </c>
      <c r="C4" s="21"/>
      <c r="D4" s="6"/>
    </row>
    <row r="5" spans="1:4">
      <c r="A5" s="4" t="s">
        <v>11</v>
      </c>
      <c r="B5" s="67">
        <v>52</v>
      </c>
      <c r="C5" s="137">
        <f>B5</f>
        <v>52</v>
      </c>
    </row>
    <row r="6" spans="1:4">
      <c r="A6" s="66" t="s">
        <v>22</v>
      </c>
      <c r="B6" s="25" t="s">
        <v>268</v>
      </c>
      <c r="C6" s="135">
        <f>IF(B6="Male",0,IF(B6="Female",1,"ERR"))</f>
        <v>0</v>
      </c>
    </row>
    <row r="7" spans="1:4">
      <c r="A7" s="4" t="s">
        <v>33</v>
      </c>
      <c r="B7" s="22">
        <v>441</v>
      </c>
      <c r="C7" s="136">
        <f>B7</f>
        <v>441</v>
      </c>
    </row>
    <row r="8" spans="1:4">
      <c r="A8" s="4" t="s">
        <v>34</v>
      </c>
      <c r="B8" s="22">
        <v>419</v>
      </c>
      <c r="C8" s="136">
        <f t="shared" ref="C8:C9" si="0">B8</f>
        <v>419</v>
      </c>
    </row>
    <row r="9" spans="1:4">
      <c r="A9" s="4" t="s">
        <v>35</v>
      </c>
      <c r="B9" s="22">
        <v>419</v>
      </c>
      <c r="C9" s="136">
        <f t="shared" si="0"/>
        <v>419</v>
      </c>
    </row>
    <row r="10" spans="1:4">
      <c r="A10" s="4" t="s">
        <v>246</v>
      </c>
      <c r="B10" s="22">
        <v>0</v>
      </c>
      <c r="C10" s="136">
        <f>IF(B10&gt;=1,1,IF(B10=0,0,ERR))</f>
        <v>0</v>
      </c>
    </row>
    <row r="11" spans="1:4">
      <c r="A11" s="66" t="s">
        <v>23</v>
      </c>
      <c r="B11" s="24"/>
      <c r="C11" s="135">
        <f>IF(OR(C7=424,C8=424,C9=424),1,0)</f>
        <v>0</v>
      </c>
    </row>
    <row r="12" spans="1:4">
      <c r="A12" s="4" t="s">
        <v>38</v>
      </c>
      <c r="B12" s="21"/>
      <c r="C12" s="136">
        <f>IF(C10=1,10,IF(OR(NOT(ISNA(MATCH(C7,'Disease Group'!B1:ZZ1,0))),NOT(ISNA(MATCH(C8,'Disease Group'!B1:ZZ1,0))),NOT(ISNA(MATCH(C9,'Disease Group'!B1:ZZ1,0)))),1,IF(OR(NOT(ISNA(MATCH(C7,'Disease Group'!B2:ZZ2,0))),NOT(ISNA(MATCH(C8,'Disease Group'!B2:ZZ2,0))),NOT(ISNA(MATCH(C9,'Disease Group'!B2:ZZ2,0)))),2,IF(OR(NOT(ISNA(MATCH(C7,'Disease Group'!B3:ZZ3,0))),NOT(ISNA(MATCH(C8,'Disease Group'!B3:ZZ3,0))),NOT(ISNA(MATCH(C9,'Disease Group'!B3:ZZ3,0)))),3,IF(OR(NOT(ISNA(MATCH(C7,'Disease Group'!B4:ZZ4,0))),NOT(ISNA(MATCH(C8,'Disease Group'!B4:ZZ4,0))),NOT(ISNA(MATCH(C9,'Disease Group'!B4:ZZ4,0)))),4,IF(OR(NOT(ISNA(MATCH(C7,'Disease Group'!B5:ZZ5,0))),NOT(ISNA(MATCH(C8,'Disease Group'!B5:ZZ5,0))),NOT(ISNA(MATCH(C9,'Disease Group'!B5:ZZ5,0)))),5,IF(OR(NOT(ISNA(MATCH(C7,'Disease Group'!B6:ZZ6,0))),NOT(ISNA(MATCH(C8,'Disease Group'!B6:ZZ6,0))),NOT(ISNA(MATCH(C9,'Disease Group'!B6:ZZ6,0)))),6,IF(OR(NOT(ISNA(MATCH(C7,'Disease Group'!B7:ZZ7,0))),NOT(ISNA(MATCH(C8,'Disease Group'!B7:ZZ7,0))),NOT(ISNA(MATCH(C9,'Disease Group'!B7:ZZ7,0)))),7,IF(OR(NOT(ISNA(MATCH(C7,'Disease Group'!B8:ZZ8,0))),NOT(ISNA(MATCH(C8,'Disease Group'!B8:ZZ8,0))),NOT(ISNA(MATCH(C9,'Disease Group'!B8:ZZ8,0)))),8,IF(OR(NOT(ISNA(MATCH(C7,'Disease Group'!B9:ZZ9,0))),NOT(ISNA(MATCH(C8,'Disease Group'!B9:ZZ9,0))),NOT(ISNA(MATCH(C9,'Disease Group'!B9:ZZ9,0)))),9,9))))))))))</f>
        <v>1</v>
      </c>
    </row>
    <row r="13" spans="1:4">
      <c r="A13" s="4" t="s">
        <v>1</v>
      </c>
      <c r="B13" s="22">
        <v>90</v>
      </c>
      <c r="C13" s="136">
        <f>IF(AND(B4="Royal Free",B13&gt;0,B13&lt;2000),ROUND(((B13+23.4)/1.2),),B13)</f>
        <v>90</v>
      </c>
    </row>
    <row r="14" spans="1:4">
      <c r="A14" s="4" t="s">
        <v>2</v>
      </c>
      <c r="B14" s="22">
        <v>20</v>
      </c>
      <c r="C14" s="136">
        <f>B14</f>
        <v>20</v>
      </c>
    </row>
    <row r="15" spans="1:4">
      <c r="A15" s="4" t="s">
        <v>3</v>
      </c>
      <c r="B15" s="22">
        <v>1</v>
      </c>
      <c r="C15" s="136">
        <f>IF(AND(B15&gt;=0,B15&lt;=10),B15,IF(AND(B15&gt;10,B15&lt;=30),ROUND(B15/12,1),IF(B15&gt;30,1,"ERR")))</f>
        <v>1</v>
      </c>
    </row>
    <row r="16" spans="1:4">
      <c r="A16" s="4" t="s">
        <v>4</v>
      </c>
      <c r="B16" s="22">
        <v>135</v>
      </c>
      <c r="C16" s="136">
        <f>B16</f>
        <v>135</v>
      </c>
    </row>
    <row r="17" spans="1:3">
      <c r="A17" s="4" t="s">
        <v>5</v>
      </c>
      <c r="B17" s="22">
        <v>4.5</v>
      </c>
      <c r="C17" s="136">
        <f>B17</f>
        <v>4.5</v>
      </c>
    </row>
    <row r="18" spans="1:3">
      <c r="A18" s="4" t="s">
        <v>6</v>
      </c>
      <c r="B18" s="22">
        <v>30</v>
      </c>
      <c r="C18" s="136">
        <f>B18</f>
        <v>30</v>
      </c>
    </row>
    <row r="19" spans="1:3">
      <c r="A19" s="66" t="s">
        <v>32</v>
      </c>
      <c r="B19" s="25" t="s">
        <v>280</v>
      </c>
      <c r="C19" s="135">
        <f>IF(OR(B19="Haemodialysis",B19="Haemofiltration"),1,IF(B19="Not required",0,"ERR"))</f>
        <v>0</v>
      </c>
    </row>
    <row r="20" spans="1:3">
      <c r="A20" s="4" t="s">
        <v>7</v>
      </c>
      <c r="B20" s="22" t="s">
        <v>281</v>
      </c>
      <c r="C20" s="136">
        <f>IF(OR(B20="Ward",B20="ICU/HDU"),1,IF(B20="Outpatient",0,"ERR"))</f>
        <v>0</v>
      </c>
    </row>
    <row r="21" spans="1:3">
      <c r="A21" s="4" t="s">
        <v>8</v>
      </c>
      <c r="B21" s="22">
        <v>2017</v>
      </c>
      <c r="C21" s="136">
        <f>B21</f>
        <v>2017</v>
      </c>
    </row>
    <row r="22" spans="1:3">
      <c r="A22" s="4" t="s">
        <v>36</v>
      </c>
      <c r="B22" s="22" t="s">
        <v>20</v>
      </c>
      <c r="C22" s="136">
        <f>IF(B22="Yes",1,IF(B22="No",0,"ERR"))</f>
        <v>0</v>
      </c>
    </row>
    <row r="23" spans="1:3">
      <c r="A23" s="66" t="s">
        <v>28</v>
      </c>
      <c r="B23" s="25">
        <v>0</v>
      </c>
      <c r="C23" s="135">
        <f>IF(OR(B23=1,B23=2,B23=3, B23=4),1,IF(B23=0,0,"ERR"))</f>
        <v>0</v>
      </c>
    </row>
    <row r="24" spans="1:3">
      <c r="A24" s="66" t="s">
        <v>29</v>
      </c>
      <c r="B24" s="25" t="s">
        <v>20</v>
      </c>
      <c r="C24" s="135">
        <f>IF(OR(B24="Mild",B24="Moderate",B24="Severe"),1,IF(B24="No",0,IF(B24="",0,"ERR")))</f>
        <v>0</v>
      </c>
    </row>
    <row r="25" spans="1:3">
      <c r="A25" s="65" t="s">
        <v>37</v>
      </c>
      <c r="B25" s="22">
        <v>30</v>
      </c>
      <c r="C25" s="136">
        <f>B25</f>
        <v>30</v>
      </c>
    </row>
    <row r="26" spans="1:3">
      <c r="A26" s="4" t="s">
        <v>14</v>
      </c>
      <c r="B26" s="22" t="s">
        <v>20</v>
      </c>
      <c r="C26" s="136">
        <f>IF(B26="Yes",1,IF(B26="No",0,9))</f>
        <v>0</v>
      </c>
    </row>
    <row r="27" spans="1:3">
      <c r="A27" s="4" t="s">
        <v>9</v>
      </c>
      <c r="B27" s="22" t="s">
        <v>70</v>
      </c>
      <c r="C27" s="21"/>
    </row>
    <row r="28" spans="1:3">
      <c r="A28" s="66"/>
      <c r="B28" s="25"/>
      <c r="C28" s="23"/>
    </row>
    <row r="29" spans="1:3">
      <c r="A29" s="66" t="s">
        <v>146</v>
      </c>
      <c r="B29" s="25"/>
      <c r="C29" s="25"/>
    </row>
    <row r="30" spans="1:3">
      <c r="A30" s="66" t="s">
        <v>147</v>
      </c>
      <c r="B30" s="25">
        <v>40</v>
      </c>
      <c r="C30" s="135">
        <f>IF(B30&gt;0,B30," ")</f>
        <v>40</v>
      </c>
    </row>
    <row r="31" spans="1:3">
      <c r="A31" s="66" t="s">
        <v>148</v>
      </c>
      <c r="B31" s="25">
        <v>1</v>
      </c>
      <c r="C31" s="135">
        <f>IF(B31&gt;0,B31," ")</f>
        <v>1</v>
      </c>
    </row>
    <row r="32" spans="1:3">
      <c r="A32" s="66" t="s">
        <v>247</v>
      </c>
      <c r="B32" s="24"/>
      <c r="C32" s="135">
        <f>IF(B31&gt;0,IF(B31=1,1,0)," ")</f>
        <v>1</v>
      </c>
    </row>
    <row r="33" spans="1:3">
      <c r="A33" s="66" t="s">
        <v>248</v>
      </c>
      <c r="B33" s="24"/>
      <c r="C33" s="135">
        <f>IF(B31&gt;0,IF(B31=2,1,0)," ")</f>
        <v>0</v>
      </c>
    </row>
    <row r="34" spans="1:3">
      <c r="A34" s="66" t="s">
        <v>249</v>
      </c>
      <c r="B34" s="24"/>
      <c r="C34" s="135">
        <f>IF(B31&gt;0,IF(B31&gt;=3,1,0)," ")</f>
        <v>0</v>
      </c>
    </row>
    <row r="35" spans="1:3">
      <c r="A35" s="66" t="s">
        <v>105</v>
      </c>
      <c r="B35" s="25">
        <v>3</v>
      </c>
      <c r="C35" s="135">
        <f t="shared" ref="C35" si="1">IF(B35&gt;0,B35," ")</f>
        <v>3</v>
      </c>
    </row>
    <row r="36" spans="1:3">
      <c r="C36" s="22"/>
    </row>
    <row r="37" spans="1:3">
      <c r="A37" s="9" t="s">
        <v>10</v>
      </c>
      <c r="B37" s="26"/>
      <c r="C37" s="27"/>
    </row>
    <row r="38" spans="1:3">
      <c r="A38" s="7" t="s">
        <v>30</v>
      </c>
      <c r="B38" s="14">
        <v>100100</v>
      </c>
      <c r="C38" s="21"/>
    </row>
    <row r="39" spans="1:3">
      <c r="A39" t="s">
        <v>11</v>
      </c>
      <c r="B39" s="14">
        <v>52</v>
      </c>
      <c r="C39" s="136">
        <f>B39</f>
        <v>52</v>
      </c>
    </row>
    <row r="40" spans="1:3">
      <c r="A40" t="s">
        <v>251</v>
      </c>
      <c r="B40" s="127">
        <v>76</v>
      </c>
      <c r="C40" s="136">
        <f>B40</f>
        <v>76</v>
      </c>
    </row>
    <row r="41" spans="1:3">
      <c r="A41" t="s">
        <v>252</v>
      </c>
      <c r="B41" s="127">
        <v>2</v>
      </c>
      <c r="C41" s="136">
        <f>B41</f>
        <v>2</v>
      </c>
    </row>
    <row r="42" spans="1:3">
      <c r="A42" t="s">
        <v>12</v>
      </c>
      <c r="B42" s="14">
        <v>10</v>
      </c>
      <c r="C42" s="136">
        <f>B42</f>
        <v>10</v>
      </c>
    </row>
    <row r="43" spans="1:3">
      <c r="A43" t="s">
        <v>87</v>
      </c>
      <c r="B43" s="21">
        <v>3</v>
      </c>
      <c r="C43" s="136">
        <f>IF(NOT(ISNA(MATCH(C42,'Cause of Death'!B1:AZ1,0))),1,IF(NOT(ISNA(MATCH(C42,'Cause of Death'!B2:AZ2,0))),2,IF(NOT(ISNA(MATCH(C42,'Cause of Death'!B3:AZ3,0))),3,IF(NOT(ISNA(MATCH(C42,'Cause of Death'!B4:AZ4,0))),4,"ERR"))))</f>
        <v>1</v>
      </c>
    </row>
    <row r="44" spans="1:3">
      <c r="A44" t="s">
        <v>13</v>
      </c>
      <c r="B44" s="14">
        <v>25</v>
      </c>
      <c r="C44" s="136">
        <f>B44</f>
        <v>25</v>
      </c>
    </row>
    <row r="45" spans="1:3">
      <c r="A45" t="s">
        <v>250</v>
      </c>
      <c r="B45" s="136" t="s">
        <v>14</v>
      </c>
      <c r="C45" s="21" t="str">
        <f>B45</f>
        <v>Diabetes</v>
      </c>
    </row>
    <row r="46" spans="1:3">
      <c r="A46" t="s">
        <v>245</v>
      </c>
      <c r="B46" s="127" t="s">
        <v>20</v>
      </c>
      <c r="C46" s="21" t="str">
        <f>B46</f>
        <v>No</v>
      </c>
    </row>
    <row r="47" spans="1:3">
      <c r="A47" s="10" t="s">
        <v>131</v>
      </c>
      <c r="B47" s="24"/>
      <c r="C47" s="135">
        <f>IF(B45="Diabetes",IF(B46="No",1,IF(B46="Yes",2,IF(B46="Unknown",9,"ERR"))))</f>
        <v>1</v>
      </c>
    </row>
    <row r="48" spans="1:3">
      <c r="A48" t="s">
        <v>16</v>
      </c>
      <c r="B48" s="14" t="s">
        <v>287</v>
      </c>
      <c r="C48" s="136">
        <f>IF(B48="DBD",1,IF(B48="DCD",2,"ERR"))</f>
        <v>1</v>
      </c>
    </row>
    <row r="49" spans="1:3">
      <c r="A49" t="s">
        <v>9</v>
      </c>
      <c r="B49" s="14" t="s">
        <v>70</v>
      </c>
      <c r="C49" s="21"/>
    </row>
    <row r="50" spans="1:3">
      <c r="C50" s="22"/>
    </row>
    <row r="51" spans="1:3">
      <c r="A51" s="9" t="s">
        <v>17</v>
      </c>
      <c r="B51" s="26"/>
      <c r="C51" s="26"/>
    </row>
    <row r="52" spans="1:3">
      <c r="A52" s="10" t="s">
        <v>18</v>
      </c>
      <c r="B52" s="135">
        <f>INDEX('Blood Group Compatibility'!B2:M13,MATCH(B49,'Blood Group Compatibility'!B2:M2,0),MATCH(B27,'Blood Group Compatibility'!B2:B13,0))</f>
        <v>1</v>
      </c>
      <c r="C52" s="135">
        <f>IF(B52=1,1,IF(B52=0,0,"ERR"))</f>
        <v>1</v>
      </c>
    </row>
    <row r="53" spans="1:3">
      <c r="A53" t="s">
        <v>19</v>
      </c>
      <c r="B53" s="129"/>
      <c r="C53" s="136">
        <f>IF(B48=1,IF(C39&lt;40,IF(C40&gt;50,IF(C41&lt;5,1,0),0),0),0)</f>
        <v>0</v>
      </c>
    </row>
    <row r="55" spans="1:3" ht="15.75" thickBot="1"/>
    <row r="56" spans="1:3">
      <c r="B56" s="29" t="s">
        <v>68</v>
      </c>
      <c r="C56" s="30">
        <f>'Baseline survivor func'!F1832</f>
        <v>1298.6446000000076</v>
      </c>
    </row>
    <row r="57" spans="1:3">
      <c r="B57" s="31" t="s">
        <v>69</v>
      </c>
      <c r="C57" s="32">
        <f>'Baseline survivor func'!J1832</f>
        <v>1614.2528499999939</v>
      </c>
    </row>
    <row r="58" spans="1:3" ht="15.75" thickBot="1">
      <c r="B58" s="33" t="s">
        <v>113</v>
      </c>
      <c r="C58" s="34">
        <f>C57 - C56</f>
        <v>315.60824999998636</v>
      </c>
    </row>
  </sheetData>
  <conditionalFormatting sqref="C2:C53">
    <cfRule type="expression" dxfId="0" priority="1">
      <formula>IF(+$C2="ERR",TRUE,FALSE)</formula>
    </cfRule>
  </conditionalFormatting>
  <dataValidations count="7">
    <dataValidation type="list" allowBlank="1" showInputMessage="1" showErrorMessage="1" sqref="B6" xr:uid="{00000000-0002-0000-0100-000000000000}">
      <formula1>RSEX</formula1>
    </dataValidation>
    <dataValidation type="list" allowBlank="1" showInputMessage="1" showErrorMessage="1" sqref="B48" xr:uid="{00000000-0002-0000-0100-000001000000}">
      <formula1>DTYPE</formula1>
    </dataValidation>
    <dataValidation type="list" allowBlank="1" showInputMessage="1" showErrorMessage="1" sqref="B49 B27" xr:uid="{00000000-0002-0000-0100-000002000000}">
      <formula1>BLD_GRP</formula1>
    </dataValidation>
    <dataValidation type="list" allowBlank="1" showInputMessage="1" showErrorMessage="1" sqref="B19" xr:uid="{00000000-0002-0000-0100-000003000000}">
      <formula1>RENAL</formula1>
    </dataValidation>
    <dataValidation type="list" allowBlank="1" showInputMessage="1" showErrorMessage="1" sqref="B42" xr:uid="{00000000-0002-0000-0100-000004000000}">
      <formula1>DONOR_COD</formula1>
    </dataValidation>
    <dataValidation type="list" allowBlank="1" showInputMessage="1" showErrorMessage="1" sqref="B23" xr:uid="{00000000-0002-0000-0100-000005000000}">
      <formula1>ENCEPHALOPATHY</formula1>
    </dataValidation>
    <dataValidation type="list" allowBlank="1" showInputMessage="1" showErrorMessage="1" sqref="B28:B29 B24" xr:uid="{00000000-0002-0000-0100-000006000000}">
      <formula1>ASCITES</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7000000}">
          <x14:formula1>
            <xm:f>'Input Values for Vars'!$B$21:$D$21</xm:f>
          </x14:formula1>
          <xm:sqref>B20</xm:sqref>
        </x14:dataValidation>
        <x14:dataValidation type="list" allowBlank="1" showInputMessage="1" showErrorMessage="1" xr:uid="{00000000-0002-0000-0100-000008000000}">
          <x14:formula1>
            <xm:f>'Input Values for Vars'!$B$24:$C$24</xm:f>
          </x14:formula1>
          <xm:sqref>B22</xm:sqref>
        </x14:dataValidation>
        <x14:dataValidation type="list" allowBlank="1" showInputMessage="1" showErrorMessage="1" xr:uid="{00000000-0002-0000-0100-000009000000}">
          <x14:formula1>
            <xm:f>'Input Values for Vars'!$B$13:$C$13</xm:f>
          </x14:formula1>
          <xm:sqref>B26</xm:sqref>
        </x14:dataValidation>
        <x14:dataValidation type="list" allowBlank="1" showInputMessage="1" showErrorMessage="1" xr:uid="{00000000-0002-0000-0100-00000A000000}">
          <x14:formula1>
            <xm:f>'Input Values for Vars'!$B$34:$D$34</xm:f>
          </x14:formula1>
          <xm:sqref>B46</xm:sqref>
        </x14:dataValidation>
        <x14:dataValidation type="list" allowBlank="1" showInputMessage="1" showErrorMessage="1" xr:uid="{00000000-0002-0000-0100-00000B000000}">
          <x14:formula1>
            <xm:f>'Input Values for Vars'!$B$7:$I$7</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A36"/>
  <sheetViews>
    <sheetView topLeftCell="A10" workbookViewId="0">
      <selection activeCell="A10" sqref="A10"/>
    </sheetView>
  </sheetViews>
  <sheetFormatPr defaultRowHeight="15"/>
  <cols>
    <col min="1" max="1" width="16.28515625" bestFit="1" customWidth="1"/>
    <col min="2" max="26" width="4.28515625" customWidth="1"/>
  </cols>
  <sheetData>
    <row r="1" spans="1:25">
      <c r="A1" s="2" t="s">
        <v>40</v>
      </c>
      <c r="B1">
        <v>441</v>
      </c>
      <c r="C1">
        <v>442</v>
      </c>
      <c r="D1">
        <v>443</v>
      </c>
      <c r="E1">
        <v>444</v>
      </c>
      <c r="F1">
        <v>445</v>
      </c>
      <c r="G1">
        <v>447</v>
      </c>
    </row>
    <row r="2" spans="1:25">
      <c r="A2" s="2" t="s">
        <v>39</v>
      </c>
      <c r="B2">
        <v>424</v>
      </c>
    </row>
    <row r="3" spans="1:25">
      <c r="A3" s="2" t="s">
        <v>41</v>
      </c>
      <c r="B3">
        <v>419</v>
      </c>
    </row>
    <row r="4" spans="1:25">
      <c r="A4" s="2" t="s">
        <v>42</v>
      </c>
      <c r="B4">
        <v>413</v>
      </c>
      <c r="C4">
        <v>436</v>
      </c>
    </row>
    <row r="5" spans="1:25">
      <c r="A5" s="2" t="s">
        <v>43</v>
      </c>
      <c r="B5">
        <v>414</v>
      </c>
    </row>
    <row r="6" spans="1:25">
      <c r="A6" s="2" t="s">
        <v>44</v>
      </c>
      <c r="B6">
        <v>411</v>
      </c>
    </row>
    <row r="7" spans="1:25">
      <c r="A7" s="2" t="s">
        <v>45</v>
      </c>
      <c r="B7">
        <v>412</v>
      </c>
      <c r="C7">
        <v>417</v>
      </c>
    </row>
    <row r="8" spans="1:25">
      <c r="A8" s="2" t="s">
        <v>46</v>
      </c>
      <c r="B8">
        <v>415</v>
      </c>
      <c r="C8">
        <v>422</v>
      </c>
      <c r="D8">
        <v>426</v>
      </c>
      <c r="E8">
        <v>450</v>
      </c>
      <c r="F8">
        <v>452</v>
      </c>
      <c r="G8">
        <v>454</v>
      </c>
      <c r="H8">
        <v>456</v>
      </c>
      <c r="I8">
        <v>457</v>
      </c>
      <c r="J8">
        <v>461</v>
      </c>
      <c r="K8">
        <v>462</v>
      </c>
      <c r="L8">
        <v>434</v>
      </c>
    </row>
    <row r="9" spans="1:25">
      <c r="A9" s="2" t="s">
        <v>47</v>
      </c>
      <c r="B9">
        <v>410</v>
      </c>
      <c r="C9">
        <v>416</v>
      </c>
      <c r="D9">
        <v>418</v>
      </c>
      <c r="E9">
        <v>420</v>
      </c>
      <c r="F9">
        <v>421</v>
      </c>
      <c r="G9">
        <v>423</v>
      </c>
      <c r="H9">
        <v>425</v>
      </c>
      <c r="I9">
        <v>448</v>
      </c>
      <c r="J9">
        <v>451</v>
      </c>
      <c r="K9">
        <v>453</v>
      </c>
      <c r="L9">
        <v>455</v>
      </c>
      <c r="M9">
        <v>460</v>
      </c>
      <c r="N9">
        <v>463</v>
      </c>
      <c r="O9">
        <v>464</v>
      </c>
      <c r="P9">
        <v>466</v>
      </c>
      <c r="Q9">
        <v>467</v>
      </c>
      <c r="R9">
        <v>468</v>
      </c>
      <c r="S9">
        <v>469</v>
      </c>
      <c r="T9">
        <v>483</v>
      </c>
      <c r="U9">
        <v>484</v>
      </c>
      <c r="V9">
        <v>485</v>
      </c>
      <c r="W9">
        <v>486</v>
      </c>
      <c r="X9">
        <v>498</v>
      </c>
      <c r="Y9">
        <v>474</v>
      </c>
    </row>
    <row r="10" spans="1:25">
      <c r="A10" s="2"/>
    </row>
    <row r="13" spans="1:25">
      <c r="A13" t="s">
        <v>48</v>
      </c>
    </row>
    <row r="15" spans="1:25">
      <c r="A15" t="s">
        <v>89</v>
      </c>
    </row>
    <row r="16" spans="1:25">
      <c r="A16" t="s">
        <v>56</v>
      </c>
      <c r="F16" t="s">
        <v>57</v>
      </c>
    </row>
    <row r="17" spans="1:15">
      <c r="D17" t="s">
        <v>66</v>
      </c>
    </row>
    <row r="18" spans="1:15">
      <c r="A18" t="s">
        <v>49</v>
      </c>
      <c r="J18" t="s">
        <v>52</v>
      </c>
    </row>
    <row r="19" spans="1:15">
      <c r="D19" t="s">
        <v>66</v>
      </c>
    </row>
    <row r="20" spans="1:15">
      <c r="A20" t="s">
        <v>50</v>
      </c>
      <c r="F20" t="s">
        <v>53</v>
      </c>
    </row>
    <row r="21" spans="1:15">
      <c r="D21" t="s">
        <v>66</v>
      </c>
    </row>
    <row r="22" spans="1:15">
      <c r="A22" s="10" t="s">
        <v>73</v>
      </c>
      <c r="F22" t="s">
        <v>54</v>
      </c>
    </row>
    <row r="23" spans="1:15">
      <c r="D23" t="s">
        <v>66</v>
      </c>
    </row>
    <row r="24" spans="1:15">
      <c r="A24" t="s">
        <v>51</v>
      </c>
      <c r="F24" t="s">
        <v>55</v>
      </c>
    </row>
    <row r="25" spans="1:15">
      <c r="D25" t="s">
        <v>66</v>
      </c>
    </row>
    <row r="26" spans="1:15">
      <c r="A26" t="s">
        <v>58</v>
      </c>
      <c r="F26" t="s">
        <v>61</v>
      </c>
    </row>
    <row r="27" spans="1:15">
      <c r="D27" t="s">
        <v>66</v>
      </c>
    </row>
    <row r="28" spans="1:15">
      <c r="A28" t="s">
        <v>59</v>
      </c>
      <c r="F28" t="s">
        <v>62</v>
      </c>
    </row>
    <row r="29" spans="1:15">
      <c r="D29" t="s">
        <v>66</v>
      </c>
    </row>
    <row r="30" spans="1:15">
      <c r="A30" t="s">
        <v>60</v>
      </c>
      <c r="F30" t="s">
        <v>63</v>
      </c>
    </row>
    <row r="31" spans="1:15">
      <c r="D31" t="s">
        <v>66</v>
      </c>
    </row>
    <row r="32" spans="1:15">
      <c r="A32" s="10" t="s">
        <v>90</v>
      </c>
      <c r="O32" t="s">
        <v>64</v>
      </c>
    </row>
    <row r="33" spans="1:27">
      <c r="D33" t="s">
        <v>66</v>
      </c>
    </row>
    <row r="34" spans="1:27">
      <c r="A34" t="s">
        <v>91</v>
      </c>
      <c r="AA34" t="s">
        <v>65</v>
      </c>
    </row>
    <row r="35" spans="1:27">
      <c r="D35" t="s">
        <v>66</v>
      </c>
    </row>
    <row r="36" spans="1:27">
      <c r="A36" t="s">
        <v>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19"/>
  <sheetViews>
    <sheetView workbookViewId="0">
      <selection activeCell="C2" sqref="C2"/>
    </sheetView>
  </sheetViews>
  <sheetFormatPr defaultRowHeight="15"/>
  <cols>
    <col min="1" max="1" width="23.5703125" customWidth="1"/>
    <col min="2" max="34" width="4.28515625" customWidth="1"/>
  </cols>
  <sheetData>
    <row r="1" spans="1:34">
      <c r="A1" t="s">
        <v>82</v>
      </c>
      <c r="B1">
        <v>10</v>
      </c>
      <c r="C1">
        <v>11</v>
      </c>
      <c r="D1">
        <v>19</v>
      </c>
    </row>
    <row r="2" spans="1:34">
      <c r="A2" t="s">
        <v>83</v>
      </c>
      <c r="B2">
        <v>20</v>
      </c>
      <c r="C2">
        <v>21</v>
      </c>
      <c r="D2">
        <v>22</v>
      </c>
      <c r="E2">
        <v>23</v>
      </c>
      <c r="F2">
        <v>24</v>
      </c>
      <c r="G2">
        <v>29</v>
      </c>
    </row>
    <row r="3" spans="1:34">
      <c r="A3" t="s">
        <v>84</v>
      </c>
      <c r="B3">
        <v>30</v>
      </c>
      <c r="C3">
        <v>31</v>
      </c>
      <c r="D3">
        <v>39</v>
      </c>
    </row>
    <row r="4" spans="1:34">
      <c r="A4" t="s">
        <v>85</v>
      </c>
      <c r="B4">
        <v>12</v>
      </c>
      <c r="C4">
        <v>13</v>
      </c>
      <c r="D4">
        <v>40</v>
      </c>
      <c r="E4">
        <v>41</v>
      </c>
      <c r="F4">
        <v>42</v>
      </c>
      <c r="G4">
        <v>43</v>
      </c>
      <c r="H4">
        <v>44</v>
      </c>
      <c r="I4">
        <v>45</v>
      </c>
      <c r="J4">
        <v>49</v>
      </c>
      <c r="K4">
        <v>50</v>
      </c>
      <c r="L4">
        <v>51</v>
      </c>
      <c r="M4">
        <v>52</v>
      </c>
      <c r="N4">
        <v>53</v>
      </c>
      <c r="O4">
        <v>54</v>
      </c>
      <c r="P4">
        <v>59</v>
      </c>
      <c r="Q4">
        <v>60</v>
      </c>
      <c r="R4">
        <v>70</v>
      </c>
      <c r="S4">
        <v>71</v>
      </c>
      <c r="T4">
        <v>72</v>
      </c>
      <c r="U4">
        <v>73</v>
      </c>
      <c r="V4">
        <v>74</v>
      </c>
      <c r="W4">
        <v>75</v>
      </c>
      <c r="X4">
        <v>76</v>
      </c>
      <c r="Y4">
        <v>77</v>
      </c>
      <c r="Z4">
        <v>78</v>
      </c>
      <c r="AA4">
        <v>80</v>
      </c>
      <c r="AB4">
        <v>81</v>
      </c>
      <c r="AC4">
        <v>82</v>
      </c>
      <c r="AD4">
        <v>85</v>
      </c>
      <c r="AE4">
        <v>88</v>
      </c>
      <c r="AF4">
        <v>90</v>
      </c>
      <c r="AG4">
        <v>98</v>
      </c>
      <c r="AH4">
        <v>99</v>
      </c>
    </row>
    <row r="8" spans="1:34">
      <c r="A8" t="s">
        <v>86</v>
      </c>
    </row>
    <row r="10" spans="1:34">
      <c r="A10" t="s">
        <v>88</v>
      </c>
    </row>
    <row r="11" spans="1:34">
      <c r="A11" t="s">
        <v>92</v>
      </c>
      <c r="H11" t="s">
        <v>96</v>
      </c>
    </row>
    <row r="12" spans="1:34">
      <c r="B12" t="s">
        <v>66</v>
      </c>
    </row>
    <row r="13" spans="1:34">
      <c r="A13" t="s">
        <v>93</v>
      </c>
      <c r="H13" t="s">
        <v>97</v>
      </c>
    </row>
    <row r="14" spans="1:34">
      <c r="B14" t="s">
        <v>66</v>
      </c>
    </row>
    <row r="15" spans="1:34">
      <c r="A15" t="s">
        <v>94</v>
      </c>
      <c r="H15" t="s">
        <v>98</v>
      </c>
    </row>
    <row r="16" spans="1:34">
      <c r="B16" t="s">
        <v>66</v>
      </c>
    </row>
    <row r="17" spans="1:27">
      <c r="A17" t="s">
        <v>95</v>
      </c>
      <c r="AA17" t="s">
        <v>99</v>
      </c>
    </row>
    <row r="18" spans="1:27">
      <c r="B18" t="s">
        <v>66</v>
      </c>
    </row>
    <row r="19" spans="1:27">
      <c r="A19"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13"/>
  <sheetViews>
    <sheetView zoomScaleNormal="100" workbookViewId="0">
      <selection activeCell="K3" sqref="K3"/>
    </sheetView>
  </sheetViews>
  <sheetFormatPr defaultRowHeight="15"/>
  <cols>
    <col min="2" max="13" width="13.140625" customWidth="1"/>
  </cols>
  <sheetData>
    <row r="1" spans="1:13">
      <c r="C1" s="143" t="s">
        <v>103</v>
      </c>
      <c r="D1" s="143"/>
      <c r="E1" s="143"/>
      <c r="F1" s="143"/>
      <c r="G1" s="143"/>
      <c r="H1" s="143"/>
      <c r="I1" s="143"/>
      <c r="J1" s="143"/>
      <c r="K1" s="143"/>
      <c r="L1" s="143"/>
      <c r="M1" s="143"/>
    </row>
    <row r="2" spans="1:13">
      <c r="C2" t="s">
        <v>71</v>
      </c>
      <c r="D2" t="s">
        <v>24</v>
      </c>
      <c r="E2" t="s">
        <v>74</v>
      </c>
      <c r="F2" t="s">
        <v>75</v>
      </c>
      <c r="G2" t="s">
        <v>70</v>
      </c>
      <c r="H2" t="s">
        <v>72</v>
      </c>
      <c r="I2" t="s">
        <v>76</v>
      </c>
      <c r="J2" t="s">
        <v>77</v>
      </c>
      <c r="K2" t="s">
        <v>81</v>
      </c>
      <c r="L2" t="s">
        <v>78</v>
      </c>
      <c r="M2" t="s">
        <v>80</v>
      </c>
    </row>
    <row r="3" spans="1:13">
      <c r="A3" s="144" t="s">
        <v>104</v>
      </c>
      <c r="B3" t="s">
        <v>71</v>
      </c>
      <c r="C3">
        <v>1</v>
      </c>
      <c r="D3">
        <v>0</v>
      </c>
      <c r="E3">
        <v>0</v>
      </c>
      <c r="F3">
        <v>0</v>
      </c>
      <c r="G3">
        <v>0</v>
      </c>
      <c r="H3">
        <v>0</v>
      </c>
      <c r="I3">
        <v>0</v>
      </c>
      <c r="J3">
        <v>0</v>
      </c>
      <c r="K3">
        <v>9</v>
      </c>
      <c r="L3">
        <v>9</v>
      </c>
      <c r="M3">
        <v>9</v>
      </c>
    </row>
    <row r="4" spans="1:13">
      <c r="A4" s="144"/>
      <c r="B4" t="s">
        <v>24</v>
      </c>
      <c r="C4">
        <v>0</v>
      </c>
      <c r="D4">
        <v>1</v>
      </c>
      <c r="E4">
        <v>1</v>
      </c>
      <c r="F4">
        <v>1</v>
      </c>
      <c r="G4">
        <v>-1</v>
      </c>
      <c r="H4">
        <v>0</v>
      </c>
      <c r="I4">
        <v>0</v>
      </c>
      <c r="J4">
        <v>0</v>
      </c>
      <c r="K4">
        <v>9</v>
      </c>
      <c r="L4">
        <v>9</v>
      </c>
      <c r="M4">
        <v>9</v>
      </c>
    </row>
    <row r="5" spans="1:13">
      <c r="A5" s="144"/>
      <c r="B5" t="s">
        <v>74</v>
      </c>
      <c r="C5">
        <v>0</v>
      </c>
      <c r="D5">
        <v>1</v>
      </c>
      <c r="E5">
        <v>1</v>
      </c>
      <c r="F5">
        <v>1</v>
      </c>
      <c r="G5">
        <v>-1</v>
      </c>
      <c r="H5">
        <v>0</v>
      </c>
      <c r="I5">
        <v>0</v>
      </c>
      <c r="J5">
        <v>0</v>
      </c>
      <c r="K5">
        <v>9</v>
      </c>
      <c r="L5">
        <v>9</v>
      </c>
      <c r="M5">
        <v>9</v>
      </c>
    </row>
    <row r="6" spans="1:13">
      <c r="A6" s="144"/>
      <c r="B6" t="s">
        <v>75</v>
      </c>
      <c r="C6">
        <v>0</v>
      </c>
      <c r="D6">
        <v>1</v>
      </c>
      <c r="E6">
        <v>1</v>
      </c>
      <c r="F6">
        <v>1</v>
      </c>
      <c r="G6">
        <v>-1</v>
      </c>
      <c r="H6">
        <v>0</v>
      </c>
      <c r="I6">
        <v>0</v>
      </c>
      <c r="J6">
        <v>0</v>
      </c>
      <c r="K6">
        <v>9</v>
      </c>
      <c r="L6">
        <v>9</v>
      </c>
      <c r="M6">
        <v>9</v>
      </c>
    </row>
    <row r="7" spans="1:13">
      <c r="A7" s="144"/>
      <c r="B7" t="s">
        <v>70</v>
      </c>
      <c r="C7">
        <v>0</v>
      </c>
      <c r="D7">
        <v>-1</v>
      </c>
      <c r="E7">
        <v>-1</v>
      </c>
      <c r="F7">
        <v>-1</v>
      </c>
      <c r="G7">
        <v>1</v>
      </c>
      <c r="H7">
        <v>0</v>
      </c>
      <c r="I7">
        <v>0</v>
      </c>
      <c r="J7">
        <v>0</v>
      </c>
      <c r="K7">
        <v>9</v>
      </c>
      <c r="L7">
        <v>9</v>
      </c>
      <c r="M7">
        <v>9</v>
      </c>
    </row>
    <row r="8" spans="1:13">
      <c r="A8" s="144"/>
      <c r="B8" t="s">
        <v>72</v>
      </c>
      <c r="C8">
        <v>0</v>
      </c>
      <c r="D8">
        <v>-1</v>
      </c>
      <c r="E8">
        <v>-1</v>
      </c>
      <c r="F8">
        <v>-1</v>
      </c>
      <c r="G8">
        <v>-1</v>
      </c>
      <c r="H8">
        <v>1</v>
      </c>
      <c r="I8">
        <v>1</v>
      </c>
      <c r="J8">
        <v>1</v>
      </c>
      <c r="K8">
        <v>9</v>
      </c>
      <c r="L8">
        <v>9</v>
      </c>
      <c r="M8">
        <v>9</v>
      </c>
    </row>
    <row r="9" spans="1:13">
      <c r="A9" s="144"/>
      <c r="B9" t="s">
        <v>76</v>
      </c>
      <c r="C9">
        <v>0</v>
      </c>
      <c r="D9">
        <v>-1</v>
      </c>
      <c r="E9">
        <v>-1</v>
      </c>
      <c r="F9">
        <v>-1</v>
      </c>
      <c r="G9">
        <v>-1</v>
      </c>
      <c r="H9">
        <v>1</v>
      </c>
      <c r="I9">
        <v>1</v>
      </c>
      <c r="J9">
        <v>1</v>
      </c>
      <c r="K9">
        <v>9</v>
      </c>
      <c r="L9">
        <v>9</v>
      </c>
      <c r="M9">
        <v>9</v>
      </c>
    </row>
    <row r="10" spans="1:13">
      <c r="A10" s="144"/>
      <c r="B10" t="s">
        <v>77</v>
      </c>
      <c r="C10">
        <v>0</v>
      </c>
      <c r="D10">
        <v>-1</v>
      </c>
      <c r="E10">
        <v>-1</v>
      </c>
      <c r="F10">
        <v>-1</v>
      </c>
      <c r="G10">
        <v>-1</v>
      </c>
      <c r="H10">
        <v>1</v>
      </c>
      <c r="I10">
        <v>1</v>
      </c>
      <c r="J10">
        <v>1</v>
      </c>
      <c r="K10">
        <v>9</v>
      </c>
      <c r="L10">
        <v>9</v>
      </c>
      <c r="M10">
        <v>9</v>
      </c>
    </row>
    <row r="11" spans="1:13">
      <c r="A11" s="144"/>
      <c r="B11" t="s">
        <v>81</v>
      </c>
      <c r="C11">
        <v>9</v>
      </c>
      <c r="D11">
        <v>9</v>
      </c>
      <c r="E11">
        <v>9</v>
      </c>
      <c r="F11">
        <v>9</v>
      </c>
      <c r="G11">
        <v>9</v>
      </c>
      <c r="H11">
        <v>9</v>
      </c>
      <c r="I11">
        <v>9</v>
      </c>
      <c r="J11">
        <v>9</v>
      </c>
      <c r="K11">
        <v>9</v>
      </c>
      <c r="L11">
        <v>9</v>
      </c>
      <c r="M11">
        <v>9</v>
      </c>
    </row>
    <row r="12" spans="1:13">
      <c r="A12" s="144"/>
      <c r="B12" t="s">
        <v>78</v>
      </c>
      <c r="C12">
        <v>9</v>
      </c>
      <c r="D12">
        <v>9</v>
      </c>
      <c r="E12">
        <v>9</v>
      </c>
      <c r="F12">
        <v>9</v>
      </c>
      <c r="G12">
        <v>9</v>
      </c>
      <c r="H12">
        <v>9</v>
      </c>
      <c r="I12">
        <v>9</v>
      </c>
      <c r="J12">
        <v>9</v>
      </c>
      <c r="K12">
        <v>9</v>
      </c>
      <c r="L12">
        <v>9</v>
      </c>
      <c r="M12">
        <v>9</v>
      </c>
    </row>
    <row r="13" spans="1:13">
      <c r="A13" s="144"/>
      <c r="B13" t="s">
        <v>80</v>
      </c>
      <c r="C13">
        <v>9</v>
      </c>
      <c r="D13">
        <v>9</v>
      </c>
      <c r="E13">
        <v>9</v>
      </c>
      <c r="F13">
        <v>9</v>
      </c>
      <c r="G13">
        <v>9</v>
      </c>
      <c r="H13">
        <v>9</v>
      </c>
      <c r="I13">
        <v>9</v>
      </c>
      <c r="J13">
        <v>9</v>
      </c>
      <c r="K13">
        <v>9</v>
      </c>
      <c r="L13">
        <v>9</v>
      </c>
      <c r="M13">
        <v>9</v>
      </c>
    </row>
  </sheetData>
  <mergeCells count="2">
    <mergeCell ref="C1:M1"/>
    <mergeCell ref="A3:A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B96"/>
  <sheetViews>
    <sheetView topLeftCell="A4" workbookViewId="0">
      <selection activeCell="M37" sqref="M37"/>
    </sheetView>
  </sheetViews>
  <sheetFormatPr defaultRowHeight="15"/>
  <cols>
    <col min="1" max="1" width="28.85546875" customWidth="1"/>
  </cols>
  <sheetData>
    <row r="1" spans="1:80">
      <c r="A1" s="1" t="s">
        <v>0</v>
      </c>
    </row>
    <row r="2" spans="1:80">
      <c r="A2" s="7" t="s">
        <v>30</v>
      </c>
      <c r="B2" s="3"/>
    </row>
    <row r="3" spans="1:80">
      <c r="A3" s="7" t="s">
        <v>31</v>
      </c>
      <c r="B3" s="3"/>
    </row>
    <row r="4" spans="1:80">
      <c r="A4" s="7" t="s">
        <v>37</v>
      </c>
      <c r="B4" s="3"/>
    </row>
    <row r="5" spans="1:80">
      <c r="A5" t="s">
        <v>11</v>
      </c>
      <c r="B5" s="3"/>
    </row>
    <row r="6" spans="1:80">
      <c r="A6" s="10" t="s">
        <v>22</v>
      </c>
      <c r="B6" t="s">
        <v>268</v>
      </c>
      <c r="C6" t="s">
        <v>269</v>
      </c>
    </row>
    <row r="7" spans="1:80">
      <c r="A7" s="10" t="s">
        <v>253</v>
      </c>
      <c r="B7" t="s">
        <v>270</v>
      </c>
      <c r="C7" t="s">
        <v>271</v>
      </c>
      <c r="D7" t="s">
        <v>272</v>
      </c>
      <c r="E7" t="s">
        <v>273</v>
      </c>
      <c r="F7" t="s">
        <v>274</v>
      </c>
      <c r="G7" t="s">
        <v>275</v>
      </c>
      <c r="H7" t="s">
        <v>276</v>
      </c>
      <c r="I7" t="s">
        <v>277</v>
      </c>
    </row>
    <row r="8" spans="1:80">
      <c r="A8" t="s">
        <v>33</v>
      </c>
      <c r="B8">
        <v>400</v>
      </c>
      <c r="C8">
        <v>410</v>
      </c>
      <c r="D8">
        <v>411</v>
      </c>
      <c r="E8">
        <v>412</v>
      </c>
      <c r="F8">
        <v>413</v>
      </c>
      <c r="G8">
        <v>414</v>
      </c>
      <c r="H8">
        <v>415</v>
      </c>
      <c r="I8">
        <v>416</v>
      </c>
      <c r="J8">
        <v>417</v>
      </c>
      <c r="K8">
        <v>418</v>
      </c>
      <c r="L8">
        <v>419</v>
      </c>
      <c r="M8">
        <v>420</v>
      </c>
      <c r="N8">
        <v>421</v>
      </c>
      <c r="O8">
        <v>422</v>
      </c>
      <c r="P8">
        <v>423</v>
      </c>
      <c r="Q8">
        <v>424</v>
      </c>
      <c r="R8">
        <v>425</v>
      </c>
      <c r="S8">
        <v>426</v>
      </c>
      <c r="T8">
        <v>427</v>
      </c>
      <c r="U8">
        <v>428</v>
      </c>
      <c r="V8">
        <v>430</v>
      </c>
      <c r="W8">
        <v>431</v>
      </c>
      <c r="X8">
        <v>432</v>
      </c>
      <c r="Y8">
        <v>433</v>
      </c>
      <c r="Z8">
        <v>434</v>
      </c>
      <c r="AA8">
        <v>435</v>
      </c>
      <c r="AB8">
        <v>436</v>
      </c>
      <c r="AC8">
        <v>437</v>
      </c>
      <c r="AD8">
        <v>438</v>
      </c>
      <c r="AE8">
        <v>439</v>
      </c>
      <c r="AF8">
        <v>440</v>
      </c>
      <c r="AG8">
        <v>441</v>
      </c>
      <c r="AH8">
        <v>442</v>
      </c>
      <c r="AI8">
        <v>443</v>
      </c>
      <c r="AJ8">
        <v>444</v>
      </c>
      <c r="AK8">
        <v>445</v>
      </c>
      <c r="AL8">
        <v>446</v>
      </c>
      <c r="AM8">
        <v>447</v>
      </c>
      <c r="AN8">
        <v>448</v>
      </c>
      <c r="AO8">
        <v>450</v>
      </c>
      <c r="AP8">
        <v>451</v>
      </c>
      <c r="AQ8">
        <v>452</v>
      </c>
      <c r="AR8">
        <v>453</v>
      </c>
      <c r="AS8">
        <v>454</v>
      </c>
      <c r="AT8">
        <v>455</v>
      </c>
      <c r="AU8">
        <v>456</v>
      </c>
      <c r="AV8">
        <v>457</v>
      </c>
      <c r="AW8">
        <v>458</v>
      </c>
      <c r="AX8">
        <v>459</v>
      </c>
      <c r="AY8">
        <v>460</v>
      </c>
      <c r="AZ8">
        <v>461</v>
      </c>
      <c r="BA8">
        <v>462</v>
      </c>
      <c r="BB8">
        <v>463</v>
      </c>
      <c r="BC8">
        <v>464</v>
      </c>
      <c r="BD8">
        <v>465</v>
      </c>
      <c r="BE8">
        <v>466</v>
      </c>
      <c r="BF8">
        <v>467</v>
      </c>
      <c r="BG8">
        <v>468</v>
      </c>
      <c r="BH8">
        <v>469</v>
      </c>
      <c r="BI8">
        <v>470</v>
      </c>
      <c r="BJ8">
        <v>471</v>
      </c>
      <c r="BK8">
        <v>472</v>
      </c>
      <c r="BL8">
        <v>473</v>
      </c>
      <c r="BM8">
        <v>474</v>
      </c>
      <c r="BN8">
        <v>475</v>
      </c>
      <c r="BO8">
        <v>476</v>
      </c>
      <c r="BP8">
        <v>477</v>
      </c>
      <c r="BQ8">
        <v>478</v>
      </c>
      <c r="BR8">
        <v>479</v>
      </c>
      <c r="BS8">
        <v>480</v>
      </c>
      <c r="BT8">
        <v>481</v>
      </c>
      <c r="BU8">
        <v>482</v>
      </c>
      <c r="BV8">
        <v>483</v>
      </c>
      <c r="BW8">
        <v>484</v>
      </c>
      <c r="BX8">
        <v>485</v>
      </c>
      <c r="BY8">
        <v>486</v>
      </c>
      <c r="BZ8">
        <v>498</v>
      </c>
      <c r="CA8">
        <v>499</v>
      </c>
      <c r="CB8">
        <v>888</v>
      </c>
    </row>
    <row r="9" spans="1:80">
      <c r="A9" t="s">
        <v>34</v>
      </c>
      <c r="B9">
        <v>400</v>
      </c>
      <c r="C9">
        <v>410</v>
      </c>
      <c r="D9">
        <v>411</v>
      </c>
      <c r="E9">
        <v>412</v>
      </c>
      <c r="F9">
        <v>413</v>
      </c>
      <c r="G9">
        <v>414</v>
      </c>
      <c r="H9">
        <v>415</v>
      </c>
      <c r="I9">
        <v>416</v>
      </c>
      <c r="J9">
        <v>417</v>
      </c>
      <c r="K9">
        <v>418</v>
      </c>
      <c r="L9">
        <v>419</v>
      </c>
      <c r="M9">
        <v>420</v>
      </c>
      <c r="N9">
        <v>421</v>
      </c>
      <c r="O9">
        <v>422</v>
      </c>
      <c r="P9">
        <v>423</v>
      </c>
      <c r="Q9">
        <v>424</v>
      </c>
      <c r="R9">
        <v>425</v>
      </c>
      <c r="S9">
        <v>426</v>
      </c>
      <c r="T9">
        <v>427</v>
      </c>
      <c r="U9">
        <v>428</v>
      </c>
      <c r="V9">
        <v>430</v>
      </c>
      <c r="W9">
        <v>431</v>
      </c>
      <c r="X9">
        <v>432</v>
      </c>
      <c r="Y9">
        <v>433</v>
      </c>
      <c r="Z9">
        <v>434</v>
      </c>
      <c r="AA9">
        <v>435</v>
      </c>
      <c r="AB9">
        <v>436</v>
      </c>
      <c r="AC9">
        <v>437</v>
      </c>
      <c r="AD9">
        <v>438</v>
      </c>
      <c r="AE9">
        <v>439</v>
      </c>
      <c r="AF9">
        <v>440</v>
      </c>
      <c r="AG9">
        <v>441</v>
      </c>
      <c r="AH9">
        <v>442</v>
      </c>
      <c r="AI9">
        <v>443</v>
      </c>
      <c r="AJ9">
        <v>444</v>
      </c>
      <c r="AK9">
        <v>445</v>
      </c>
      <c r="AL9">
        <v>446</v>
      </c>
      <c r="AM9">
        <v>447</v>
      </c>
      <c r="AN9">
        <v>448</v>
      </c>
      <c r="AO9">
        <v>450</v>
      </c>
      <c r="AP9">
        <v>451</v>
      </c>
      <c r="AQ9">
        <v>452</v>
      </c>
      <c r="AR9">
        <v>453</v>
      </c>
      <c r="AS9">
        <v>454</v>
      </c>
      <c r="AT9">
        <v>455</v>
      </c>
      <c r="AU9">
        <v>456</v>
      </c>
      <c r="AV9">
        <v>457</v>
      </c>
      <c r="AW9">
        <v>458</v>
      </c>
      <c r="AX9">
        <v>459</v>
      </c>
      <c r="AY9">
        <v>460</v>
      </c>
      <c r="AZ9">
        <v>461</v>
      </c>
      <c r="BA9">
        <v>462</v>
      </c>
      <c r="BB9">
        <v>463</v>
      </c>
      <c r="BC9">
        <v>464</v>
      </c>
      <c r="BD9">
        <v>465</v>
      </c>
      <c r="BE9">
        <v>466</v>
      </c>
      <c r="BF9">
        <v>467</v>
      </c>
      <c r="BG9">
        <v>468</v>
      </c>
      <c r="BH9">
        <v>469</v>
      </c>
      <c r="BI9">
        <v>470</v>
      </c>
      <c r="BJ9">
        <v>471</v>
      </c>
      <c r="BK9">
        <v>472</v>
      </c>
      <c r="BL9">
        <v>473</v>
      </c>
      <c r="BM9">
        <v>474</v>
      </c>
      <c r="BN9">
        <v>475</v>
      </c>
      <c r="BO9">
        <v>476</v>
      </c>
      <c r="BP9">
        <v>477</v>
      </c>
      <c r="BQ9">
        <v>478</v>
      </c>
      <c r="BR9">
        <v>479</v>
      </c>
      <c r="BS9">
        <v>480</v>
      </c>
      <c r="BT9">
        <v>481</v>
      </c>
      <c r="BU9">
        <v>482</v>
      </c>
      <c r="BV9">
        <v>483</v>
      </c>
      <c r="BW9">
        <v>484</v>
      </c>
      <c r="BX9">
        <v>485</v>
      </c>
      <c r="BY9">
        <v>486</v>
      </c>
      <c r="BZ9">
        <v>498</v>
      </c>
      <c r="CA9">
        <v>499</v>
      </c>
      <c r="CB9">
        <v>888</v>
      </c>
    </row>
    <row r="10" spans="1:80">
      <c r="A10" t="s">
        <v>35</v>
      </c>
      <c r="B10">
        <v>400</v>
      </c>
      <c r="C10">
        <v>410</v>
      </c>
      <c r="D10">
        <v>411</v>
      </c>
      <c r="E10">
        <v>412</v>
      </c>
      <c r="F10">
        <v>413</v>
      </c>
      <c r="G10">
        <v>414</v>
      </c>
      <c r="H10">
        <v>415</v>
      </c>
      <c r="I10">
        <v>416</v>
      </c>
      <c r="J10">
        <v>417</v>
      </c>
      <c r="K10">
        <v>418</v>
      </c>
      <c r="L10">
        <v>419</v>
      </c>
      <c r="M10">
        <v>420</v>
      </c>
      <c r="N10">
        <v>421</v>
      </c>
      <c r="O10">
        <v>422</v>
      </c>
      <c r="P10">
        <v>423</v>
      </c>
      <c r="Q10">
        <v>424</v>
      </c>
      <c r="R10">
        <v>425</v>
      </c>
      <c r="S10">
        <v>426</v>
      </c>
      <c r="T10">
        <v>427</v>
      </c>
      <c r="U10">
        <v>428</v>
      </c>
      <c r="V10">
        <v>430</v>
      </c>
      <c r="W10">
        <v>431</v>
      </c>
      <c r="X10">
        <v>432</v>
      </c>
      <c r="Y10">
        <v>433</v>
      </c>
      <c r="Z10">
        <v>434</v>
      </c>
      <c r="AA10">
        <v>435</v>
      </c>
      <c r="AB10">
        <v>436</v>
      </c>
      <c r="AC10">
        <v>437</v>
      </c>
      <c r="AD10">
        <v>438</v>
      </c>
      <c r="AE10">
        <v>439</v>
      </c>
      <c r="AF10">
        <v>440</v>
      </c>
      <c r="AG10">
        <v>441</v>
      </c>
      <c r="AH10">
        <v>442</v>
      </c>
      <c r="AI10">
        <v>443</v>
      </c>
      <c r="AJ10">
        <v>444</v>
      </c>
      <c r="AK10">
        <v>445</v>
      </c>
      <c r="AL10">
        <v>446</v>
      </c>
      <c r="AM10">
        <v>447</v>
      </c>
      <c r="AN10">
        <v>448</v>
      </c>
      <c r="AO10">
        <v>450</v>
      </c>
      <c r="AP10">
        <v>451</v>
      </c>
      <c r="AQ10">
        <v>452</v>
      </c>
      <c r="AR10">
        <v>453</v>
      </c>
      <c r="AS10">
        <v>454</v>
      </c>
      <c r="AT10">
        <v>455</v>
      </c>
      <c r="AU10">
        <v>456</v>
      </c>
      <c r="AV10">
        <v>457</v>
      </c>
      <c r="AW10">
        <v>458</v>
      </c>
      <c r="AX10">
        <v>459</v>
      </c>
      <c r="AY10">
        <v>460</v>
      </c>
      <c r="AZ10">
        <v>461</v>
      </c>
      <c r="BA10">
        <v>462</v>
      </c>
      <c r="BB10">
        <v>463</v>
      </c>
      <c r="BC10">
        <v>464</v>
      </c>
      <c r="BD10">
        <v>465</v>
      </c>
      <c r="BE10">
        <v>466</v>
      </c>
      <c r="BF10">
        <v>467</v>
      </c>
      <c r="BG10">
        <v>468</v>
      </c>
      <c r="BH10">
        <v>469</v>
      </c>
      <c r="BI10">
        <v>470</v>
      </c>
      <c r="BJ10">
        <v>471</v>
      </c>
      <c r="BK10">
        <v>472</v>
      </c>
      <c r="BL10">
        <v>473</v>
      </c>
      <c r="BM10">
        <v>474</v>
      </c>
      <c r="BN10">
        <v>475</v>
      </c>
      <c r="BO10">
        <v>476</v>
      </c>
      <c r="BP10">
        <v>477</v>
      </c>
      <c r="BQ10">
        <v>478</v>
      </c>
      <c r="BR10">
        <v>479</v>
      </c>
      <c r="BS10">
        <v>480</v>
      </c>
      <c r="BT10">
        <v>481</v>
      </c>
      <c r="BU10">
        <v>482</v>
      </c>
      <c r="BV10">
        <v>483</v>
      </c>
      <c r="BW10">
        <v>484</v>
      </c>
      <c r="BX10">
        <v>485</v>
      </c>
      <c r="BY10">
        <v>486</v>
      </c>
      <c r="BZ10">
        <v>498</v>
      </c>
      <c r="CA10">
        <v>499</v>
      </c>
      <c r="CB10">
        <v>888</v>
      </c>
    </row>
    <row r="11" spans="1:80">
      <c r="A11" s="10" t="s">
        <v>23</v>
      </c>
      <c r="B11">
        <v>0</v>
      </c>
      <c r="C11">
        <v>1</v>
      </c>
    </row>
    <row r="12" spans="1:80">
      <c r="A12" t="s">
        <v>38</v>
      </c>
      <c r="B12" s="3"/>
    </row>
    <row r="13" spans="1:80">
      <c r="A13" t="s">
        <v>14</v>
      </c>
      <c r="B13" t="s">
        <v>20</v>
      </c>
      <c r="C13" t="s">
        <v>21</v>
      </c>
    </row>
    <row r="14" spans="1:80">
      <c r="A14" t="s">
        <v>1</v>
      </c>
      <c r="B14" s="3"/>
    </row>
    <row r="15" spans="1:80">
      <c r="A15" t="s">
        <v>2</v>
      </c>
      <c r="B15" s="3"/>
    </row>
    <row r="16" spans="1:80">
      <c r="A16" t="s">
        <v>3</v>
      </c>
      <c r="B16" s="3"/>
    </row>
    <row r="17" spans="1:48">
      <c r="A17" t="s">
        <v>4</v>
      </c>
      <c r="B17" s="3"/>
      <c r="L17" s="8"/>
      <c r="M17" s="8"/>
    </row>
    <row r="18" spans="1:48">
      <c r="A18" t="s">
        <v>5</v>
      </c>
      <c r="B18" s="3"/>
      <c r="L18" s="8"/>
      <c r="M18" s="8"/>
    </row>
    <row r="19" spans="1:48">
      <c r="A19" t="s">
        <v>6</v>
      </c>
      <c r="B19" s="3"/>
      <c r="L19" s="8"/>
    </row>
    <row r="20" spans="1:48">
      <c r="A20" s="10" t="s">
        <v>32</v>
      </c>
      <c r="B20" t="s">
        <v>278</v>
      </c>
      <c r="C20" t="s">
        <v>279</v>
      </c>
      <c r="D20" t="s">
        <v>280</v>
      </c>
      <c r="L20" s="8"/>
    </row>
    <row r="21" spans="1:48">
      <c r="A21" s="10" t="s">
        <v>7</v>
      </c>
      <c r="B21" t="s">
        <v>281</v>
      </c>
      <c r="C21" t="s">
        <v>282</v>
      </c>
      <c r="D21" t="s">
        <v>283</v>
      </c>
      <c r="L21" s="8"/>
    </row>
    <row r="22" spans="1:48">
      <c r="A22" s="10" t="s">
        <v>9</v>
      </c>
      <c r="B22" t="s">
        <v>71</v>
      </c>
      <c r="C22" t="s">
        <v>24</v>
      </c>
      <c r="D22" t="s">
        <v>74</v>
      </c>
      <c r="E22" t="s">
        <v>75</v>
      </c>
      <c r="F22" t="s">
        <v>70</v>
      </c>
      <c r="G22" t="s">
        <v>72</v>
      </c>
      <c r="H22" t="s">
        <v>76</v>
      </c>
      <c r="I22" t="s">
        <v>77</v>
      </c>
      <c r="J22" t="s">
        <v>79</v>
      </c>
      <c r="K22" t="s">
        <v>78</v>
      </c>
      <c r="L22" t="s">
        <v>80</v>
      </c>
    </row>
    <row r="23" spans="1:48">
      <c r="A23" s="10" t="s">
        <v>8</v>
      </c>
      <c r="B23" s="3"/>
      <c r="L23" s="8"/>
    </row>
    <row r="24" spans="1:48">
      <c r="A24" s="10" t="s">
        <v>36</v>
      </c>
      <c r="B24" t="s">
        <v>20</v>
      </c>
      <c r="C24" t="s">
        <v>21</v>
      </c>
      <c r="L24" s="8"/>
    </row>
    <row r="25" spans="1:48">
      <c r="A25" s="10" t="s">
        <v>28</v>
      </c>
      <c r="B25">
        <v>0</v>
      </c>
      <c r="C25">
        <v>1</v>
      </c>
      <c r="D25">
        <v>2</v>
      </c>
      <c r="E25">
        <v>3</v>
      </c>
      <c r="F25">
        <v>4</v>
      </c>
      <c r="L25" s="8"/>
    </row>
    <row r="26" spans="1:48">
      <c r="A26" s="10" t="s">
        <v>29</v>
      </c>
      <c r="B26" t="s">
        <v>20</v>
      </c>
      <c r="C26" t="s">
        <v>284</v>
      </c>
      <c r="D26" t="s">
        <v>285</v>
      </c>
      <c r="E26" t="s">
        <v>286</v>
      </c>
      <c r="L26" s="8"/>
    </row>
    <row r="27" spans="1:48">
      <c r="L27" s="8"/>
    </row>
    <row r="28" spans="1:48">
      <c r="A28" s="1" t="s">
        <v>10</v>
      </c>
      <c r="L28" s="8"/>
    </row>
    <row r="29" spans="1:48">
      <c r="A29" s="7" t="s">
        <v>30</v>
      </c>
      <c r="B29" s="3"/>
      <c r="L29" s="8"/>
    </row>
    <row r="30" spans="1:48">
      <c r="A30" t="s">
        <v>11</v>
      </c>
      <c r="B30" s="3"/>
      <c r="L30" s="8"/>
    </row>
    <row r="31" spans="1:48">
      <c r="A31" t="s">
        <v>12</v>
      </c>
      <c r="B31">
        <v>0</v>
      </c>
      <c r="C31">
        <v>10</v>
      </c>
      <c r="D31">
        <v>11</v>
      </c>
      <c r="E31">
        <v>12</v>
      </c>
      <c r="F31">
        <v>13</v>
      </c>
      <c r="G31">
        <v>19</v>
      </c>
      <c r="H31">
        <v>20</v>
      </c>
      <c r="I31">
        <v>21</v>
      </c>
      <c r="J31">
        <v>22</v>
      </c>
      <c r="K31">
        <v>23</v>
      </c>
      <c r="L31">
        <v>24</v>
      </c>
      <c r="M31">
        <v>29</v>
      </c>
      <c r="N31">
        <v>30</v>
      </c>
      <c r="O31">
        <v>31</v>
      </c>
      <c r="P31">
        <v>39</v>
      </c>
      <c r="Q31">
        <v>40</v>
      </c>
      <c r="R31">
        <v>41</v>
      </c>
      <c r="S31">
        <v>42</v>
      </c>
      <c r="T31">
        <v>42</v>
      </c>
      <c r="U31">
        <v>43</v>
      </c>
      <c r="V31">
        <v>44</v>
      </c>
      <c r="W31">
        <v>45</v>
      </c>
      <c r="X31">
        <v>49</v>
      </c>
      <c r="Y31">
        <v>50</v>
      </c>
      <c r="Z31">
        <v>51</v>
      </c>
      <c r="AA31">
        <v>52</v>
      </c>
      <c r="AB31">
        <v>53</v>
      </c>
      <c r="AC31">
        <v>54</v>
      </c>
      <c r="AD31">
        <v>59</v>
      </c>
      <c r="AE31">
        <v>60</v>
      </c>
      <c r="AF31">
        <v>70</v>
      </c>
      <c r="AG31">
        <v>71</v>
      </c>
      <c r="AH31">
        <v>72</v>
      </c>
      <c r="AI31">
        <v>73</v>
      </c>
      <c r="AJ31">
        <v>74</v>
      </c>
      <c r="AK31">
        <v>75</v>
      </c>
      <c r="AL31">
        <v>76</v>
      </c>
      <c r="AM31">
        <v>77</v>
      </c>
      <c r="AN31">
        <v>78</v>
      </c>
      <c r="AO31">
        <v>80</v>
      </c>
      <c r="AP31">
        <v>81</v>
      </c>
      <c r="AQ31">
        <v>82</v>
      </c>
      <c r="AR31">
        <v>85</v>
      </c>
      <c r="AS31">
        <v>88</v>
      </c>
      <c r="AT31">
        <v>90</v>
      </c>
      <c r="AU31">
        <v>98</v>
      </c>
      <c r="AV31">
        <v>99</v>
      </c>
    </row>
    <row r="32" spans="1:48">
      <c r="A32" t="s">
        <v>87</v>
      </c>
      <c r="B32" s="3"/>
    </row>
    <row r="33" spans="1:13">
      <c r="A33" t="s">
        <v>13</v>
      </c>
      <c r="B33" s="3"/>
      <c r="L33" s="8"/>
    </row>
    <row r="34" spans="1:13">
      <c r="A34" t="s">
        <v>15</v>
      </c>
      <c r="B34" t="s">
        <v>20</v>
      </c>
      <c r="C34" t="s">
        <v>21</v>
      </c>
      <c r="D34" t="s">
        <v>79</v>
      </c>
      <c r="L34" s="8"/>
    </row>
    <row r="35" spans="1:13">
      <c r="A35" t="s">
        <v>16</v>
      </c>
      <c r="B35" t="s">
        <v>287</v>
      </c>
      <c r="C35" t="s">
        <v>288</v>
      </c>
      <c r="J35" s="8"/>
      <c r="L35" s="8"/>
    </row>
    <row r="36" spans="1:13">
      <c r="A36" t="s">
        <v>9</v>
      </c>
      <c r="B36" t="s">
        <v>24</v>
      </c>
      <c r="C36" t="s">
        <v>70</v>
      </c>
      <c r="D36" t="s">
        <v>72</v>
      </c>
      <c r="E36" t="s">
        <v>71</v>
      </c>
      <c r="J36" s="8"/>
      <c r="L36" s="8"/>
    </row>
    <row r="37" spans="1:13">
      <c r="J37" s="8"/>
      <c r="L37" s="8"/>
    </row>
    <row r="38" spans="1:13">
      <c r="A38" s="1" t="s">
        <v>17</v>
      </c>
      <c r="J38" s="8"/>
      <c r="L38" s="8"/>
    </row>
    <row r="39" spans="1:13">
      <c r="A39" s="10" t="s">
        <v>18</v>
      </c>
      <c r="B39" s="3"/>
      <c r="J39" s="8"/>
      <c r="L39" s="8"/>
      <c r="M39" s="8"/>
    </row>
    <row r="40" spans="1:13">
      <c r="A40" t="s">
        <v>19</v>
      </c>
      <c r="B40" t="s">
        <v>20</v>
      </c>
      <c r="C40" t="s">
        <v>21</v>
      </c>
      <c r="J40" s="8"/>
      <c r="L40" s="8"/>
      <c r="M40" s="8"/>
    </row>
    <row r="41" spans="1:13">
      <c r="J41" s="8"/>
      <c r="L41" s="8"/>
      <c r="M41" s="8"/>
    </row>
    <row r="42" spans="1:13">
      <c r="I42" s="8"/>
      <c r="K42" s="8"/>
    </row>
    <row r="43" spans="1:13">
      <c r="I43" s="8"/>
      <c r="K43" s="8"/>
    </row>
    <row r="44" spans="1:13">
      <c r="I44" s="8"/>
      <c r="K44" s="8"/>
    </row>
    <row r="45" spans="1:13">
      <c r="I45" s="8"/>
      <c r="K45" s="8"/>
    </row>
    <row r="46" spans="1:13">
      <c r="I46" s="8"/>
      <c r="K46" s="8"/>
    </row>
    <row r="47" spans="1:13">
      <c r="I47" s="8"/>
      <c r="K47" s="8"/>
    </row>
    <row r="48" spans="1:13">
      <c r="I48" s="8"/>
      <c r="K48" s="8"/>
      <c r="L48" s="8"/>
    </row>
    <row r="49" spans="9:12">
      <c r="I49" s="8"/>
      <c r="K49" s="8"/>
    </row>
    <row r="50" spans="9:12">
      <c r="I50" s="8"/>
      <c r="K50" s="8"/>
    </row>
    <row r="51" spans="9:12">
      <c r="I51" s="8"/>
      <c r="K51" s="8"/>
    </row>
    <row r="52" spans="9:12">
      <c r="I52" s="8"/>
      <c r="J52" s="8"/>
      <c r="K52" s="8"/>
    </row>
    <row r="53" spans="9:12">
      <c r="I53" s="8"/>
      <c r="K53" s="8"/>
    </row>
    <row r="54" spans="9:12">
      <c r="I54" s="8"/>
      <c r="K54" s="8"/>
      <c r="L54" s="8"/>
    </row>
    <row r="55" spans="9:12">
      <c r="I55" s="8"/>
      <c r="K55" s="8"/>
    </row>
    <row r="56" spans="9:12">
      <c r="I56" s="8"/>
      <c r="K56" s="8"/>
    </row>
    <row r="57" spans="9:12">
      <c r="I57" s="8"/>
      <c r="K57" s="8"/>
    </row>
    <row r="58" spans="9:12">
      <c r="I58" s="8"/>
      <c r="K58" s="8"/>
    </row>
    <row r="59" spans="9:12">
      <c r="I59" s="8"/>
      <c r="K59" s="8"/>
    </row>
    <row r="60" spans="9:12">
      <c r="I60" s="8"/>
      <c r="K60" s="8"/>
    </row>
    <row r="61" spans="9:12">
      <c r="I61" s="8"/>
      <c r="K61" s="8"/>
    </row>
    <row r="62" spans="9:12">
      <c r="I62" s="8"/>
      <c r="K62" s="8"/>
    </row>
    <row r="63" spans="9:12">
      <c r="I63" s="8"/>
      <c r="K63" s="8"/>
    </row>
    <row r="64" spans="9:12">
      <c r="I64" s="8"/>
      <c r="K64" s="8"/>
    </row>
    <row r="65" spans="9:12">
      <c r="I65" s="8"/>
      <c r="K65" s="8"/>
      <c r="L65" s="8"/>
    </row>
    <row r="66" spans="9:12">
      <c r="I66" s="8"/>
      <c r="K66" s="8"/>
      <c r="L66" s="8"/>
    </row>
    <row r="67" spans="9:12">
      <c r="I67" s="8"/>
      <c r="K67" s="8"/>
    </row>
    <row r="68" spans="9:12">
      <c r="I68" s="8"/>
      <c r="K68" s="8"/>
    </row>
    <row r="69" spans="9:12">
      <c r="I69" s="8"/>
      <c r="K69" s="8"/>
    </row>
    <row r="70" spans="9:12">
      <c r="I70" s="8"/>
      <c r="K70" s="8"/>
    </row>
    <row r="71" spans="9:12">
      <c r="I71" s="8"/>
      <c r="K71" s="8"/>
    </row>
    <row r="72" spans="9:12">
      <c r="I72" s="8"/>
      <c r="K72" s="8"/>
      <c r="L72" s="8"/>
    </row>
    <row r="73" spans="9:12">
      <c r="I73" s="8"/>
      <c r="K73" s="8"/>
    </row>
    <row r="74" spans="9:12">
      <c r="I74" s="8"/>
      <c r="K74" s="8"/>
    </row>
    <row r="75" spans="9:12">
      <c r="I75" s="8"/>
      <c r="K75" s="8"/>
    </row>
    <row r="76" spans="9:12">
      <c r="I76" s="8"/>
      <c r="K76" s="8"/>
    </row>
    <row r="77" spans="9:12">
      <c r="I77" s="8"/>
      <c r="K77" s="8"/>
      <c r="L77" s="8"/>
    </row>
    <row r="78" spans="9:12">
      <c r="I78" s="8"/>
      <c r="K78" s="8"/>
    </row>
    <row r="79" spans="9:12">
      <c r="I79" s="8"/>
      <c r="K79" s="8"/>
    </row>
    <row r="80" spans="9:12">
      <c r="I80" s="8"/>
      <c r="K80" s="8"/>
    </row>
    <row r="81" spans="9:12">
      <c r="I81" s="8"/>
      <c r="K81" s="8"/>
      <c r="L81" s="8"/>
    </row>
    <row r="82" spans="9:12">
      <c r="K82" s="8"/>
    </row>
    <row r="83" spans="9:12">
      <c r="K83" s="8"/>
    </row>
    <row r="84" spans="9:12">
      <c r="K84" s="8"/>
    </row>
    <row r="85" spans="9:12">
      <c r="K85" s="8"/>
    </row>
    <row r="86" spans="9:12">
      <c r="K86" s="8"/>
    </row>
    <row r="87" spans="9:12">
      <c r="K87" s="8"/>
    </row>
    <row r="88" spans="9:12">
      <c r="K88" s="8"/>
    </row>
    <row r="89" spans="9:12">
      <c r="K89" s="8"/>
    </row>
    <row r="90" spans="9:12">
      <c r="K90" s="8"/>
    </row>
    <row r="91" spans="9:12">
      <c r="K91" s="8"/>
    </row>
    <row r="92" spans="9:12">
      <c r="K92" s="8"/>
    </row>
    <row r="93" spans="9:12">
      <c r="K93" s="8"/>
    </row>
    <row r="94" spans="9:12">
      <c r="K94" s="8"/>
    </row>
    <row r="95" spans="9:12">
      <c r="K95" s="8"/>
    </row>
    <row r="96" spans="9:12">
      <c r="K96"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84"/>
  <sheetViews>
    <sheetView workbookViewId="0">
      <selection activeCell="A18" sqref="A18"/>
    </sheetView>
  </sheetViews>
  <sheetFormatPr defaultRowHeight="15"/>
  <cols>
    <col min="1" max="1" width="62.28515625" bestFit="1" customWidth="1"/>
    <col min="2" max="2" width="16.140625" style="64" bestFit="1" customWidth="1"/>
    <col min="3" max="3" width="20.42578125" style="64" bestFit="1" customWidth="1"/>
    <col min="4" max="4" width="16.140625" style="64" bestFit="1" customWidth="1"/>
    <col min="5" max="5" width="20.42578125" style="64" bestFit="1" customWidth="1"/>
  </cols>
  <sheetData>
    <row r="1" spans="1:5">
      <c r="A1" s="145" t="s">
        <v>143</v>
      </c>
      <c r="B1" s="145"/>
      <c r="C1" s="145"/>
    </row>
    <row r="2" spans="1:5" ht="15.75" thickBot="1"/>
    <row r="3" spans="1:5">
      <c r="A3" s="68" t="s">
        <v>25</v>
      </c>
      <c r="B3" s="71" t="s">
        <v>144</v>
      </c>
      <c r="C3" s="71" t="s">
        <v>26</v>
      </c>
      <c r="D3" s="71" t="s">
        <v>145</v>
      </c>
      <c r="E3" s="15" t="s">
        <v>27</v>
      </c>
    </row>
    <row r="4" spans="1:5" ht="15.75" thickBot="1">
      <c r="A4" s="73" t="s">
        <v>135</v>
      </c>
      <c r="B4" s="74"/>
      <c r="C4" s="74"/>
      <c r="D4" s="74"/>
      <c r="E4" s="75"/>
    </row>
    <row r="5" spans="1:5">
      <c r="A5" s="68" t="s">
        <v>158</v>
      </c>
      <c r="B5" s="71">
        <v>0.68274999999999997</v>
      </c>
      <c r="C5" s="71">
        <v>-0.16692000000000001</v>
      </c>
      <c r="D5" s="71">
        <v>0.35880000000000001</v>
      </c>
      <c r="E5" s="85">
        <v>-9.8299999999999998E-2</v>
      </c>
    </row>
    <row r="6" spans="1:5">
      <c r="A6" s="70" t="s">
        <v>159</v>
      </c>
      <c r="B6" s="72">
        <v>-5.9199999999999999E-3</v>
      </c>
      <c r="C6" s="72">
        <v>2.0799999999999998E-3</v>
      </c>
      <c r="D6" s="76"/>
      <c r="E6" s="77"/>
    </row>
    <row r="7" spans="1:5">
      <c r="A7" s="70" t="s">
        <v>160</v>
      </c>
      <c r="B7" s="72">
        <v>-2.7689999999999999E-2</v>
      </c>
      <c r="C7" s="72">
        <v>-9.894E-2</v>
      </c>
      <c r="D7" s="72">
        <v>-0.34232000000000001</v>
      </c>
      <c r="E7" s="86">
        <v>-5.0200000000000002E-3</v>
      </c>
    </row>
    <row r="8" spans="1:5">
      <c r="A8" s="70" t="s">
        <v>161</v>
      </c>
      <c r="B8" s="72">
        <v>0.36349999999999999</v>
      </c>
      <c r="C8" s="76"/>
      <c r="D8" s="72">
        <v>-1.0667800000000001</v>
      </c>
      <c r="E8" s="86">
        <v>-0.29676999999999998</v>
      </c>
    </row>
    <row r="9" spans="1:5">
      <c r="A9" s="70" t="s">
        <v>162</v>
      </c>
      <c r="B9" s="76"/>
      <c r="C9" s="72">
        <v>0.68384999999999996</v>
      </c>
      <c r="D9" s="76"/>
      <c r="E9" s="86">
        <v>-0.24213999999999999</v>
      </c>
    </row>
    <row r="10" spans="1:5">
      <c r="A10" s="70" t="s">
        <v>163</v>
      </c>
      <c r="B10" s="76"/>
      <c r="C10" s="72">
        <v>3.1637499999999998</v>
      </c>
      <c r="D10" s="76"/>
      <c r="E10" s="86">
        <v>2.5788099999999998</v>
      </c>
    </row>
    <row r="11" spans="1:5">
      <c r="A11" s="70" t="s">
        <v>164</v>
      </c>
      <c r="B11" s="76"/>
      <c r="C11" s="72">
        <v>-2.08473</v>
      </c>
      <c r="D11" s="76"/>
      <c r="E11" s="86">
        <v>-0.10269</v>
      </c>
    </row>
    <row r="12" spans="1:5">
      <c r="A12" s="70" t="s">
        <v>165</v>
      </c>
      <c r="B12" s="76"/>
      <c r="C12" s="72">
        <v>2.70214</v>
      </c>
      <c r="D12" s="76"/>
      <c r="E12" s="86">
        <v>-1.45184</v>
      </c>
    </row>
    <row r="13" spans="1:5">
      <c r="A13" s="70" t="s">
        <v>166</v>
      </c>
      <c r="B13" s="76"/>
      <c r="C13" s="72">
        <v>-1.3295999999999999</v>
      </c>
      <c r="D13" s="76"/>
      <c r="E13" s="86">
        <v>-8.1549999999999997E-2</v>
      </c>
    </row>
    <row r="14" spans="1:5">
      <c r="A14" s="70" t="s">
        <v>167</v>
      </c>
      <c r="B14" s="76"/>
      <c r="C14" s="72">
        <v>2.9508800000000002</v>
      </c>
      <c r="D14" s="76"/>
      <c r="E14" s="86">
        <v>0.81764000000000003</v>
      </c>
    </row>
    <row r="15" spans="1:5">
      <c r="A15" s="70" t="s">
        <v>168</v>
      </c>
      <c r="B15" s="76"/>
      <c r="C15" s="72">
        <v>1.6367499999999999</v>
      </c>
      <c r="D15" s="76"/>
      <c r="E15" s="86">
        <v>0.14072999999999999</v>
      </c>
    </row>
    <row r="16" spans="1:5">
      <c r="A16" s="70" t="s">
        <v>169</v>
      </c>
      <c r="B16" s="76"/>
      <c r="C16" s="72">
        <v>1.98874</v>
      </c>
      <c r="D16" s="76"/>
      <c r="E16" s="86">
        <v>0.58201999999999998</v>
      </c>
    </row>
    <row r="17" spans="1:5">
      <c r="A17" s="70" t="s">
        <v>170</v>
      </c>
      <c r="B17" s="72">
        <v>0.12636</v>
      </c>
      <c r="C17" s="72">
        <v>0.81127000000000005</v>
      </c>
      <c r="D17" s="72">
        <v>4.8449499999999999</v>
      </c>
      <c r="E17" s="17">
        <v>-0.9718</v>
      </c>
    </row>
    <row r="18" spans="1:5">
      <c r="A18" s="70" t="s">
        <v>171</v>
      </c>
      <c r="B18" s="72">
        <v>10.393280000000001</v>
      </c>
      <c r="C18" s="72">
        <v>-0.82716000000000001</v>
      </c>
      <c r="D18" s="72">
        <v>2.605E-2</v>
      </c>
      <c r="E18" s="17">
        <v>3.5790000000000002E-2</v>
      </c>
    </row>
    <row r="19" spans="1:5">
      <c r="A19" s="70" t="s">
        <v>172</v>
      </c>
      <c r="B19" s="72">
        <v>1.80141</v>
      </c>
      <c r="C19" s="72">
        <v>0.45182</v>
      </c>
      <c r="D19" s="72">
        <v>-8.0140000000000003E-2</v>
      </c>
      <c r="E19" s="17">
        <v>-0.43956000000000001</v>
      </c>
    </row>
    <row r="20" spans="1:5">
      <c r="A20" s="70" t="s">
        <v>173</v>
      </c>
      <c r="B20" s="72">
        <v>0.21043999999999999</v>
      </c>
      <c r="C20" s="72">
        <v>-0.11197</v>
      </c>
      <c r="D20" s="72">
        <v>4.9739999999999999E-2</v>
      </c>
      <c r="E20" s="17">
        <v>-8.1799999999999998E-3</v>
      </c>
    </row>
    <row r="21" spans="1:5">
      <c r="A21" s="70" t="s">
        <v>174</v>
      </c>
      <c r="B21" s="76"/>
      <c r="C21" s="76"/>
      <c r="D21" s="72">
        <v>0.30323</v>
      </c>
      <c r="E21" s="17">
        <v>1.2959999999999999E-2</v>
      </c>
    </row>
    <row r="22" spans="1:5">
      <c r="A22" s="70" t="s">
        <v>175</v>
      </c>
      <c r="B22" s="76"/>
      <c r="C22" s="76"/>
      <c r="D22" s="72">
        <v>2.1149999999999999E-2</v>
      </c>
      <c r="E22" s="17">
        <v>-1.464E-2</v>
      </c>
    </row>
    <row r="23" spans="1:5">
      <c r="A23" s="70" t="s">
        <v>176</v>
      </c>
      <c r="B23" s="72">
        <v>0.17585999999999999</v>
      </c>
      <c r="C23" s="72">
        <v>-3.3959999999999997E-2</v>
      </c>
      <c r="D23" s="72">
        <v>-1.21662</v>
      </c>
      <c r="E23" s="17">
        <v>0.59628999999999999</v>
      </c>
    </row>
    <row r="24" spans="1:5">
      <c r="A24" s="70" t="s">
        <v>177</v>
      </c>
      <c r="B24" s="72">
        <v>-0.19192999999999999</v>
      </c>
      <c r="C24" s="72">
        <v>-2.162E-2</v>
      </c>
      <c r="D24" s="72">
        <v>-0.22755</v>
      </c>
      <c r="E24" s="17">
        <v>0.27483000000000002</v>
      </c>
    </row>
    <row r="25" spans="1:5">
      <c r="A25" s="70" t="s">
        <v>178</v>
      </c>
      <c r="B25" s="76"/>
      <c r="C25" s="72">
        <v>-1.0874699999999999</v>
      </c>
      <c r="D25" s="76"/>
      <c r="E25" s="77"/>
    </row>
    <row r="26" spans="1:5">
      <c r="A26" s="70" t="s">
        <v>179</v>
      </c>
      <c r="B26" s="76"/>
      <c r="C26" s="72">
        <v>-0.21814</v>
      </c>
      <c r="D26" s="76"/>
      <c r="E26" s="77"/>
    </row>
    <row r="27" spans="1:5">
      <c r="A27" s="70" t="s">
        <v>180</v>
      </c>
      <c r="B27" s="76"/>
      <c r="C27" s="72">
        <v>-1.5702400000000001</v>
      </c>
      <c r="D27" s="76"/>
      <c r="E27" s="77"/>
    </row>
    <row r="28" spans="1:5">
      <c r="A28" s="70" t="s">
        <v>181</v>
      </c>
      <c r="B28" s="72">
        <v>0.67264999999999997</v>
      </c>
      <c r="C28" s="72">
        <v>-0.79201999999999995</v>
      </c>
      <c r="D28" s="76"/>
      <c r="E28" s="77"/>
    </row>
    <row r="29" spans="1:5">
      <c r="A29" s="70" t="s">
        <v>182</v>
      </c>
      <c r="B29" s="72">
        <v>0.94120999999999999</v>
      </c>
      <c r="C29" s="72">
        <v>-0.75085999999999997</v>
      </c>
      <c r="D29" s="76"/>
      <c r="E29" s="77"/>
    </row>
    <row r="30" spans="1:5">
      <c r="A30" s="70" t="s">
        <v>183</v>
      </c>
      <c r="B30" s="72">
        <v>-0.33815000000000001</v>
      </c>
      <c r="C30" s="72">
        <v>-0.39867000000000002</v>
      </c>
      <c r="D30" s="76"/>
      <c r="E30" s="77"/>
    </row>
    <row r="31" spans="1:5">
      <c r="A31" s="70" t="s">
        <v>184</v>
      </c>
      <c r="B31" s="72">
        <v>-7.3069999999999996E-2</v>
      </c>
      <c r="C31" s="72">
        <v>1.2370000000000001E-2</v>
      </c>
      <c r="D31" s="76"/>
      <c r="E31" s="77"/>
    </row>
    <row r="32" spans="1:5">
      <c r="A32" s="70" t="s">
        <v>185</v>
      </c>
      <c r="B32" s="76"/>
      <c r="C32" s="72">
        <v>-6.9440000000000002E-2</v>
      </c>
      <c r="D32" s="76"/>
      <c r="E32" s="77"/>
    </row>
    <row r="33" spans="1:5">
      <c r="A33" s="70" t="s">
        <v>186</v>
      </c>
      <c r="B33" s="76"/>
      <c r="C33" s="72">
        <v>-0.74860000000000004</v>
      </c>
      <c r="D33" s="76"/>
      <c r="E33" s="77"/>
    </row>
    <row r="34" spans="1:5">
      <c r="A34" s="70" t="s">
        <v>187</v>
      </c>
      <c r="B34" s="76"/>
      <c r="C34" s="72">
        <v>0.37372</v>
      </c>
      <c r="D34" s="76"/>
      <c r="E34" s="77"/>
    </row>
    <row r="35" spans="1:5">
      <c r="A35" s="70" t="s">
        <v>188</v>
      </c>
      <c r="B35" s="76"/>
      <c r="C35" s="72">
        <v>-0.60072000000000003</v>
      </c>
      <c r="D35" s="76"/>
      <c r="E35" s="77"/>
    </row>
    <row r="36" spans="1:5">
      <c r="A36" s="70" t="s">
        <v>189</v>
      </c>
      <c r="B36" s="76"/>
      <c r="C36" s="72">
        <v>0.37395</v>
      </c>
      <c r="D36" s="76"/>
      <c r="E36" s="77"/>
    </row>
    <row r="37" spans="1:5">
      <c r="A37" s="70" t="s">
        <v>190</v>
      </c>
      <c r="B37" s="76"/>
      <c r="C37" s="72">
        <v>-0.64180000000000004</v>
      </c>
      <c r="D37" s="76"/>
      <c r="E37" s="77"/>
    </row>
    <row r="38" spans="1:5">
      <c r="A38" s="70" t="s">
        <v>191</v>
      </c>
      <c r="B38" s="76"/>
      <c r="C38" s="72">
        <v>-0.48573</v>
      </c>
      <c r="D38" s="76"/>
      <c r="E38" s="77"/>
    </row>
    <row r="39" spans="1:5">
      <c r="A39" s="70" t="s">
        <v>192</v>
      </c>
      <c r="B39" s="76"/>
      <c r="C39" s="72">
        <v>-0.39128000000000002</v>
      </c>
      <c r="D39" s="76"/>
      <c r="E39" s="77"/>
    </row>
    <row r="40" spans="1:5">
      <c r="A40" s="70" t="s">
        <v>193</v>
      </c>
      <c r="B40" s="76"/>
      <c r="C40" s="76"/>
      <c r="D40" s="72">
        <v>-8.4809999999999997E-2</v>
      </c>
      <c r="E40" s="17">
        <v>2.1170000000000001E-2</v>
      </c>
    </row>
    <row r="41" spans="1:5">
      <c r="A41" s="70" t="s">
        <v>194</v>
      </c>
      <c r="B41" s="76"/>
      <c r="C41" s="76"/>
      <c r="D41" s="72">
        <v>5.6610000000000001E-2</v>
      </c>
      <c r="E41" s="17">
        <v>0.14433000000000001</v>
      </c>
    </row>
    <row r="42" spans="1:5">
      <c r="A42" s="70" t="s">
        <v>195</v>
      </c>
      <c r="B42" s="76"/>
      <c r="C42" s="76"/>
      <c r="D42" s="72">
        <v>0.45698</v>
      </c>
      <c r="E42" s="17">
        <v>9.2800000000000001E-3</v>
      </c>
    </row>
    <row r="43" spans="1:5">
      <c r="A43" s="70" t="s">
        <v>196</v>
      </c>
      <c r="B43" s="76"/>
      <c r="C43" s="76"/>
      <c r="D43" s="72">
        <v>0.52254999999999996</v>
      </c>
      <c r="E43" s="17">
        <v>2.4889999999999999E-2</v>
      </c>
    </row>
    <row r="44" spans="1:5">
      <c r="A44" s="70" t="s">
        <v>264</v>
      </c>
      <c r="B44" s="76"/>
      <c r="C44" s="76"/>
      <c r="D44" s="72">
        <v>4.573E-2</v>
      </c>
      <c r="E44" s="17">
        <v>-3.15E-3</v>
      </c>
    </row>
    <row r="45" spans="1:5">
      <c r="A45" s="70" t="s">
        <v>197</v>
      </c>
      <c r="B45" s="76"/>
      <c r="C45" s="76"/>
      <c r="D45" s="72">
        <v>0.24127999999999999</v>
      </c>
      <c r="E45" s="17">
        <v>0.1419</v>
      </c>
    </row>
    <row r="46" spans="1:5">
      <c r="A46" s="70" t="s">
        <v>198</v>
      </c>
      <c r="B46" s="76"/>
      <c r="C46" s="76"/>
      <c r="D46" s="76"/>
      <c r="E46" s="17">
        <v>9.8999999999999999E-4</v>
      </c>
    </row>
    <row r="47" spans="1:5">
      <c r="A47" s="70" t="s">
        <v>199</v>
      </c>
      <c r="B47" s="76"/>
      <c r="C47" s="76"/>
      <c r="D47" s="76"/>
      <c r="E47" s="17">
        <v>-5.8650000000000001E-2</v>
      </c>
    </row>
    <row r="48" spans="1:5">
      <c r="A48" s="70" t="s">
        <v>200</v>
      </c>
      <c r="B48" s="76"/>
      <c r="C48" s="76"/>
      <c r="D48" s="76"/>
      <c r="E48" s="17">
        <v>7.43E-3</v>
      </c>
    </row>
    <row r="49" spans="1:9">
      <c r="A49" s="70" t="s">
        <v>201</v>
      </c>
      <c r="B49" s="76"/>
      <c r="C49" s="76"/>
      <c r="D49" s="76"/>
      <c r="E49" s="17">
        <v>2.6079999999999999E-2</v>
      </c>
    </row>
    <row r="50" spans="1:9">
      <c r="A50" s="70" t="s">
        <v>202</v>
      </c>
      <c r="B50" s="76"/>
      <c r="C50" s="76"/>
      <c r="D50" s="76"/>
      <c r="E50" s="17">
        <v>1.2800000000000001E-3</v>
      </c>
    </row>
    <row r="51" spans="1:9">
      <c r="A51" s="70" t="s">
        <v>203</v>
      </c>
      <c r="B51" s="76"/>
      <c r="C51" s="76"/>
      <c r="D51" s="76"/>
      <c r="E51" s="17">
        <v>-1.243E-2</v>
      </c>
    </row>
    <row r="52" spans="1:9">
      <c r="A52" s="70" t="s">
        <v>204</v>
      </c>
      <c r="B52" s="76"/>
      <c r="C52" s="76"/>
      <c r="D52" s="76"/>
      <c r="E52" s="17">
        <v>1.17E-3</v>
      </c>
    </row>
    <row r="53" spans="1:9">
      <c r="A53" s="70" t="s">
        <v>205</v>
      </c>
      <c r="B53" s="76"/>
      <c r="C53" s="76"/>
      <c r="D53" s="76"/>
      <c r="E53" s="17">
        <v>-4.2000000000000002E-4</v>
      </c>
    </row>
    <row r="54" spans="1:9">
      <c r="A54" s="70" t="s">
        <v>206</v>
      </c>
      <c r="B54" s="72">
        <v>8.0030000000000004E-2</v>
      </c>
      <c r="C54" s="76"/>
      <c r="D54" s="72">
        <v>5.0549999999999998E-2</v>
      </c>
      <c r="E54" s="77"/>
    </row>
    <row r="55" spans="1:9">
      <c r="A55" s="70" t="s">
        <v>207</v>
      </c>
      <c r="B55" s="72">
        <v>0.19334000000000001</v>
      </c>
      <c r="C55" s="76"/>
      <c r="D55" s="72">
        <v>0.24722</v>
      </c>
      <c r="E55" s="77"/>
    </row>
    <row r="56" spans="1:9">
      <c r="A56" s="70" t="s">
        <v>208</v>
      </c>
      <c r="B56" s="72">
        <v>0.19005</v>
      </c>
      <c r="C56" s="76"/>
      <c r="D56" s="72">
        <v>1.9060000000000001E-2</v>
      </c>
      <c r="E56" s="77"/>
    </row>
    <row r="57" spans="1:9">
      <c r="A57" s="70" t="s">
        <v>209</v>
      </c>
      <c r="B57" s="72">
        <v>1.3010000000000001E-2</v>
      </c>
      <c r="C57" s="76"/>
      <c r="D57" s="72">
        <v>-0.35067999999999999</v>
      </c>
      <c r="E57" s="77"/>
    </row>
    <row r="58" spans="1:9">
      <c r="A58" s="78"/>
      <c r="B58" s="79"/>
      <c r="C58" s="79"/>
      <c r="D58" s="79"/>
      <c r="E58" s="80"/>
    </row>
    <row r="59" spans="1:9" s="1" customFormat="1">
      <c r="A59" s="81" t="s">
        <v>133</v>
      </c>
      <c r="B59" s="82"/>
      <c r="C59" s="82"/>
      <c r="D59" s="82"/>
      <c r="E59" s="83"/>
      <c r="F59"/>
      <c r="G59"/>
      <c r="H59"/>
      <c r="I59"/>
    </row>
    <row r="60" spans="1:9">
      <c r="A60" s="70" t="s">
        <v>210</v>
      </c>
      <c r="B60" s="76"/>
      <c r="C60" s="76"/>
      <c r="D60" s="72">
        <v>0.02</v>
      </c>
      <c r="E60" s="17">
        <v>6.3299999999999997E-3</v>
      </c>
    </row>
    <row r="61" spans="1:9">
      <c r="A61" s="70" t="s">
        <v>211</v>
      </c>
      <c r="B61" s="76"/>
      <c r="C61" s="76"/>
      <c r="D61" s="72">
        <v>0.83592</v>
      </c>
      <c r="E61" s="17">
        <v>0.23837</v>
      </c>
    </row>
    <row r="62" spans="1:9">
      <c r="A62" s="70" t="s">
        <v>212</v>
      </c>
      <c r="B62" s="76"/>
      <c r="C62" s="76"/>
      <c r="D62" s="72">
        <v>-0.86246</v>
      </c>
      <c r="E62" s="17">
        <v>-0.33765000000000001</v>
      </c>
    </row>
    <row r="63" spans="1:9">
      <c r="A63" s="70" t="s">
        <v>213</v>
      </c>
      <c r="B63" s="76"/>
      <c r="C63" s="76"/>
      <c r="D63" s="72">
        <v>-3.0000000000000001E-3</v>
      </c>
      <c r="E63" s="17">
        <v>-7.3080000000000006E-2</v>
      </c>
    </row>
    <row r="64" spans="1:9">
      <c r="A64" s="70" t="s">
        <v>214</v>
      </c>
      <c r="B64" s="76"/>
      <c r="C64" s="76"/>
      <c r="D64" s="72">
        <v>-1.5910000000000001E-2</v>
      </c>
      <c r="E64" s="17">
        <v>1.234E-2</v>
      </c>
    </row>
    <row r="65" spans="1:5">
      <c r="A65" s="70" t="s">
        <v>215</v>
      </c>
      <c r="B65" s="76"/>
      <c r="C65" s="76"/>
      <c r="D65" s="72">
        <v>0.16656000000000001</v>
      </c>
      <c r="E65" s="17">
        <v>-0.23125999999999999</v>
      </c>
    </row>
    <row r="66" spans="1:5">
      <c r="A66" s="70" t="s">
        <v>216</v>
      </c>
      <c r="B66" s="76"/>
      <c r="C66" s="76"/>
      <c r="D66" s="72">
        <v>-6.4500000000000002E-2</v>
      </c>
      <c r="E66" s="17">
        <v>0.10453999999999999</v>
      </c>
    </row>
    <row r="67" spans="1:5">
      <c r="A67" s="70" t="s">
        <v>217</v>
      </c>
      <c r="B67" s="76"/>
      <c r="C67" s="76"/>
      <c r="D67" s="72">
        <v>1.7471699999999999</v>
      </c>
      <c r="E67" s="17">
        <v>3.68574</v>
      </c>
    </row>
    <row r="68" spans="1:5">
      <c r="A68" s="70" t="s">
        <v>218</v>
      </c>
      <c r="B68" s="76"/>
      <c r="C68" s="76"/>
      <c r="D68" s="72">
        <v>1.5048600000000001</v>
      </c>
      <c r="E68" s="17">
        <v>0.84086000000000005</v>
      </c>
    </row>
    <row r="69" spans="1:5">
      <c r="A69" s="70" t="s">
        <v>219</v>
      </c>
      <c r="B69" s="76"/>
      <c r="C69" s="76"/>
      <c r="D69" s="72">
        <v>0.94682999999999995</v>
      </c>
      <c r="E69" s="17">
        <v>0.90576999999999996</v>
      </c>
    </row>
    <row r="70" spans="1:5">
      <c r="A70" s="70" t="s">
        <v>220</v>
      </c>
      <c r="B70" s="76"/>
      <c r="C70" s="76"/>
      <c r="D70" s="72">
        <v>2.7089999999999999E-2</v>
      </c>
      <c r="E70" s="17">
        <v>1.472E-2</v>
      </c>
    </row>
    <row r="71" spans="1:5">
      <c r="A71" s="70" t="s">
        <v>221</v>
      </c>
      <c r="B71" s="76"/>
      <c r="C71" s="76"/>
      <c r="D71" s="72">
        <v>3.5209999999999998E-2</v>
      </c>
      <c r="E71" s="17">
        <v>7.3000000000000001E-3</v>
      </c>
    </row>
    <row r="72" spans="1:5">
      <c r="A72" s="128" t="s">
        <v>222</v>
      </c>
      <c r="B72" s="76"/>
      <c r="C72" s="76"/>
      <c r="D72" s="72">
        <v>-0.74070000000000003</v>
      </c>
      <c r="E72" s="17">
        <v>-0.79466999999999999</v>
      </c>
    </row>
    <row r="73" spans="1:5">
      <c r="A73" s="70" t="s">
        <v>223</v>
      </c>
      <c r="B73" s="76"/>
      <c r="C73" s="76"/>
      <c r="D73" s="76"/>
      <c r="E73" s="17">
        <v>-0.26206000000000002</v>
      </c>
    </row>
    <row r="74" spans="1:5">
      <c r="A74" s="70" t="s">
        <v>224</v>
      </c>
      <c r="B74" s="76"/>
      <c r="C74" s="76"/>
      <c r="D74" s="76"/>
      <c r="E74" s="17">
        <v>-0.3901</v>
      </c>
    </row>
    <row r="75" spans="1:5">
      <c r="A75" s="70" t="s">
        <v>225</v>
      </c>
      <c r="B75" s="76"/>
      <c r="C75" s="76"/>
      <c r="D75" s="76"/>
      <c r="E75" s="17">
        <v>8.2199999999999995E-2</v>
      </c>
    </row>
    <row r="76" spans="1:5">
      <c r="A76" s="70" t="s">
        <v>226</v>
      </c>
      <c r="B76" s="76"/>
      <c r="C76" s="76"/>
      <c r="D76" s="76"/>
      <c r="E76" s="17">
        <v>-0.24764</v>
      </c>
    </row>
    <row r="77" spans="1:5">
      <c r="A77" s="70" t="s">
        <v>227</v>
      </c>
      <c r="B77" s="76"/>
      <c r="C77" s="76"/>
      <c r="D77" s="76"/>
      <c r="E77" s="17">
        <v>-0.73028000000000004</v>
      </c>
    </row>
    <row r="78" spans="1:5">
      <c r="A78" s="70" t="s">
        <v>228</v>
      </c>
      <c r="B78" s="76"/>
      <c r="C78" s="76"/>
      <c r="D78" s="76"/>
      <c r="E78" s="17">
        <v>0.41516999999999998</v>
      </c>
    </row>
    <row r="79" spans="1:5">
      <c r="A79" s="70" t="s">
        <v>229</v>
      </c>
      <c r="B79" s="76"/>
      <c r="C79" s="76"/>
      <c r="D79" s="76"/>
      <c r="E79" s="17">
        <v>-0.68481999999999998</v>
      </c>
    </row>
    <row r="80" spans="1:5">
      <c r="A80" s="70" t="s">
        <v>230</v>
      </c>
      <c r="B80" s="76"/>
      <c r="C80" s="76"/>
      <c r="D80" s="76"/>
      <c r="E80" s="17">
        <v>-0.41538999999999998</v>
      </c>
    </row>
    <row r="81" spans="1:5">
      <c r="A81" s="78"/>
      <c r="B81" s="79"/>
      <c r="C81" s="79"/>
      <c r="D81" s="79"/>
      <c r="E81" s="80"/>
    </row>
    <row r="82" spans="1:5">
      <c r="A82" s="78" t="s">
        <v>134</v>
      </c>
      <c r="B82" s="79"/>
      <c r="C82" s="79"/>
      <c r="D82" s="79"/>
      <c r="E82" s="80"/>
    </row>
    <row r="83" spans="1:5">
      <c r="A83" s="70" t="s">
        <v>261</v>
      </c>
      <c r="B83" s="76"/>
      <c r="C83" s="76"/>
      <c r="D83" s="87">
        <v>1.2632699999999999</v>
      </c>
      <c r="E83" s="17">
        <v>0.16495000000000001</v>
      </c>
    </row>
    <row r="84" spans="1:5" ht="15.75" thickBot="1">
      <c r="A84" s="69" t="s">
        <v>262</v>
      </c>
      <c r="B84" s="84"/>
      <c r="C84" s="84"/>
      <c r="D84" s="88">
        <v>0.42793999999999999</v>
      </c>
      <c r="E84" s="16">
        <v>0.36079</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86"/>
  <sheetViews>
    <sheetView topLeftCell="A17" workbookViewId="0">
      <selection activeCell="B40" sqref="B40"/>
    </sheetView>
  </sheetViews>
  <sheetFormatPr defaultRowHeight="15"/>
  <cols>
    <col min="1" max="1" width="36.140625" style="35" bestFit="1" customWidth="1"/>
    <col min="2" max="2" width="20.28515625" style="36" customWidth="1"/>
    <col min="3" max="3" width="25.5703125" style="36" bestFit="1" customWidth="1"/>
    <col min="4" max="4" width="32" style="36" bestFit="1" customWidth="1"/>
    <col min="5" max="5" width="25.5703125" style="36" bestFit="1" customWidth="1"/>
    <col min="6" max="6" width="32" style="36" bestFit="1" customWidth="1"/>
    <col min="7" max="9" width="18.85546875" customWidth="1"/>
  </cols>
  <sheetData>
    <row r="1" spans="1:6" ht="15.75" thickBot="1"/>
    <row r="2" spans="1:6" ht="30.75" customHeight="1">
      <c r="A2" s="37" t="s">
        <v>25</v>
      </c>
      <c r="B2" s="38"/>
      <c r="C2" s="146" t="s">
        <v>155</v>
      </c>
      <c r="D2" s="146"/>
      <c r="E2" s="146" t="s">
        <v>156</v>
      </c>
      <c r="F2" s="147"/>
    </row>
    <row r="3" spans="1:6">
      <c r="A3" s="39"/>
      <c r="B3" s="40" t="s">
        <v>109</v>
      </c>
      <c r="C3" s="40" t="s">
        <v>132</v>
      </c>
      <c r="D3" s="40" t="s">
        <v>110</v>
      </c>
      <c r="E3" s="40" t="s">
        <v>132</v>
      </c>
      <c r="F3" s="41" t="s">
        <v>110</v>
      </c>
    </row>
    <row r="4" spans="1:6" ht="15.75" thickBot="1">
      <c r="A4" s="59" t="s">
        <v>135</v>
      </c>
      <c r="B4" s="56"/>
      <c r="C4" s="56"/>
      <c r="D4" s="56"/>
      <c r="E4" s="56"/>
      <c r="F4" s="60"/>
    </row>
    <row r="5" spans="1:6">
      <c r="A5" s="68" t="s">
        <v>158</v>
      </c>
      <c r="B5" s="42">
        <f>'Case Details'!C5</f>
        <v>52</v>
      </c>
      <c r="C5" s="43">
        <f>IF('Case Details'!C$12=1,'Beta estimates'!B5,'Beta estimates'!C5)</f>
        <v>0.68274999999999997</v>
      </c>
      <c r="D5" s="43">
        <f>ROUND(IF('Case Details'!C$12=1,(B5-'Mean values'!B4)*C5,('Linear predictor'!B5-'Mean values'!C4)*'Linear predictor'!C5),5)</f>
        <v>-3.3816799999999998</v>
      </c>
      <c r="E5" s="43">
        <f>IF('Case Details'!C$12=1,'Beta estimates'!D5,'Beta estimates'!E5)</f>
        <v>0.35880000000000001</v>
      </c>
      <c r="F5" s="125">
        <f>ROUND(IF('Case Details'!C12=1,(B5-'Mean values'!D4)*E5,(B5-'Mean values'!E4)*E5),5)</f>
        <v>-1.8307199999999999</v>
      </c>
    </row>
    <row r="6" spans="1:6">
      <c r="A6" s="70" t="s">
        <v>159</v>
      </c>
      <c r="B6" s="42">
        <f>'Case Details'!C5^2</f>
        <v>2704</v>
      </c>
      <c r="C6" s="43">
        <f>IF('Case Details'!C$12=1,'Beta estimates'!B6,'Beta estimates'!C6)</f>
        <v>-5.9199999999999999E-3</v>
      </c>
      <c r="D6" s="43">
        <f>ROUND(IF('Case Details'!C12=1,(B6-('Mean values'!B5))*C6,('Linear predictor'!B6-'Mean values'!C5)*'Linear predictor'!C6),5)</f>
        <v>3.5486399999999998</v>
      </c>
      <c r="E6" s="50"/>
      <c r="F6" s="51"/>
    </row>
    <row r="7" spans="1:6">
      <c r="A7" s="70" t="s">
        <v>160</v>
      </c>
      <c r="B7" s="46">
        <f>'Case Details'!C6</f>
        <v>0</v>
      </c>
      <c r="C7" s="43">
        <f>IF('Case Details'!C$12=1,'Beta estimates'!B7,'Beta estimates'!C7)</f>
        <v>-2.7689999999999999E-2</v>
      </c>
      <c r="D7" s="44">
        <f t="shared" ref="D7:D16" si="0">ROUND(B7*C7,5)</f>
        <v>0</v>
      </c>
      <c r="E7" s="43">
        <f>IF('Case Details'!C$12=1,'Beta estimates'!D7,'Beta estimates'!E7)</f>
        <v>-0.34232000000000001</v>
      </c>
      <c r="F7" s="126">
        <f t="shared" ref="F7:F16" si="1">ROUND(B7*E7,5)</f>
        <v>0</v>
      </c>
    </row>
    <row r="8" spans="1:6">
      <c r="A8" s="70" t="s">
        <v>161</v>
      </c>
      <c r="B8" s="46">
        <f>'Case Details'!C$11</f>
        <v>0</v>
      </c>
      <c r="C8" s="43">
        <f>IF('Case Details'!C12=1,'Beta estimates'!B8,'Beta estimates'!C8)</f>
        <v>0.36349999999999999</v>
      </c>
      <c r="D8" s="43">
        <f t="shared" si="0"/>
        <v>0</v>
      </c>
      <c r="E8" s="43">
        <f>IF('Case Details'!C$12=1,'Beta estimates'!D8,'Beta estimates'!E8)</f>
        <v>-1.0667800000000001</v>
      </c>
      <c r="F8" s="126">
        <f t="shared" si="1"/>
        <v>0</v>
      </c>
    </row>
    <row r="9" spans="1:6">
      <c r="A9" s="70" t="s">
        <v>162</v>
      </c>
      <c r="B9" s="46">
        <f>IF('Case Details'!C$12=2,1,0)</f>
        <v>0</v>
      </c>
      <c r="C9" s="43">
        <f>IF('Case Details'!C$12=1,'Beta estimates'!B9,'Beta estimates'!C9)</f>
        <v>0</v>
      </c>
      <c r="D9" s="43">
        <f t="shared" si="0"/>
        <v>0</v>
      </c>
      <c r="E9" s="43">
        <f>IF('Case Details'!C$12=1,'Beta estimates'!D9,'Beta estimates'!E9)</f>
        <v>0</v>
      </c>
      <c r="F9" s="125">
        <f t="shared" si="1"/>
        <v>0</v>
      </c>
    </row>
    <row r="10" spans="1:6">
      <c r="A10" s="70" t="s">
        <v>163</v>
      </c>
      <c r="B10" s="46">
        <f>IF('Case Details'!C$12=4,1,0)</f>
        <v>0</v>
      </c>
      <c r="C10" s="43">
        <f>IF('Case Details'!C$12=1,'Beta estimates'!B10,'Beta estimates'!C10)</f>
        <v>0</v>
      </c>
      <c r="D10" s="43">
        <f t="shared" si="0"/>
        <v>0</v>
      </c>
      <c r="E10" s="43">
        <f>IF('Case Details'!C$12=1,'Beta estimates'!D10,'Beta estimates'!E10)</f>
        <v>0</v>
      </c>
      <c r="F10" s="47">
        <f t="shared" si="1"/>
        <v>0</v>
      </c>
    </row>
    <row r="11" spans="1:6">
      <c r="A11" s="70" t="s">
        <v>164</v>
      </c>
      <c r="B11" s="46">
        <f>IF('Case Details'!C$12=5,1,0)</f>
        <v>0</v>
      </c>
      <c r="C11" s="43">
        <f>IF('Case Details'!C$12=1,'Beta estimates'!B11,'Beta estimates'!C11)</f>
        <v>0</v>
      </c>
      <c r="D11" s="43">
        <f t="shared" si="0"/>
        <v>0</v>
      </c>
      <c r="E11" s="43">
        <f>IF('Case Details'!C$12=1,'Beta estimates'!D11,'Beta estimates'!E11)</f>
        <v>0</v>
      </c>
      <c r="F11" s="47">
        <f t="shared" si="1"/>
        <v>0</v>
      </c>
    </row>
    <row r="12" spans="1:6">
      <c r="A12" s="70" t="s">
        <v>165</v>
      </c>
      <c r="B12" s="46">
        <f>IF('Case Details'!C$12=6,1,0)</f>
        <v>0</v>
      </c>
      <c r="C12" s="43">
        <f>IF('Case Details'!C$12=1,'Beta estimates'!B12,'Beta estimates'!C12)</f>
        <v>0</v>
      </c>
      <c r="D12" s="43">
        <f t="shared" si="0"/>
        <v>0</v>
      </c>
      <c r="E12" s="43">
        <f>IF('Case Details'!C$12=1,'Beta estimates'!D12,'Beta estimates'!E12)</f>
        <v>0</v>
      </c>
      <c r="F12" s="47">
        <f t="shared" si="1"/>
        <v>0</v>
      </c>
    </row>
    <row r="13" spans="1:6">
      <c r="A13" s="70" t="s">
        <v>166</v>
      </c>
      <c r="B13" s="46">
        <f>IF('Case Details'!C$12=7,1,0)</f>
        <v>0</v>
      </c>
      <c r="C13" s="43">
        <f>IF('Case Details'!C$12=1,'Beta estimates'!B13,'Beta estimates'!C13)</f>
        <v>0</v>
      </c>
      <c r="D13" s="43">
        <f t="shared" si="0"/>
        <v>0</v>
      </c>
      <c r="E13" s="43">
        <f>IF('Case Details'!C$12=1,'Beta estimates'!D13,'Beta estimates'!E13)</f>
        <v>0</v>
      </c>
      <c r="F13" s="47">
        <f t="shared" si="1"/>
        <v>0</v>
      </c>
    </row>
    <row r="14" spans="1:6">
      <c r="A14" s="70" t="s">
        <v>167</v>
      </c>
      <c r="B14" s="46">
        <f>IF('Case Details'!C$12=8,1,0)</f>
        <v>0</v>
      </c>
      <c r="C14" s="43">
        <f>IF('Case Details'!C$12=1,'Beta estimates'!B14,'Beta estimates'!C14)</f>
        <v>0</v>
      </c>
      <c r="D14" s="43">
        <f t="shared" si="0"/>
        <v>0</v>
      </c>
      <c r="E14" s="43">
        <f>IF('Case Details'!C$12=1,'Beta estimates'!D14,'Beta estimates'!E14)</f>
        <v>0</v>
      </c>
      <c r="F14" s="47">
        <f t="shared" si="1"/>
        <v>0</v>
      </c>
    </row>
    <row r="15" spans="1:6">
      <c r="A15" s="70" t="s">
        <v>168</v>
      </c>
      <c r="B15" s="46">
        <f>IF('Case Details'!C$12=9,1,0)</f>
        <v>0</v>
      </c>
      <c r="C15" s="43">
        <f>IF('Case Details'!C$12=1,'Beta estimates'!B15,'Beta estimates'!C15)</f>
        <v>0</v>
      </c>
      <c r="D15" s="43">
        <f t="shared" si="0"/>
        <v>0</v>
      </c>
      <c r="E15" s="43">
        <f>IF('Case Details'!C$12=1,'Beta estimates'!D15,'Beta estimates'!E15)</f>
        <v>0</v>
      </c>
      <c r="F15" s="47">
        <f t="shared" si="1"/>
        <v>0</v>
      </c>
    </row>
    <row r="16" spans="1:6">
      <c r="A16" s="70" t="s">
        <v>169</v>
      </c>
      <c r="B16" s="46">
        <f>IF('Case Details'!C$12=10,1,0)</f>
        <v>0</v>
      </c>
      <c r="C16" s="43">
        <f>IF('Case Details'!C$12=1,'Beta estimates'!B16,'Beta estimates'!C16)</f>
        <v>0</v>
      </c>
      <c r="D16" s="44">
        <f t="shared" si="0"/>
        <v>0</v>
      </c>
      <c r="E16" s="43">
        <f>IF('Case Details'!C$12=1,'Beta estimates'!D16,'Beta estimates'!E16)</f>
        <v>0</v>
      </c>
      <c r="F16" s="47">
        <f t="shared" si="1"/>
        <v>0</v>
      </c>
    </row>
    <row r="17" spans="1:6">
      <c r="A17" s="70" t="s">
        <v>170</v>
      </c>
      <c r="B17" s="46">
        <f>ROUND(LN('Case Details'!C13),5)</f>
        <v>4.4998100000000001</v>
      </c>
      <c r="C17" s="43">
        <f>IF('Case Details'!C$12=1,'Beta estimates'!B17,'Beta estimates'!C17)</f>
        <v>0.12636</v>
      </c>
      <c r="D17" s="43">
        <f>ROUND(IF('Case Details'!C12=1,(B17-'Mean values'!B6)*C17,('Linear predictor'!B17-'Mean values'!C6)*'Linear predictor'!C17),5)</f>
        <v>2.3019999999999999E-2</v>
      </c>
      <c r="E17" s="43">
        <f>IF('Case Details'!C$12=1,'Beta estimates'!D17,'Beta estimates'!E17)</f>
        <v>4.8449499999999999</v>
      </c>
      <c r="F17" s="125">
        <f>ROUND(IF('Case Details'!C12=1,(B17-'Mean values'!D6)*E17,(B17-'Mean values'!E6)*E17),5)</f>
        <v>0.65512999999999999</v>
      </c>
    </row>
    <row r="18" spans="1:6">
      <c r="A18" s="70" t="s">
        <v>171</v>
      </c>
      <c r="B18" s="46">
        <f>ROUND(LN('Case Details'!C14),5)</f>
        <v>2.99573</v>
      </c>
      <c r="C18" s="43">
        <f>IF('Case Details'!C$12=1,'Beta estimates'!B18,'Beta estimates'!C18)</f>
        <v>10.393280000000001</v>
      </c>
      <c r="D18" s="43">
        <f>ROUND(IF('Case Details'!C12=1,(B18-'Mean values'!B7)*C18,(B18-'Mean values'!C7)*C18),5)</f>
        <v>-1.0180199999999999</v>
      </c>
      <c r="E18" s="43">
        <f>IF('Case Details'!C$12=1,'Beta estimates'!D18,'Beta estimates'!E18)</f>
        <v>2.605E-2</v>
      </c>
      <c r="F18" s="125">
        <f>ROUND(IF('Case Details'!C12=1,(B18-'Mean values'!D7)*E18,(B18-'Mean values'!E7)*E18),5)</f>
        <v>-2.2100000000000002E-3</v>
      </c>
    </row>
    <row r="19" spans="1:6">
      <c r="A19" s="70" t="s">
        <v>172</v>
      </c>
      <c r="B19" s="46">
        <f>ROUND(LN('Case Details'!C15),5)</f>
        <v>0</v>
      </c>
      <c r="C19" s="43">
        <f>IF('Case Details'!C$12=1,'Beta estimates'!B19,'Beta estimates'!C19)</f>
        <v>1.80141</v>
      </c>
      <c r="D19" s="43">
        <f>ROUND(IF('Case Details'!C12=1,(B19-'Mean values'!B8)*C19,(B19-'Mean values'!C8)*C19),5)</f>
        <v>-0.37519999999999998</v>
      </c>
      <c r="E19" s="43">
        <f>IF('Case Details'!C$12=1,'Beta estimates'!D19,'Beta estimates'!E19)</f>
        <v>-8.0140000000000003E-2</v>
      </c>
      <c r="F19" s="125">
        <f>ROUND(IF('Case Details'!C12=1,(B19-'Mean values'!D8)*E19,(B19-'Mean values'!E8)*E19),5)</f>
        <v>2.095E-2</v>
      </c>
    </row>
    <row r="20" spans="1:6">
      <c r="A20" s="70" t="s">
        <v>173</v>
      </c>
      <c r="B20" s="46">
        <f>'Case Details'!C16</f>
        <v>135</v>
      </c>
      <c r="C20" s="43">
        <f>IF('Case Details'!C$12=1,'Beta estimates'!B20,'Beta estimates'!C20)</f>
        <v>0.21043999999999999</v>
      </c>
      <c r="D20" s="43">
        <f>ROUND(IF('Case Details'!C12=1,(B20-'Mean values'!B9)*C20,(B20-'Mean values'!C9)*C20),5)</f>
        <v>-0.69094</v>
      </c>
      <c r="E20" s="43">
        <f>IF('Case Details'!C$12=1,'Beta estimates'!D20,'Beta estimates'!E20)</f>
        <v>4.9739999999999999E-2</v>
      </c>
      <c r="F20" s="125">
        <f>ROUND(IF('Case Details'!C12=1,(B20-'Mean values'!D9)*E20,(B20-'Mean values'!E9)*E20),5)</f>
        <v>-0.20219999999999999</v>
      </c>
    </row>
    <row r="21" spans="1:6">
      <c r="A21" s="70" t="s">
        <v>174</v>
      </c>
      <c r="B21" s="46">
        <f>'Case Details'!C17</f>
        <v>4.5</v>
      </c>
      <c r="C21" s="50"/>
      <c r="D21" s="50"/>
      <c r="E21" s="43">
        <f>IF('Case Details'!C$12=1,'Beta estimates'!D21,'Beta estimates'!E21)</f>
        <v>0.30323</v>
      </c>
      <c r="F21" s="125">
        <f>ROUND(IF('Case Details'!C12=1,(B21-'Mean values'!D10)*E21,(B21-'Mean values'!E10)*E21),5)</f>
        <v>9.393E-2</v>
      </c>
    </row>
    <row r="22" spans="1:6">
      <c r="A22" s="70" t="s">
        <v>175</v>
      </c>
      <c r="B22" s="46">
        <f>'Case Details'!C18</f>
        <v>30</v>
      </c>
      <c r="C22" s="50"/>
      <c r="D22" s="50"/>
      <c r="E22" s="43">
        <f>IF('Case Details'!C$12=1,'Beta estimates'!D22,'Beta estimates'!E22)</f>
        <v>2.1149999999999999E-2</v>
      </c>
      <c r="F22" s="125">
        <f>ROUND(IF('Case Details'!C12=1,(B22-'Mean values'!D11)*E22,(B22-'Mean values'!E11)*E22),5)</f>
        <v>-0.10152</v>
      </c>
    </row>
    <row r="23" spans="1:6">
      <c r="A23" s="70" t="s">
        <v>176</v>
      </c>
      <c r="B23" s="46">
        <f>'Case Details'!C19</f>
        <v>0</v>
      </c>
      <c r="C23" s="43">
        <f>IF('Case Details'!C$12=1,'Beta estimates'!B23,'Beta estimates'!C23)</f>
        <v>0.17585999999999999</v>
      </c>
      <c r="D23" s="44">
        <f>ROUND(B23*C23,5)</f>
        <v>0</v>
      </c>
      <c r="E23" s="43">
        <f>IF('Case Details'!C$12=1,'Beta estimates'!D23,'Beta estimates'!E23)</f>
        <v>-1.21662</v>
      </c>
      <c r="F23" s="126">
        <f>ROUND(B23*E23,5)</f>
        <v>0</v>
      </c>
    </row>
    <row r="24" spans="1:6">
      <c r="A24" s="70" t="s">
        <v>177</v>
      </c>
      <c r="B24" s="46">
        <f>'Case Details'!C20</f>
        <v>0</v>
      </c>
      <c r="C24" s="43">
        <f>IF('Case Details'!C$12=1,'Beta estimates'!B24,'Beta estimates'!C24)</f>
        <v>-0.19192999999999999</v>
      </c>
      <c r="D24" s="44">
        <f t="shared" ref="D24:D30" si="2">B24*C24</f>
        <v>0</v>
      </c>
      <c r="E24" s="43">
        <f>IF('Case Details'!C$12=1,'Beta estimates'!D24,'Beta estimates'!E24)</f>
        <v>-0.22755</v>
      </c>
      <c r="F24" s="45">
        <f>ROUND(B24*E24,5)</f>
        <v>0</v>
      </c>
    </row>
    <row r="25" spans="1:6">
      <c r="A25" s="70" t="s">
        <v>178</v>
      </c>
      <c r="B25" s="46">
        <f>IF('Case Details'!C$21=2007,1,0)</f>
        <v>0</v>
      </c>
      <c r="C25" s="43">
        <f>IF('Case Details'!C$12=1,'Beta estimates'!B25,'Beta estimates'!C25)</f>
        <v>0</v>
      </c>
      <c r="D25" s="44">
        <f t="shared" si="2"/>
        <v>0</v>
      </c>
      <c r="E25" s="50"/>
      <c r="F25" s="51"/>
    </row>
    <row r="26" spans="1:6">
      <c r="A26" s="70" t="s">
        <v>179</v>
      </c>
      <c r="B26" s="46">
        <f>IF('Case Details'!C$21=2008,1,0)</f>
        <v>0</v>
      </c>
      <c r="C26" s="43">
        <f>IF('Case Details'!C$12=1,'Beta estimates'!B26,'Beta estimates'!C26)</f>
        <v>0</v>
      </c>
      <c r="D26" s="44">
        <f t="shared" si="2"/>
        <v>0</v>
      </c>
      <c r="E26" s="50"/>
      <c r="F26" s="51"/>
    </row>
    <row r="27" spans="1:6">
      <c r="A27" s="70" t="s">
        <v>180</v>
      </c>
      <c r="B27" s="46">
        <f>IF('Case Details'!C$21=2009,1,0)</f>
        <v>0</v>
      </c>
      <c r="C27" s="43">
        <f>IF('Case Details'!C$12=1,'Beta estimates'!B27,'Beta estimates'!C27)</f>
        <v>0</v>
      </c>
      <c r="D27" s="44">
        <f t="shared" si="2"/>
        <v>0</v>
      </c>
      <c r="E27" s="50"/>
      <c r="F27" s="51"/>
    </row>
    <row r="28" spans="1:6">
      <c r="A28" s="70" t="s">
        <v>181</v>
      </c>
      <c r="B28" s="46">
        <f>IF('Case Details'!C$21=2010,1,0)</f>
        <v>0</v>
      </c>
      <c r="C28" s="43">
        <f>IF('Case Details'!C$12=1,'Beta estimates'!B28,'Beta estimates'!C28)</f>
        <v>0.67264999999999997</v>
      </c>
      <c r="D28" s="44">
        <f t="shared" si="2"/>
        <v>0</v>
      </c>
      <c r="E28" s="50"/>
      <c r="F28" s="51"/>
    </row>
    <row r="29" spans="1:6">
      <c r="A29" s="70" t="s">
        <v>182</v>
      </c>
      <c r="B29" s="46">
        <f>IF('Case Details'!C$21=2011,1,0)</f>
        <v>0</v>
      </c>
      <c r="C29" s="43">
        <f>IF('Case Details'!C$12=1,'Beta estimates'!B29,'Beta estimates'!C29)</f>
        <v>0.94120999999999999</v>
      </c>
      <c r="D29" s="43">
        <f t="shared" si="2"/>
        <v>0</v>
      </c>
      <c r="E29" s="50"/>
      <c r="F29" s="51"/>
    </row>
    <row r="30" spans="1:6">
      <c r="A30" s="70" t="s">
        <v>183</v>
      </c>
      <c r="B30" s="46">
        <f>IF('Case Details'!C$21=2012,1,0)</f>
        <v>0</v>
      </c>
      <c r="C30" s="43">
        <f>IF('Case Details'!C$12=1,'Beta estimates'!B30,'Beta estimates'!C30)</f>
        <v>-0.33815000000000001</v>
      </c>
      <c r="D30" s="43">
        <f t="shared" si="2"/>
        <v>0</v>
      </c>
      <c r="E30" s="50"/>
      <c r="F30" s="51"/>
    </row>
    <row r="31" spans="1:6">
      <c r="A31" s="70" t="s">
        <v>184</v>
      </c>
      <c r="B31" s="46">
        <f>ROUND(ROUND(LN('Case Details'!C14),5)*'Case Details'!C16,5)</f>
        <v>404.42354999999998</v>
      </c>
      <c r="C31" s="43">
        <f>IF('Case Details'!C$12=1,'Beta estimates'!B31,'Beta estimates'!C31)</f>
        <v>-7.3069999999999996E-2</v>
      </c>
      <c r="D31" s="43">
        <f>ROUND(IF('Case Details'!C12=1,(B31-'Mean values'!B14)*C31,(B31-'Mean values'!C14)*C31),5)</f>
        <v>1.62795</v>
      </c>
      <c r="E31" s="50"/>
      <c r="F31" s="51"/>
    </row>
    <row r="32" spans="1:6">
      <c r="A32" s="70" t="s">
        <v>185</v>
      </c>
      <c r="B32" s="46">
        <f>ROUND(IF('Case Details'!C$12=2,LN('Case Details'!C$14),0),5)</f>
        <v>0</v>
      </c>
      <c r="C32" s="43">
        <f>IF('Case Details'!C$12=1,'Beta estimates'!B32,'Beta estimates'!C32)</f>
        <v>0</v>
      </c>
      <c r="D32" s="43">
        <f t="shared" ref="D32:D39" si="3">ROUND(B32*C32,5)</f>
        <v>0</v>
      </c>
      <c r="E32" s="50"/>
      <c r="F32" s="51"/>
    </row>
    <row r="33" spans="1:6">
      <c r="A33" s="70" t="s">
        <v>186</v>
      </c>
      <c r="B33" s="46">
        <f>ROUND(IF('Case Details'!C$12=4,LN('Case Details'!C$14),0),5)</f>
        <v>0</v>
      </c>
      <c r="C33" s="43">
        <f>IF('Case Details'!C$12=1,'Beta estimates'!B33,'Beta estimates'!C33)</f>
        <v>0</v>
      </c>
      <c r="D33" s="43">
        <f t="shared" si="3"/>
        <v>0</v>
      </c>
      <c r="E33" s="50"/>
      <c r="F33" s="51"/>
    </row>
    <row r="34" spans="1:6">
      <c r="A34" s="70" t="s">
        <v>187</v>
      </c>
      <c r="B34" s="46">
        <f>ROUND(IF('Case Details'!C$12=5,LN('Case Details'!C$14),0),5)</f>
        <v>0</v>
      </c>
      <c r="C34" s="43">
        <f>IF('Case Details'!C$12=1,'Beta estimates'!B34,'Beta estimates'!C34)</f>
        <v>0</v>
      </c>
      <c r="D34" s="43">
        <f t="shared" si="3"/>
        <v>0</v>
      </c>
      <c r="E34" s="50"/>
      <c r="F34" s="51"/>
    </row>
    <row r="35" spans="1:6">
      <c r="A35" s="70" t="s">
        <v>188</v>
      </c>
      <c r="B35" s="46">
        <f>ROUND(IF('Case Details'!C$12=6,LN('Case Details'!C$14),0),5)</f>
        <v>0</v>
      </c>
      <c r="C35" s="43">
        <f>IF('Case Details'!C$12=1,'Beta estimates'!B35,'Beta estimates'!C35)</f>
        <v>0</v>
      </c>
      <c r="D35" s="43">
        <f t="shared" si="3"/>
        <v>0</v>
      </c>
      <c r="E35" s="50"/>
      <c r="F35" s="51"/>
    </row>
    <row r="36" spans="1:6">
      <c r="A36" s="70" t="s">
        <v>189</v>
      </c>
      <c r="B36" s="46">
        <f>ROUND(IF('Case Details'!C$12=7,LN('Case Details'!C$14),0),5)</f>
        <v>0</v>
      </c>
      <c r="C36" s="43">
        <f>IF('Case Details'!C$12=1,'Beta estimates'!B36,'Beta estimates'!C36)</f>
        <v>0</v>
      </c>
      <c r="D36" s="43">
        <f t="shared" si="3"/>
        <v>0</v>
      </c>
      <c r="E36" s="50"/>
      <c r="F36" s="51"/>
    </row>
    <row r="37" spans="1:6">
      <c r="A37" s="70" t="s">
        <v>190</v>
      </c>
      <c r="B37" s="46">
        <f>ROUND(IF('Case Details'!C$12=8,LN('Case Details'!C$14),0),5)</f>
        <v>0</v>
      </c>
      <c r="C37" s="43">
        <f>IF('Case Details'!C$12=1,'Beta estimates'!B37,'Beta estimates'!C37)</f>
        <v>0</v>
      </c>
      <c r="D37" s="43">
        <f t="shared" si="3"/>
        <v>0</v>
      </c>
      <c r="E37" s="50"/>
      <c r="F37" s="51"/>
    </row>
    <row r="38" spans="1:6">
      <c r="A38" s="70" t="s">
        <v>191</v>
      </c>
      <c r="B38" s="46">
        <f>ROUND(IF('Case Details'!C$12=9,LN('Case Details'!C$14),0),5)</f>
        <v>0</v>
      </c>
      <c r="C38" s="43">
        <f>IF('Case Details'!C$12=1,'Beta estimates'!B38,'Beta estimates'!C38)</f>
        <v>0</v>
      </c>
      <c r="D38" s="44">
        <f t="shared" si="3"/>
        <v>0</v>
      </c>
      <c r="E38" s="50"/>
      <c r="F38" s="51"/>
    </row>
    <row r="39" spans="1:6">
      <c r="A39" s="70" t="s">
        <v>192</v>
      </c>
      <c r="B39" s="46">
        <f>ROUND(IF('Case Details'!C$12=10,LN('Case Details'!C$14),0),5)</f>
        <v>0</v>
      </c>
      <c r="C39" s="43">
        <f>IF('Case Details'!C$12=1,'Beta estimates'!B39,'Beta estimates'!C39)</f>
        <v>0</v>
      </c>
      <c r="D39" s="44">
        <f t="shared" si="3"/>
        <v>0</v>
      </c>
      <c r="E39" s="50"/>
      <c r="F39" s="51"/>
    </row>
    <row r="40" spans="1:6">
      <c r="A40" s="70" t="s">
        <v>193</v>
      </c>
      <c r="B40" s="46">
        <f>ROUND('Case Details'!C5*ROUND(LN('Case Details'!C13),5),5)</f>
        <v>233.99011999999999</v>
      </c>
      <c r="C40" s="52"/>
      <c r="D40" s="52"/>
      <c r="E40" s="43">
        <f>IF('Case Details'!C$12=1,'Beta estimates'!D40,'Beta estimates'!E40)</f>
        <v>-8.4809999999999997E-2</v>
      </c>
      <c r="F40" s="125">
        <f>ROUND(IF('Case Details'!C12=1,(B40-'Mean values'!D17)*E40,(B40-'Mean values'!E17)*E40),5)</f>
        <v>1.3062199999999999</v>
      </c>
    </row>
    <row r="41" spans="1:6">
      <c r="A41" s="70" t="s">
        <v>194</v>
      </c>
      <c r="B41" s="46">
        <f>'Case Details'!C22</f>
        <v>0</v>
      </c>
      <c r="C41" s="52"/>
      <c r="D41" s="52"/>
      <c r="E41" s="43">
        <f>IF('Case Details'!C$12=1,'Beta estimates'!D41,'Beta estimates'!E41)</f>
        <v>5.6610000000000001E-2</v>
      </c>
      <c r="F41" s="125">
        <f>B41*E41</f>
        <v>0</v>
      </c>
    </row>
    <row r="42" spans="1:6">
      <c r="A42" s="70" t="s">
        <v>195</v>
      </c>
      <c r="B42" s="46">
        <f>'Case Details'!C23</f>
        <v>0</v>
      </c>
      <c r="C42" s="52"/>
      <c r="D42" s="52"/>
      <c r="E42" s="43">
        <f>IF('Case Details'!C$12=1,'Beta estimates'!D42,'Beta estimates'!E42)</f>
        <v>0.45698</v>
      </c>
      <c r="F42" s="125">
        <f>B42*E42</f>
        <v>0</v>
      </c>
    </row>
    <row r="43" spans="1:6">
      <c r="A43" s="70" t="s">
        <v>196</v>
      </c>
      <c r="B43" s="46">
        <f>'Case Details'!C24</f>
        <v>0</v>
      </c>
      <c r="C43" s="52"/>
      <c r="D43" s="52"/>
      <c r="E43" s="43">
        <f>IF('Case Details'!C$12=1,'Beta estimates'!D43,'Beta estimates'!E43)</f>
        <v>0.52254999999999996</v>
      </c>
      <c r="F43" s="125">
        <f>B43*E43</f>
        <v>0</v>
      </c>
    </row>
    <row r="44" spans="1:6">
      <c r="A44" s="70" t="s">
        <v>264</v>
      </c>
      <c r="B44" s="46">
        <f>ROUND(LN('Case Details'!C25+1),5)</f>
        <v>3.4339900000000001</v>
      </c>
      <c r="C44" s="52"/>
      <c r="D44" s="52"/>
      <c r="E44" s="43">
        <f>IF('Case Details'!C$12=1,'Beta estimates'!D44,'Beta estimates'!E44)</f>
        <v>4.573E-2</v>
      </c>
      <c r="F44" s="125">
        <f>ROUND(IF('Case Details'!C12=1,(B44-'Mean values'!D18)*E44,(B44-'Mean values'!E18)*E44),5)</f>
        <v>-3.6089999999999997E-2</v>
      </c>
    </row>
    <row r="45" spans="1:6">
      <c r="A45" s="70" t="s">
        <v>197</v>
      </c>
      <c r="B45" s="46">
        <f>'Case Details'!C26</f>
        <v>0</v>
      </c>
      <c r="C45" s="52"/>
      <c r="D45" s="52"/>
      <c r="E45" s="43">
        <f>IF('Case Details'!C$12=1,'Beta estimates'!D45,'Beta estimates'!E45)</f>
        <v>0.24127999999999999</v>
      </c>
      <c r="F45" s="125">
        <f t="shared" ref="F45:F53" si="4">B45*E45</f>
        <v>0</v>
      </c>
    </row>
    <row r="46" spans="1:6">
      <c r="A46" s="70" t="s">
        <v>198</v>
      </c>
      <c r="B46" s="48">
        <f>IF('Case Details'!C$12=2,'Case Details'!C$5,0)</f>
        <v>0</v>
      </c>
      <c r="C46" s="52"/>
      <c r="D46" s="52"/>
      <c r="E46" s="43">
        <f>IF('Case Details'!C$12=1,'Beta estimates'!D46,'Beta estimates'!E46)</f>
        <v>0</v>
      </c>
      <c r="F46" s="125">
        <f t="shared" si="4"/>
        <v>0</v>
      </c>
    </row>
    <row r="47" spans="1:6">
      <c r="A47" s="70" t="s">
        <v>199</v>
      </c>
      <c r="B47" s="48">
        <f>IF('Case Details'!C$12=4,'Case Details'!C$5,0)</f>
        <v>0</v>
      </c>
      <c r="C47" s="52"/>
      <c r="D47" s="52"/>
      <c r="E47" s="43">
        <f>IF('Case Details'!C$12=1,'Beta estimates'!D47,'Beta estimates'!E47)</f>
        <v>0</v>
      </c>
      <c r="F47" s="47">
        <f t="shared" si="4"/>
        <v>0</v>
      </c>
    </row>
    <row r="48" spans="1:6">
      <c r="A48" s="70" t="s">
        <v>200</v>
      </c>
      <c r="B48" s="48">
        <f>IF('Case Details'!C$12=5,'Case Details'!C$5,0)</f>
        <v>0</v>
      </c>
      <c r="C48" s="52"/>
      <c r="D48" s="52"/>
      <c r="E48" s="43">
        <f>IF('Case Details'!C$12=1,'Beta estimates'!D48,'Beta estimates'!E48)</f>
        <v>0</v>
      </c>
      <c r="F48" s="47">
        <f t="shared" si="4"/>
        <v>0</v>
      </c>
    </row>
    <row r="49" spans="1:6">
      <c r="A49" s="70" t="s">
        <v>201</v>
      </c>
      <c r="B49" s="48">
        <f>IF('Case Details'!C$12=6,'Case Details'!C$5,0)</f>
        <v>0</v>
      </c>
      <c r="C49" s="52"/>
      <c r="D49" s="52"/>
      <c r="E49" s="43">
        <f>IF('Case Details'!C$12=1,'Beta estimates'!D49,'Beta estimates'!E49)</f>
        <v>0</v>
      </c>
      <c r="F49" s="47">
        <f t="shared" si="4"/>
        <v>0</v>
      </c>
    </row>
    <row r="50" spans="1:6">
      <c r="A50" s="70" t="s">
        <v>202</v>
      </c>
      <c r="B50" s="48">
        <f>IF('Case Details'!C$12=7,'Case Details'!C$5,0)</f>
        <v>0</v>
      </c>
      <c r="C50" s="52"/>
      <c r="D50" s="52"/>
      <c r="E50" s="43">
        <f>IF('Case Details'!C$12=1,'Beta estimates'!D50,'Beta estimates'!E50)</f>
        <v>0</v>
      </c>
      <c r="F50" s="47">
        <f t="shared" si="4"/>
        <v>0</v>
      </c>
    </row>
    <row r="51" spans="1:6">
      <c r="A51" s="70" t="s">
        <v>203</v>
      </c>
      <c r="B51" s="48">
        <f>IF('Case Details'!C$12=8,'Case Details'!C$5,0)</f>
        <v>0</v>
      </c>
      <c r="C51" s="52"/>
      <c r="D51" s="52"/>
      <c r="E51" s="43">
        <f>IF('Case Details'!C$12=1,'Beta estimates'!D51,'Beta estimates'!E51)</f>
        <v>0</v>
      </c>
      <c r="F51" s="47">
        <f t="shared" si="4"/>
        <v>0</v>
      </c>
    </row>
    <row r="52" spans="1:6">
      <c r="A52" s="70" t="s">
        <v>204</v>
      </c>
      <c r="B52" s="48">
        <f>IF('Case Details'!C$12=9,'Case Details'!C$5,0)</f>
        <v>0</v>
      </c>
      <c r="C52" s="52"/>
      <c r="D52" s="52"/>
      <c r="E52" s="43">
        <f>IF('Case Details'!C$12=1,'Beta estimates'!D52,'Beta estimates'!E52)</f>
        <v>0</v>
      </c>
      <c r="F52" s="45">
        <f t="shared" si="4"/>
        <v>0</v>
      </c>
    </row>
    <row r="53" spans="1:6">
      <c r="A53" s="70" t="s">
        <v>205</v>
      </c>
      <c r="B53" s="48">
        <f>IF('Case Details'!C$12=10,'Case Details'!C$5,0)</f>
        <v>0</v>
      </c>
      <c r="C53" s="52"/>
      <c r="D53" s="52"/>
      <c r="E53" s="43">
        <f>IF('Case Details'!C$12=1,'Beta estimates'!D53,'Beta estimates'!E53)</f>
        <v>0</v>
      </c>
      <c r="F53" s="45">
        <f t="shared" si="4"/>
        <v>0</v>
      </c>
    </row>
    <row r="54" spans="1:6">
      <c r="A54" s="70" t="s">
        <v>206</v>
      </c>
      <c r="B54" s="48">
        <f>IF('Case Details'!C$12=1,ROUND(LN('Case Details'!C30+1),5)," ")</f>
        <v>3.7135699999999998</v>
      </c>
      <c r="C54" s="43">
        <f>IF('Case Details'!C$12=1,'Beta estimates'!B54," ")</f>
        <v>8.0030000000000004E-2</v>
      </c>
      <c r="D54" s="46">
        <f>IF('Case Details'!C$12=1,ROUND(((B54-'Mean values'!B12)*'Linear predictor'!C54),5)," ")</f>
        <v>5.4420000000000003E-2</v>
      </c>
      <c r="E54" s="43">
        <f>IF('Case Details'!C$12=1,'Beta estimates'!D54,'Beta estimates'!E54)</f>
        <v>5.0549999999999998E-2</v>
      </c>
      <c r="F54" s="134">
        <f>IF('Case Details'!C12=1,ROUND(((B54-'Mean values'!D12)*'Linear predictor'!E54),5)," ")</f>
        <v>3.5439999999999999E-2</v>
      </c>
    </row>
    <row r="55" spans="1:6">
      <c r="A55" s="70" t="s">
        <v>207</v>
      </c>
      <c r="B55" s="48">
        <f>IF('Case Details'!C$12=1,ROUND('Case Details'!C35,5)," ")</f>
        <v>3</v>
      </c>
      <c r="C55" s="43">
        <f>IF('Case Details'!C$12=1,'Beta estimates'!B55," ")</f>
        <v>0.19334000000000001</v>
      </c>
      <c r="D55" s="46">
        <f>IF('Case Details'!C$12=1,ROUND(((B55-'Mean values'!B13)*'Linear predictor'!C55),5)," ")</f>
        <v>6.9070000000000006E-2</v>
      </c>
      <c r="E55" s="43">
        <f>IF('Case Details'!C$12=1,'Beta estimates'!D55,'Beta estimates'!E55)</f>
        <v>0.24722</v>
      </c>
      <c r="F55" s="134">
        <f>IF('Case Details'!C12=1,ROUND(((B55-'Mean values'!D13)*'Linear predictor'!E55),5)," ")</f>
        <v>9.0950000000000003E-2</v>
      </c>
    </row>
    <row r="56" spans="1:6">
      <c r="A56" s="70" t="s">
        <v>208</v>
      </c>
      <c r="B56" s="48">
        <f>IF('Case Details'!C12=1,IF('Case Details'!C31=2,1,0)," ")</f>
        <v>0</v>
      </c>
      <c r="C56" s="43">
        <f>IF('Case Details'!C$12=1,'Beta estimates'!B56," ")</f>
        <v>0.19005</v>
      </c>
      <c r="D56" s="46">
        <f>IF('Case Details'!C$12=1,B56*'Linear predictor'!C56," ")</f>
        <v>0</v>
      </c>
      <c r="E56" s="43">
        <f>IF('Case Details'!C$12=1,'Beta estimates'!D56,'Beta estimates'!E56)</f>
        <v>1.9060000000000001E-2</v>
      </c>
      <c r="F56" s="134">
        <f>IF('Case Details'!C12=1,(B56)*'Linear predictor'!E56," ")</f>
        <v>0</v>
      </c>
    </row>
    <row r="57" spans="1:6">
      <c r="A57" s="70" t="s">
        <v>209</v>
      </c>
      <c r="B57" s="48">
        <f>IF('Case Details'!C12=1,IF('Case Details'!C31&gt;2,1,0)," ")</f>
        <v>0</v>
      </c>
      <c r="C57" s="43">
        <f>IF('Case Details'!C$12=1,'Beta estimates'!B57," ")</f>
        <v>1.3010000000000001E-2</v>
      </c>
      <c r="D57" s="46">
        <f>IF('Case Details'!C$12=1,B57*'Linear predictor'!C57," ")</f>
        <v>0</v>
      </c>
      <c r="E57" s="43">
        <f>IF('Case Details'!C$12=1,'Beta estimates'!D57,'Beta estimates'!E57)</f>
        <v>-0.35067999999999999</v>
      </c>
      <c r="F57" s="134">
        <f>IF('Case Details'!C12=1,(B57)*'Linear predictor'!E57," ")</f>
        <v>0</v>
      </c>
    </row>
    <row r="58" spans="1:6">
      <c r="A58" s="78"/>
      <c r="B58" s="53"/>
      <c r="C58" s="53"/>
      <c r="D58" s="53"/>
      <c r="E58" s="54"/>
      <c r="F58" s="55"/>
    </row>
    <row r="59" spans="1:6" s="1" customFormat="1">
      <c r="A59" s="81" t="s">
        <v>133</v>
      </c>
      <c r="B59" s="56"/>
      <c r="C59" s="57"/>
      <c r="D59" s="57"/>
      <c r="E59" s="57"/>
      <c r="F59" s="58"/>
    </row>
    <row r="60" spans="1:6">
      <c r="A60" s="70" t="s">
        <v>210</v>
      </c>
      <c r="B60" s="46">
        <f>'Case Details'!C39</f>
        <v>52</v>
      </c>
      <c r="C60" s="50"/>
      <c r="D60" s="50"/>
      <c r="E60" s="43">
        <f>IF('Case Details'!C$12=1,'Beta estimates'!D60,'Beta estimates'!E60)</f>
        <v>0.02</v>
      </c>
      <c r="F60" s="47">
        <f>ROUND(IF('Case Details'!C12=1,(B60-'Mean values'!D15)*E60,(B60-'Mean values'!E15)*E60),5)</f>
        <v>5.6189999999999997E-2</v>
      </c>
    </row>
    <row r="61" spans="1:6">
      <c r="A61" s="70" t="s">
        <v>211</v>
      </c>
      <c r="B61" s="46">
        <f>IF('Case Details'!C$43=2,1,0)</f>
        <v>0</v>
      </c>
      <c r="C61" s="52"/>
      <c r="D61" s="52"/>
      <c r="E61" s="43">
        <f>IF('Case Details'!C$12=1,'Beta estimates'!D61,'Beta estimates'!E61)</f>
        <v>0.83592</v>
      </c>
      <c r="F61" s="47">
        <f>B61*E61</f>
        <v>0</v>
      </c>
    </row>
    <row r="62" spans="1:6">
      <c r="A62" s="70" t="s">
        <v>212</v>
      </c>
      <c r="B62" s="46">
        <f>IF('Case Details'!C$43=3,1,0)</f>
        <v>0</v>
      </c>
      <c r="C62" s="52"/>
      <c r="D62" s="52"/>
      <c r="E62" s="43">
        <f>IF('Case Details'!C$12=1,'Beta estimates'!D62,'Beta estimates'!E62)</f>
        <v>-0.86246</v>
      </c>
      <c r="F62" s="47">
        <f>B62*E62</f>
        <v>0</v>
      </c>
    </row>
    <row r="63" spans="1:6">
      <c r="A63" s="70" t="s">
        <v>213</v>
      </c>
      <c r="B63" s="46">
        <f>IF('Case Details'!C$43=4,1,0)</f>
        <v>0</v>
      </c>
      <c r="C63" s="52"/>
      <c r="D63" s="52"/>
      <c r="E63" s="43">
        <f>IF('Case Details'!C$12=1,'Beta estimates'!D63,'Beta estimates'!E63)</f>
        <v>-3.0000000000000001E-3</v>
      </c>
      <c r="F63" s="47">
        <f>B63*E63</f>
        <v>0</v>
      </c>
    </row>
    <row r="64" spans="1:6">
      <c r="A64" s="70" t="s">
        <v>214</v>
      </c>
      <c r="B64" s="46">
        <f>ROUND('Case Details'!C44,5)</f>
        <v>25</v>
      </c>
      <c r="C64" s="52"/>
      <c r="D64" s="52"/>
      <c r="E64" s="43">
        <f>IF('Case Details'!C$12=1,'Beta estimates'!D64,'Beta estimates'!E64)</f>
        <v>-1.5910000000000001E-2</v>
      </c>
      <c r="F64" s="47">
        <f>ROUND(IF('Case Details'!C12=1,(B64-'Mean values'!D16)*E64,(B64-'Mean values'!E16)*E64),5)</f>
        <v>2.2599999999999999E-2</v>
      </c>
    </row>
    <row r="65" spans="1:6">
      <c r="A65" s="70" t="s">
        <v>215</v>
      </c>
      <c r="B65" s="46">
        <f>IF('Case Details'!C47=2,1,0)</f>
        <v>0</v>
      </c>
      <c r="C65" s="52"/>
      <c r="D65" s="52"/>
      <c r="E65" s="43">
        <f>IF('Case Details'!C$12=1,'Beta estimates'!D65,'Beta estimates'!E65)</f>
        <v>0.16656000000000001</v>
      </c>
      <c r="F65" s="47">
        <f t="shared" ref="F65:F80" si="5">B65*E65</f>
        <v>0</v>
      </c>
    </row>
    <row r="66" spans="1:6">
      <c r="A66" s="70" t="s">
        <v>216</v>
      </c>
      <c r="B66" s="46">
        <f>IF('Case Details'!C47=9,1,0)</f>
        <v>0</v>
      </c>
      <c r="C66" s="52"/>
      <c r="D66" s="52"/>
      <c r="E66" s="43">
        <f>IF('Case Details'!C$12=1,'Beta estimates'!D66,'Beta estimates'!E66)</f>
        <v>-6.4500000000000002E-2</v>
      </c>
      <c r="F66" s="47">
        <f t="shared" si="5"/>
        <v>0</v>
      </c>
    </row>
    <row r="67" spans="1:6">
      <c r="A67" s="70" t="s">
        <v>217</v>
      </c>
      <c r="B67" s="46">
        <f>IF('Case Details'!C48=2,1,0)</f>
        <v>0</v>
      </c>
      <c r="C67" s="52"/>
      <c r="D67" s="52"/>
      <c r="E67" s="43">
        <f>IF('Case Details'!C$12=1,'Beta estimates'!D67,'Beta estimates'!E67)</f>
        <v>1.7471699999999999</v>
      </c>
      <c r="F67" s="47">
        <f t="shared" si="5"/>
        <v>0</v>
      </c>
    </row>
    <row r="68" spans="1:6">
      <c r="A68" s="70" t="s">
        <v>218</v>
      </c>
      <c r="B68" s="46">
        <f>IF('Case Details'!C$47=2,IF('Case Details'!C$11=1,1,0),0)</f>
        <v>0</v>
      </c>
      <c r="C68" s="52"/>
      <c r="D68" s="52"/>
      <c r="E68" s="43">
        <f>IF('Case Details'!C$12=1,'Beta estimates'!D68,'Beta estimates'!E68)</f>
        <v>1.5048600000000001</v>
      </c>
      <c r="F68" s="45">
        <f t="shared" si="5"/>
        <v>0</v>
      </c>
    </row>
    <row r="69" spans="1:6">
      <c r="A69" s="70" t="s">
        <v>219</v>
      </c>
      <c r="B69" s="46">
        <f>IF('Case Details'!C$47=9,IF('Case Details'!C$11=1,1,0),0)</f>
        <v>0</v>
      </c>
      <c r="C69" s="52"/>
      <c r="D69" s="52"/>
      <c r="E69" s="43">
        <f>IF('Case Details'!C$12=1,'Beta estimates'!D69,'Beta estimates'!E69)</f>
        <v>0.94682999999999995</v>
      </c>
      <c r="F69" s="45">
        <f t="shared" si="5"/>
        <v>0</v>
      </c>
    </row>
    <row r="70" spans="1:6">
      <c r="A70" s="70" t="s">
        <v>220</v>
      </c>
      <c r="B70" s="46">
        <f>IF('Case Details'!C11=1,'Case Details'!C39,0)</f>
        <v>0</v>
      </c>
      <c r="C70" s="52"/>
      <c r="D70" s="52"/>
      <c r="E70" s="43">
        <f>IF('Case Details'!C$12=1,'Beta estimates'!D70,'Beta estimates'!E70)</f>
        <v>2.7089999999999999E-2</v>
      </c>
      <c r="F70" s="45">
        <f t="shared" si="5"/>
        <v>0</v>
      </c>
    </row>
    <row r="71" spans="1:6">
      <c r="A71" s="70" t="s">
        <v>221</v>
      </c>
      <c r="B71" s="46">
        <f>IF('Case Details'!C$48=2,'Case Details'!C5,0)</f>
        <v>0</v>
      </c>
      <c r="C71" s="52"/>
      <c r="D71" s="52"/>
      <c r="E71" s="43">
        <f>IF('Case Details'!C$12=1,'Beta estimates'!D71,'Beta estimates'!E71)</f>
        <v>3.5209999999999998E-2</v>
      </c>
      <c r="F71" s="45">
        <f t="shared" si="5"/>
        <v>0</v>
      </c>
    </row>
    <row r="72" spans="1:6">
      <c r="A72" s="128" t="s">
        <v>222</v>
      </c>
      <c r="B72" s="46">
        <f>IF('Case Details'!C$48=2,ROUND(LN('Case Details'!C13),5),0)</f>
        <v>0</v>
      </c>
      <c r="C72" s="52"/>
      <c r="D72" s="52"/>
      <c r="E72" s="43">
        <f>IF('Case Details'!C$12=1,'Beta estimates'!D72,'Beta estimates'!E72)</f>
        <v>-0.74070000000000003</v>
      </c>
      <c r="F72" s="45">
        <f t="shared" si="5"/>
        <v>0</v>
      </c>
    </row>
    <row r="73" spans="1:6">
      <c r="A73" s="70" t="s">
        <v>223</v>
      </c>
      <c r="B73" s="48">
        <f>IF('Case Details'!C$12=2,IF('Case Details'!C$48=2,1,0),0)</f>
        <v>0</v>
      </c>
      <c r="C73" s="52"/>
      <c r="D73" s="52"/>
      <c r="E73" s="43">
        <f>IF('Case Details'!C$12=1,'Beta estimates'!D73,'Beta estimates'!E73)</f>
        <v>0</v>
      </c>
      <c r="F73" s="45">
        <f t="shared" si="5"/>
        <v>0</v>
      </c>
    </row>
    <row r="74" spans="1:6">
      <c r="A74" s="70" t="s">
        <v>224</v>
      </c>
      <c r="B74" s="48">
        <f>IF('Case Details'!C$12=4,IF('Case Details'!C$48=2,1,0),0)</f>
        <v>0</v>
      </c>
      <c r="C74" s="52"/>
      <c r="D74" s="52"/>
      <c r="E74" s="43">
        <f>IF('Case Details'!C$12=1,'Beta estimates'!D74,'Beta estimates'!E74)</f>
        <v>0</v>
      </c>
      <c r="F74" s="45">
        <f t="shared" si="5"/>
        <v>0</v>
      </c>
    </row>
    <row r="75" spans="1:6">
      <c r="A75" s="70" t="s">
        <v>225</v>
      </c>
      <c r="B75" s="48">
        <f>IF('Case Details'!C$12=5,IF('Case Details'!C$48=2,1,0),0)</f>
        <v>0</v>
      </c>
      <c r="C75" s="52"/>
      <c r="D75" s="52"/>
      <c r="E75" s="43">
        <f>IF('Case Details'!C$12=1,'Beta estimates'!D75,'Beta estimates'!E75)</f>
        <v>0</v>
      </c>
      <c r="F75" s="45">
        <f t="shared" si="5"/>
        <v>0</v>
      </c>
    </row>
    <row r="76" spans="1:6">
      <c r="A76" s="70" t="s">
        <v>226</v>
      </c>
      <c r="B76" s="48">
        <f>IF('Case Details'!C$12=6,IF('Case Details'!C$48=2,1,0),0)</f>
        <v>0</v>
      </c>
      <c r="C76" s="52"/>
      <c r="D76" s="52"/>
      <c r="E76" s="43">
        <f>IF('Case Details'!C$12=1,'Beta estimates'!D76,'Beta estimates'!E76)</f>
        <v>0</v>
      </c>
      <c r="F76" s="45">
        <f t="shared" si="5"/>
        <v>0</v>
      </c>
    </row>
    <row r="77" spans="1:6">
      <c r="A77" s="70" t="s">
        <v>227</v>
      </c>
      <c r="B77" s="48">
        <f>IF('Case Details'!C$12=7,IF('Case Details'!C$48=2,1,0),0)</f>
        <v>0</v>
      </c>
      <c r="C77" s="52"/>
      <c r="D77" s="52"/>
      <c r="E77" s="43">
        <f>IF('Case Details'!C$12=1,'Beta estimates'!D77,'Beta estimates'!E77)</f>
        <v>0</v>
      </c>
      <c r="F77" s="45">
        <f t="shared" si="5"/>
        <v>0</v>
      </c>
    </row>
    <row r="78" spans="1:6">
      <c r="A78" s="70" t="s">
        <v>228</v>
      </c>
      <c r="B78" s="48">
        <f>IF('Case Details'!C$12=8,IF('Case Details'!C$48=2,1,0),0)</f>
        <v>0</v>
      </c>
      <c r="C78" s="52"/>
      <c r="D78" s="52"/>
      <c r="E78" s="43">
        <f>IF('Case Details'!C$12=1,'Beta estimates'!D78,'Beta estimates'!E78)</f>
        <v>0</v>
      </c>
      <c r="F78" s="45">
        <f t="shared" si="5"/>
        <v>0</v>
      </c>
    </row>
    <row r="79" spans="1:6">
      <c r="A79" s="70" t="s">
        <v>229</v>
      </c>
      <c r="B79" s="48">
        <f>IF('Case Details'!C$12=9,IF('Case Details'!C$48=2,1,0),0)</f>
        <v>0</v>
      </c>
      <c r="C79" s="52"/>
      <c r="D79" s="52"/>
      <c r="E79" s="43">
        <f>IF('Case Details'!C$12=1,'Beta estimates'!D79,'Beta estimates'!E79)</f>
        <v>0</v>
      </c>
      <c r="F79" s="45">
        <f t="shared" si="5"/>
        <v>0</v>
      </c>
    </row>
    <row r="80" spans="1:6">
      <c r="A80" s="70" t="s">
        <v>230</v>
      </c>
      <c r="B80" s="48">
        <f>IF('Case Details'!C$12=10,IF('Case Details'!C$48=2,1,0),0)</f>
        <v>0</v>
      </c>
      <c r="C80" s="52"/>
      <c r="D80" s="52"/>
      <c r="E80" s="43">
        <f>IF('Case Details'!C$12=1,'Beta estimates'!D80,'Beta estimates'!E80)</f>
        <v>0</v>
      </c>
      <c r="F80" s="45">
        <f t="shared" si="5"/>
        <v>0</v>
      </c>
    </row>
    <row r="81" spans="1:6">
      <c r="A81" s="78"/>
      <c r="B81" s="53"/>
      <c r="C81" s="53"/>
      <c r="D81" s="53"/>
      <c r="E81" s="54"/>
      <c r="F81" s="55"/>
    </row>
    <row r="82" spans="1:6" s="1" customFormat="1">
      <c r="A82" s="78" t="s">
        <v>134</v>
      </c>
      <c r="B82" s="56"/>
      <c r="C82" s="56"/>
      <c r="D82" s="56"/>
      <c r="E82" s="57"/>
      <c r="F82" s="58"/>
    </row>
    <row r="83" spans="1:6">
      <c r="A83" s="70" t="s">
        <v>261</v>
      </c>
      <c r="B83" s="46">
        <f>IF('Case Details'!C52=0,1,0)</f>
        <v>0</v>
      </c>
      <c r="C83" s="52"/>
      <c r="D83" s="52"/>
      <c r="E83" s="43">
        <f>IF('Case Details'!C$12=1,'Beta estimates'!D83,'Beta estimates'!E83)</f>
        <v>1.2632699999999999</v>
      </c>
      <c r="F83" s="45">
        <f>B83*E83</f>
        <v>0</v>
      </c>
    </row>
    <row r="84" spans="1:6" ht="15.75" thickBot="1">
      <c r="A84" s="69" t="s">
        <v>262</v>
      </c>
      <c r="B84" s="46">
        <f>IF('Case Details'!C53=1,1,0)</f>
        <v>0</v>
      </c>
      <c r="C84" s="52"/>
      <c r="D84" s="52"/>
      <c r="E84" s="43">
        <f>IF('Case Details'!C$12=1,'Beta estimates'!D84,'Beta estimates'!E84)</f>
        <v>0.42793999999999999</v>
      </c>
      <c r="F84" s="47">
        <f>B84*E84</f>
        <v>0</v>
      </c>
    </row>
    <row r="85" spans="1:6" s="4" customFormat="1">
      <c r="A85" s="49"/>
      <c r="B85" s="46"/>
      <c r="C85" s="46"/>
      <c r="D85" s="46"/>
      <c r="E85" s="43"/>
      <c r="F85" s="47"/>
    </row>
    <row r="86" spans="1:6" s="1" customFormat="1" ht="15.75" thickBot="1">
      <c r="A86" s="61" t="s">
        <v>108</v>
      </c>
      <c r="B86" s="62"/>
      <c r="C86" s="62"/>
      <c r="D86" s="132">
        <f>SUM(D5:D84)</f>
        <v>-0.14273999999999998</v>
      </c>
      <c r="E86" s="62"/>
      <c r="F86" s="63">
        <f>SUM(F5:F84)</f>
        <v>0.10867000000000009</v>
      </c>
    </row>
  </sheetData>
  <mergeCells count="2">
    <mergeCell ref="C2:D2"/>
    <mergeCell ref="E2:F2"/>
  </mergeCells>
  <pageMargins left="0.7" right="0.7" top="0.75" bottom="0.75" header="0.3" footer="0.3"/>
  <pageSetup paperSize="9" orientation="portrait" r:id="rId1"/>
  <ignoredErrors>
    <ignoredError sqref="F4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1832"/>
  <sheetViews>
    <sheetView topLeftCell="A1797" workbookViewId="0"/>
  </sheetViews>
  <sheetFormatPr defaultRowHeight="15"/>
  <cols>
    <col min="1" max="1" width="9.85546875" style="90" bestFit="1" customWidth="1"/>
    <col min="2" max="2" width="9.85546875" style="90" customWidth="1"/>
    <col min="3" max="3" width="12" style="90" bestFit="1" customWidth="1"/>
    <col min="4" max="4" width="13.28515625" style="90" bestFit="1" customWidth="1"/>
    <col min="5" max="5" width="26" style="90" customWidth="1"/>
    <col min="6" max="6" width="19.28515625" style="90" customWidth="1"/>
    <col min="7" max="7" width="12" style="89" bestFit="1" customWidth="1"/>
    <col min="8" max="8" width="13.28515625" style="89" bestFit="1" customWidth="1"/>
    <col min="9" max="9" width="27" style="90" customWidth="1"/>
    <col min="10" max="10" width="20.140625" style="90" customWidth="1"/>
    <col min="11" max="16384" width="9.140625" style="89"/>
  </cols>
  <sheetData>
    <row r="1" spans="1:10">
      <c r="A1" s="90" t="s">
        <v>102</v>
      </c>
    </row>
    <row r="2" spans="1:10" ht="15.75" thickBot="1"/>
    <row r="3" spans="1:10" s="99" customFormat="1" ht="15" customHeight="1">
      <c r="A3" s="117" t="s">
        <v>111</v>
      </c>
      <c r="B3" s="118" t="s">
        <v>149</v>
      </c>
      <c r="C3" s="152" t="s">
        <v>150</v>
      </c>
      <c r="D3" s="153"/>
      <c r="E3" s="150" t="s">
        <v>153</v>
      </c>
      <c r="F3" s="148" t="s">
        <v>107</v>
      </c>
      <c r="G3" s="152" t="s">
        <v>154</v>
      </c>
      <c r="H3" s="153"/>
      <c r="I3" s="154" t="s">
        <v>153</v>
      </c>
      <c r="J3" s="148" t="s">
        <v>107</v>
      </c>
    </row>
    <row r="4" spans="1:10" s="99" customFormat="1" ht="15.75" thickBot="1">
      <c r="A4" s="100"/>
      <c r="B4" s="119"/>
      <c r="C4" s="100" t="s">
        <v>151</v>
      </c>
      <c r="D4" s="101" t="s">
        <v>152</v>
      </c>
      <c r="E4" s="151"/>
      <c r="F4" s="149"/>
      <c r="G4" s="100" t="s">
        <v>151</v>
      </c>
      <c r="H4" s="101" t="s">
        <v>152</v>
      </c>
      <c r="I4" s="155"/>
      <c r="J4" s="149"/>
    </row>
    <row r="5" spans="1:10">
      <c r="A5" s="97">
        <v>0</v>
      </c>
      <c r="B5" s="120">
        <v>1</v>
      </c>
      <c r="C5" s="97">
        <v>1</v>
      </c>
      <c r="D5" s="98">
        <v>1</v>
      </c>
      <c r="E5" s="102">
        <f>IF('Case Details'!C$12=1,'Baseline survivor func'!C5,'Baseline survivor func'!D5)</f>
        <v>1</v>
      </c>
      <c r="F5" s="103">
        <f>E5^EXP('Linear predictor'!D$86)</f>
        <v>1</v>
      </c>
      <c r="G5" s="108">
        <v>1</v>
      </c>
      <c r="H5" s="111">
        <v>1</v>
      </c>
      <c r="I5" s="114">
        <f>IF('Case Details'!C$12=1,'Baseline survivor func'!G5,'Baseline survivor func'!H5)</f>
        <v>1</v>
      </c>
      <c r="J5" s="109">
        <f>ROUND(I5^EXP('Linear predictor'!F$86),5)</f>
        <v>1</v>
      </c>
    </row>
    <row r="6" spans="1:10">
      <c r="A6" s="93">
        <v>1</v>
      </c>
      <c r="B6" s="105">
        <v>2</v>
      </c>
      <c r="C6" s="93">
        <v>1</v>
      </c>
      <c r="D6" s="94">
        <v>0.99977000000000005</v>
      </c>
      <c r="E6" s="104">
        <f>IF('Case Details'!C$12=1,'Baseline survivor func'!C6,'Baseline survivor func'!D6)</f>
        <v>1</v>
      </c>
      <c r="F6" s="105">
        <f>ROUND(E6^EXP('Linear predictor'!D$86),5)</f>
        <v>1</v>
      </c>
      <c r="G6" s="91">
        <v>0.99416000000000004</v>
      </c>
      <c r="H6" s="112">
        <v>0.99085000000000001</v>
      </c>
      <c r="I6" s="115">
        <f>IF('Case Details'!C$12=1,'Baseline survivor func'!G6,'Baseline survivor func'!H6)</f>
        <v>0.99416000000000004</v>
      </c>
      <c r="J6" s="110">
        <f>ROUND(I6^EXP('Linear predictor'!F$86),5)</f>
        <v>0.99348999999999998</v>
      </c>
    </row>
    <row r="7" spans="1:10">
      <c r="A7" s="93">
        <v>2</v>
      </c>
      <c r="B7" s="105">
        <v>3</v>
      </c>
      <c r="C7" s="93">
        <v>1</v>
      </c>
      <c r="D7" s="94">
        <v>0.99904000000000004</v>
      </c>
      <c r="E7" s="104">
        <f>IF('Case Details'!C$12=1,'Baseline survivor func'!C7,'Baseline survivor func'!D7)</f>
        <v>1</v>
      </c>
      <c r="F7" s="105">
        <f>ROUND(E7^EXP('Linear predictor'!D$86),5)</f>
        <v>1</v>
      </c>
      <c r="G7" s="91">
        <v>0.98873999999999995</v>
      </c>
      <c r="H7" s="112">
        <v>0.98573</v>
      </c>
      <c r="I7" s="115">
        <f>IF('Case Details'!C$12=1,'Baseline survivor func'!G7,'Baseline survivor func'!H7)</f>
        <v>0.98873999999999995</v>
      </c>
      <c r="J7" s="110">
        <f>ROUND(I7^EXP('Linear predictor'!F$86),5)</f>
        <v>0.98746</v>
      </c>
    </row>
    <row r="8" spans="1:10">
      <c r="A8" s="93">
        <v>3</v>
      </c>
      <c r="B8" s="105">
        <v>4</v>
      </c>
      <c r="C8" s="93">
        <v>1</v>
      </c>
      <c r="D8" s="94">
        <v>0.99705999999999995</v>
      </c>
      <c r="E8" s="104">
        <f>IF('Case Details'!C$12=1,'Baseline survivor func'!C8,'Baseline survivor func'!D8)</f>
        <v>1</v>
      </c>
      <c r="F8" s="105">
        <f>ROUND(E8^EXP('Linear predictor'!D$86),5)</f>
        <v>1</v>
      </c>
      <c r="G8" s="91">
        <v>0.98651999999999995</v>
      </c>
      <c r="H8" s="112">
        <v>0.98109999999999997</v>
      </c>
      <c r="I8" s="115">
        <f>IF('Case Details'!C$12=1,'Baseline survivor func'!G8,'Baseline survivor func'!H8)</f>
        <v>0.98651999999999995</v>
      </c>
      <c r="J8" s="110">
        <f>ROUND(I8^EXP('Linear predictor'!F$86),5)</f>
        <v>0.98497999999999997</v>
      </c>
    </row>
    <row r="9" spans="1:10">
      <c r="A9" s="93">
        <v>4</v>
      </c>
      <c r="B9" s="105">
        <v>5</v>
      </c>
      <c r="C9" s="93">
        <v>0.99956</v>
      </c>
      <c r="D9" s="94">
        <v>0.99604000000000004</v>
      </c>
      <c r="E9" s="104">
        <f>IF('Case Details'!C$12=1,'Baseline survivor func'!C9,'Baseline survivor func'!D9)</f>
        <v>0.99956</v>
      </c>
      <c r="F9" s="105">
        <f>ROUND(E9^EXP('Linear predictor'!D$86),5)</f>
        <v>0.99961999999999995</v>
      </c>
      <c r="G9" s="91">
        <v>0.98540000000000005</v>
      </c>
      <c r="H9" s="112">
        <v>0.98007</v>
      </c>
      <c r="I9" s="115">
        <f>IF('Case Details'!C$12=1,'Baseline survivor func'!G9,'Baseline survivor func'!H9)</f>
        <v>0.98540000000000005</v>
      </c>
      <c r="J9" s="110">
        <f>ROUND(I9^EXP('Linear predictor'!F$86),5)</f>
        <v>0.98373999999999995</v>
      </c>
    </row>
    <row r="10" spans="1:10">
      <c r="A10" s="93">
        <v>5</v>
      </c>
      <c r="B10" s="105">
        <v>6</v>
      </c>
      <c r="C10" s="93">
        <v>0.99905999999999995</v>
      </c>
      <c r="D10" s="94">
        <v>0.99390999999999996</v>
      </c>
      <c r="E10" s="104">
        <f>IF('Case Details'!C$12=1,'Baseline survivor func'!C10,'Baseline survivor func'!D10)</f>
        <v>0.99905999999999995</v>
      </c>
      <c r="F10" s="105">
        <f>ROUND(E10^EXP('Linear predictor'!D$86),5)</f>
        <v>0.99917999999999996</v>
      </c>
      <c r="G10" s="91">
        <v>0.98204000000000002</v>
      </c>
      <c r="H10" s="112">
        <v>0.97955000000000003</v>
      </c>
      <c r="I10" s="115">
        <f>IF('Case Details'!C$12=1,'Baseline survivor func'!G10,'Baseline survivor func'!H10)</f>
        <v>0.98204000000000002</v>
      </c>
      <c r="J10" s="110">
        <f>ROUND(I10^EXP('Linear predictor'!F$86),5)</f>
        <v>0.98</v>
      </c>
    </row>
    <row r="11" spans="1:10">
      <c r="A11" s="93">
        <v>6</v>
      </c>
      <c r="B11" s="105">
        <v>7</v>
      </c>
      <c r="C11" s="93">
        <v>0.99905999999999995</v>
      </c>
      <c r="D11" s="94">
        <v>0.99070000000000003</v>
      </c>
      <c r="E11" s="104">
        <f>IF('Case Details'!C$12=1,'Baseline survivor func'!C11,'Baseline survivor func'!D11)</f>
        <v>0.99905999999999995</v>
      </c>
      <c r="F11" s="105">
        <f>ROUND(E11^EXP('Linear predictor'!D$86),5)</f>
        <v>0.99917999999999996</v>
      </c>
      <c r="G11" s="91">
        <v>0.98204000000000002</v>
      </c>
      <c r="H11" s="112">
        <v>0.97721999999999998</v>
      </c>
      <c r="I11" s="115">
        <f>IF('Case Details'!C$12=1,'Baseline survivor func'!G11,'Baseline survivor func'!H11)</f>
        <v>0.98204000000000002</v>
      </c>
      <c r="J11" s="110">
        <f>ROUND(I11^EXP('Linear predictor'!F$86),5)</f>
        <v>0.98</v>
      </c>
    </row>
    <row r="12" spans="1:10">
      <c r="A12" s="93">
        <v>7</v>
      </c>
      <c r="B12" s="105">
        <v>8</v>
      </c>
      <c r="C12" s="93">
        <v>0.99905999999999995</v>
      </c>
      <c r="D12" s="94">
        <v>0.98834999999999995</v>
      </c>
      <c r="E12" s="104">
        <f>IF('Case Details'!C$12=1,'Baseline survivor func'!C12,'Baseline survivor func'!D12)</f>
        <v>0.99905999999999995</v>
      </c>
      <c r="F12" s="105">
        <f>ROUND(E12^EXP('Linear predictor'!D$86),5)</f>
        <v>0.99917999999999996</v>
      </c>
      <c r="G12" s="91">
        <v>0.98090999999999995</v>
      </c>
      <c r="H12" s="112">
        <v>0.97565999999999997</v>
      </c>
      <c r="I12" s="115">
        <f>IF('Case Details'!C$12=1,'Baseline survivor func'!G12,'Baseline survivor func'!H12)</f>
        <v>0.98090999999999995</v>
      </c>
      <c r="J12" s="110">
        <f>ROUND(I12^EXP('Linear predictor'!F$86),5)</f>
        <v>0.97874000000000005</v>
      </c>
    </row>
    <row r="13" spans="1:10">
      <c r="A13" s="93">
        <v>8</v>
      </c>
      <c r="B13" s="105">
        <v>9</v>
      </c>
      <c r="C13" s="93">
        <v>0.99905999999999995</v>
      </c>
      <c r="D13" s="94">
        <v>0.98633000000000004</v>
      </c>
      <c r="E13" s="104">
        <f>IF('Case Details'!C$12=1,'Baseline survivor func'!C13,'Baseline survivor func'!D13)</f>
        <v>0.99905999999999995</v>
      </c>
      <c r="F13" s="105">
        <f>ROUND(E13^EXP('Linear predictor'!D$86),5)</f>
        <v>0.99917999999999996</v>
      </c>
      <c r="G13" s="91">
        <v>0.98090999999999995</v>
      </c>
      <c r="H13" s="112">
        <v>0.97514000000000001</v>
      </c>
      <c r="I13" s="115">
        <f>IF('Case Details'!C$12=1,'Baseline survivor func'!G13,'Baseline survivor func'!H13)</f>
        <v>0.98090999999999995</v>
      </c>
      <c r="J13" s="110">
        <f>ROUND(I13^EXP('Linear predictor'!F$86),5)</f>
        <v>0.97874000000000005</v>
      </c>
    </row>
    <row r="14" spans="1:10">
      <c r="A14" s="93">
        <v>9</v>
      </c>
      <c r="B14" s="105">
        <v>10</v>
      </c>
      <c r="C14" s="93">
        <v>0.99905999999999995</v>
      </c>
      <c r="D14" s="94">
        <v>0.98538999999999999</v>
      </c>
      <c r="E14" s="104">
        <f>IF('Case Details'!C$12=1,'Baseline survivor func'!C14,'Baseline survivor func'!D14)</f>
        <v>0.99905999999999995</v>
      </c>
      <c r="F14" s="105">
        <f>ROUND(E14^EXP('Linear predictor'!D$86),5)</f>
        <v>0.99917999999999996</v>
      </c>
      <c r="G14" s="91">
        <v>0.97977999999999998</v>
      </c>
      <c r="H14" s="112">
        <v>0.97382999999999997</v>
      </c>
      <c r="I14" s="115">
        <f>IF('Case Details'!C$12=1,'Baseline survivor func'!G14,'Baseline survivor func'!H14)</f>
        <v>0.97977999999999998</v>
      </c>
      <c r="J14" s="110">
        <f>ROUND(I14^EXP('Linear predictor'!F$86),5)</f>
        <v>0.97748999999999997</v>
      </c>
    </row>
    <row r="15" spans="1:10">
      <c r="A15" s="93">
        <v>10</v>
      </c>
      <c r="B15" s="105">
        <v>11</v>
      </c>
      <c r="C15" s="93">
        <v>0.99905999999999995</v>
      </c>
      <c r="D15" s="94">
        <v>0.98368999999999995</v>
      </c>
      <c r="E15" s="104">
        <f>IF('Case Details'!C$12=1,'Baseline survivor func'!C15,'Baseline survivor func'!D15)</f>
        <v>0.99905999999999995</v>
      </c>
      <c r="F15" s="105">
        <f>ROUND(E15^EXP('Linear predictor'!D$86),5)</f>
        <v>0.99917999999999996</v>
      </c>
      <c r="G15" s="91">
        <v>0.97751999999999994</v>
      </c>
      <c r="H15" s="112">
        <v>0.97279000000000004</v>
      </c>
      <c r="I15" s="115">
        <f>IF('Case Details'!C$12=1,'Baseline survivor func'!G15,'Baseline survivor func'!H15)</f>
        <v>0.97751999999999994</v>
      </c>
      <c r="J15" s="110">
        <f>ROUND(I15^EXP('Linear predictor'!F$86),5)</f>
        <v>0.97497</v>
      </c>
    </row>
    <row r="16" spans="1:10">
      <c r="A16" s="93">
        <v>11</v>
      </c>
      <c r="B16" s="105">
        <v>12</v>
      </c>
      <c r="C16" s="93">
        <v>0.99861</v>
      </c>
      <c r="D16" s="94">
        <v>0.98158000000000001</v>
      </c>
      <c r="E16" s="104">
        <f>IF('Case Details'!C$12=1,'Baseline survivor func'!C16,'Baseline survivor func'!D16)</f>
        <v>0.99861</v>
      </c>
      <c r="F16" s="105">
        <f>ROUND(E16^EXP('Linear predictor'!D$86),5)</f>
        <v>0.99878999999999996</v>
      </c>
      <c r="G16" s="91">
        <v>0.97751999999999994</v>
      </c>
      <c r="H16" s="112">
        <v>0.97201000000000004</v>
      </c>
      <c r="I16" s="115">
        <f>IF('Case Details'!C$12=1,'Baseline survivor func'!G16,'Baseline survivor func'!H16)</f>
        <v>0.97751999999999994</v>
      </c>
      <c r="J16" s="110">
        <f>ROUND(I16^EXP('Linear predictor'!F$86),5)</f>
        <v>0.97497</v>
      </c>
    </row>
    <row r="17" spans="1:10">
      <c r="A17" s="93">
        <v>12</v>
      </c>
      <c r="B17" s="105">
        <v>13</v>
      </c>
      <c r="C17" s="93">
        <v>0.99817</v>
      </c>
      <c r="D17" s="94">
        <v>0.98038999999999998</v>
      </c>
      <c r="E17" s="104">
        <f>IF('Case Details'!C$12=1,'Baseline survivor func'!C17,'Baseline survivor func'!D17)</f>
        <v>0.99817</v>
      </c>
      <c r="F17" s="105">
        <f>ROUND(E17^EXP('Linear predictor'!D$86),5)</f>
        <v>0.99841000000000002</v>
      </c>
      <c r="G17" s="91">
        <v>0.97638000000000003</v>
      </c>
      <c r="H17" s="112">
        <v>0.97070000000000001</v>
      </c>
      <c r="I17" s="115">
        <f>IF('Case Details'!C$12=1,'Baseline survivor func'!G17,'Baseline survivor func'!H17)</f>
        <v>0.97638000000000003</v>
      </c>
      <c r="J17" s="110">
        <f>ROUND(I17^EXP('Linear predictor'!F$86),5)</f>
        <v>0.97370000000000001</v>
      </c>
    </row>
    <row r="18" spans="1:10">
      <c r="A18" s="93">
        <v>13</v>
      </c>
      <c r="B18" s="105">
        <v>14</v>
      </c>
      <c r="C18" s="93">
        <v>0.99748999999999999</v>
      </c>
      <c r="D18" s="94">
        <v>0.97828000000000004</v>
      </c>
      <c r="E18" s="104">
        <f>IF('Case Details'!C$12=1,'Baseline survivor func'!C18,'Baseline survivor func'!D18)</f>
        <v>0.99748999999999999</v>
      </c>
      <c r="F18" s="105">
        <f>ROUND(E18^EXP('Linear predictor'!D$86),5)</f>
        <v>0.99782000000000004</v>
      </c>
      <c r="G18" s="91">
        <v>0.97638000000000003</v>
      </c>
      <c r="H18" s="112">
        <v>0.96940000000000004</v>
      </c>
      <c r="I18" s="115">
        <f>IF('Case Details'!C$12=1,'Baseline survivor func'!G18,'Baseline survivor func'!H18)</f>
        <v>0.97638000000000003</v>
      </c>
      <c r="J18" s="110">
        <f>ROUND(I18^EXP('Linear predictor'!F$86),5)</f>
        <v>0.97370000000000001</v>
      </c>
    </row>
    <row r="19" spans="1:10">
      <c r="A19" s="93">
        <v>14</v>
      </c>
      <c r="B19" s="105">
        <v>15</v>
      </c>
      <c r="C19" s="93">
        <v>0.99695</v>
      </c>
      <c r="D19" s="94">
        <v>0.97665999999999997</v>
      </c>
      <c r="E19" s="104">
        <f>IF('Case Details'!C$12=1,'Baseline survivor func'!C19,'Baseline survivor func'!D19)</f>
        <v>0.99695</v>
      </c>
      <c r="F19" s="105">
        <f>ROUND(E19^EXP('Linear predictor'!D$86),5)</f>
        <v>0.99736000000000002</v>
      </c>
      <c r="G19" s="91">
        <v>0.97524999999999995</v>
      </c>
      <c r="H19" s="112">
        <v>0.96940000000000004</v>
      </c>
      <c r="I19" s="115">
        <f>IF('Case Details'!C$12=1,'Baseline survivor func'!G19,'Baseline survivor func'!H19)</f>
        <v>0.97524999999999995</v>
      </c>
      <c r="J19" s="110">
        <f>ROUND(I19^EXP('Linear predictor'!F$86),5)</f>
        <v>0.97245000000000004</v>
      </c>
    </row>
    <row r="20" spans="1:10">
      <c r="A20" s="93">
        <v>15</v>
      </c>
      <c r="B20" s="105">
        <v>16</v>
      </c>
      <c r="C20" s="93">
        <v>0.99631999999999998</v>
      </c>
      <c r="D20" s="94">
        <v>0.97413000000000005</v>
      </c>
      <c r="E20" s="104">
        <f>IF('Case Details'!C$12=1,'Baseline survivor func'!C20,'Baseline survivor func'!D20)</f>
        <v>0.99631999999999998</v>
      </c>
      <c r="F20" s="105">
        <f>ROUND(E20^EXP('Linear predictor'!D$86),5)</f>
        <v>0.99680999999999997</v>
      </c>
      <c r="G20" s="91">
        <v>0.97524999999999995</v>
      </c>
      <c r="H20" s="112">
        <v>0.96730000000000005</v>
      </c>
      <c r="I20" s="115">
        <f>IF('Case Details'!C$12=1,'Baseline survivor func'!G20,'Baseline survivor func'!H20)</f>
        <v>0.97524999999999995</v>
      </c>
      <c r="J20" s="110">
        <f>ROUND(I20^EXP('Linear predictor'!F$86),5)</f>
        <v>0.97245000000000004</v>
      </c>
    </row>
    <row r="21" spans="1:10">
      <c r="A21" s="93">
        <v>16</v>
      </c>
      <c r="B21" s="105">
        <v>17</v>
      </c>
      <c r="C21" s="93">
        <v>0.99631999999999998</v>
      </c>
      <c r="D21" s="94">
        <v>0.97162000000000004</v>
      </c>
      <c r="E21" s="104">
        <f>IF('Case Details'!C$12=1,'Baseline survivor func'!C21,'Baseline survivor func'!D21)</f>
        <v>0.99631999999999998</v>
      </c>
      <c r="F21" s="105">
        <f>ROUND(E21^EXP('Linear predictor'!D$86),5)</f>
        <v>0.99680999999999997</v>
      </c>
      <c r="G21" s="91">
        <v>0.97524999999999995</v>
      </c>
      <c r="H21" s="112">
        <v>0.96677999999999997</v>
      </c>
      <c r="I21" s="115">
        <f>IF('Case Details'!C$12=1,'Baseline survivor func'!G21,'Baseline survivor func'!H21)</f>
        <v>0.97524999999999995</v>
      </c>
      <c r="J21" s="110">
        <f>ROUND(I21^EXP('Linear predictor'!F$86),5)</f>
        <v>0.97245000000000004</v>
      </c>
    </row>
    <row r="22" spans="1:10">
      <c r="A22" s="93">
        <v>17</v>
      </c>
      <c r="B22" s="105">
        <v>18</v>
      </c>
      <c r="C22" s="93">
        <v>0.99631999999999998</v>
      </c>
      <c r="D22" s="94">
        <v>0.96980999999999995</v>
      </c>
      <c r="E22" s="104">
        <f>IF('Case Details'!C$12=1,'Baseline survivor func'!C22,'Baseline survivor func'!D22)</f>
        <v>0.99631999999999998</v>
      </c>
      <c r="F22" s="105">
        <f>ROUND(E22^EXP('Linear predictor'!D$86),5)</f>
        <v>0.99680999999999997</v>
      </c>
      <c r="G22" s="91">
        <v>0.97524999999999995</v>
      </c>
      <c r="H22" s="112">
        <v>0.96494999999999997</v>
      </c>
      <c r="I22" s="115">
        <f>IF('Case Details'!C$12=1,'Baseline survivor func'!G22,'Baseline survivor func'!H22)</f>
        <v>0.97524999999999995</v>
      </c>
      <c r="J22" s="110">
        <f>ROUND(I22^EXP('Linear predictor'!F$86),5)</f>
        <v>0.97245000000000004</v>
      </c>
    </row>
    <row r="23" spans="1:10">
      <c r="A23" s="93">
        <v>18</v>
      </c>
      <c r="B23" s="105">
        <v>19</v>
      </c>
      <c r="C23" s="93">
        <v>0.99631999999999998</v>
      </c>
      <c r="D23" s="94">
        <v>0.96680999999999995</v>
      </c>
      <c r="E23" s="104">
        <f>IF('Case Details'!C$12=1,'Baseline survivor func'!C23,'Baseline survivor func'!D23)</f>
        <v>0.99631999999999998</v>
      </c>
      <c r="F23" s="105">
        <f>ROUND(E23^EXP('Linear predictor'!D$86),5)</f>
        <v>0.99680999999999997</v>
      </c>
      <c r="G23" s="91">
        <v>0.97524999999999995</v>
      </c>
      <c r="H23" s="112">
        <v>0.96442000000000005</v>
      </c>
      <c r="I23" s="115">
        <f>IF('Case Details'!C$12=1,'Baseline survivor func'!G23,'Baseline survivor func'!H23)</f>
        <v>0.97524999999999995</v>
      </c>
      <c r="J23" s="110">
        <f>ROUND(I23^EXP('Linear predictor'!F$86),5)</f>
        <v>0.97245000000000004</v>
      </c>
    </row>
    <row r="24" spans="1:10">
      <c r="A24" s="93">
        <v>19</v>
      </c>
      <c r="B24" s="105">
        <v>20</v>
      </c>
      <c r="C24" s="93">
        <v>0.99631999999999998</v>
      </c>
      <c r="D24" s="94">
        <v>0.96521999999999997</v>
      </c>
      <c r="E24" s="104">
        <f>IF('Case Details'!C$12=1,'Baseline survivor func'!C24,'Baseline survivor func'!D24)</f>
        <v>0.99631999999999998</v>
      </c>
      <c r="F24" s="105">
        <f>ROUND(E24^EXP('Linear predictor'!D$86),5)</f>
        <v>0.99680999999999997</v>
      </c>
      <c r="G24" s="91">
        <v>0.97524999999999995</v>
      </c>
      <c r="H24" s="112">
        <v>0.96442000000000005</v>
      </c>
      <c r="I24" s="115">
        <f>IF('Case Details'!C$12=1,'Baseline survivor func'!G24,'Baseline survivor func'!H24)</f>
        <v>0.97524999999999995</v>
      </c>
      <c r="J24" s="110">
        <f>ROUND(I24^EXP('Linear predictor'!F$86),5)</f>
        <v>0.97245000000000004</v>
      </c>
    </row>
    <row r="25" spans="1:10">
      <c r="A25" s="93">
        <v>20</v>
      </c>
      <c r="B25" s="105">
        <v>21</v>
      </c>
      <c r="C25" s="93">
        <v>0.99521000000000004</v>
      </c>
      <c r="D25" s="94">
        <v>0.96480999999999995</v>
      </c>
      <c r="E25" s="104">
        <f>IF('Case Details'!C$12=1,'Baseline survivor func'!C25,'Baseline survivor func'!D25)</f>
        <v>0.99521000000000004</v>
      </c>
      <c r="F25" s="105">
        <f>ROUND(E25^EXP('Linear predictor'!D$86),5)</f>
        <v>0.99585000000000001</v>
      </c>
      <c r="G25" s="91">
        <v>0.97524999999999995</v>
      </c>
      <c r="H25" s="112">
        <v>0.96389999999999998</v>
      </c>
      <c r="I25" s="115">
        <f>IF('Case Details'!C$12=1,'Baseline survivor func'!G25,'Baseline survivor func'!H25)</f>
        <v>0.97524999999999995</v>
      </c>
      <c r="J25" s="110">
        <f>ROUND(I25^EXP('Linear predictor'!F$86),5)</f>
        <v>0.97245000000000004</v>
      </c>
    </row>
    <row r="26" spans="1:10">
      <c r="A26" s="93">
        <v>21</v>
      </c>
      <c r="B26" s="105">
        <v>22</v>
      </c>
      <c r="C26" s="93">
        <v>0.99521000000000004</v>
      </c>
      <c r="D26" s="94">
        <v>0.96358999999999995</v>
      </c>
      <c r="E26" s="104">
        <f>IF('Case Details'!C$12=1,'Baseline survivor func'!C26,'Baseline survivor func'!D26)</f>
        <v>0.99521000000000004</v>
      </c>
      <c r="F26" s="105">
        <f>ROUND(E26^EXP('Linear predictor'!D$86),5)</f>
        <v>0.99585000000000001</v>
      </c>
      <c r="G26" s="91">
        <v>0.97411000000000003</v>
      </c>
      <c r="H26" s="112">
        <v>0.96284000000000003</v>
      </c>
      <c r="I26" s="115">
        <f>IF('Case Details'!C$12=1,'Baseline survivor func'!G26,'Baseline survivor func'!H26)</f>
        <v>0.97411000000000003</v>
      </c>
      <c r="J26" s="110">
        <f>ROUND(I26^EXP('Linear predictor'!F$86),5)</f>
        <v>0.97118000000000004</v>
      </c>
    </row>
    <row r="27" spans="1:10">
      <c r="A27" s="93">
        <v>22</v>
      </c>
      <c r="B27" s="105">
        <v>23</v>
      </c>
      <c r="C27" s="93">
        <v>0.99521000000000004</v>
      </c>
      <c r="D27" s="94">
        <v>0.96196999999999999</v>
      </c>
      <c r="E27" s="104">
        <f>IF('Case Details'!C$12=1,'Baseline survivor func'!C27,'Baseline survivor func'!D27)</f>
        <v>0.99521000000000004</v>
      </c>
      <c r="F27" s="105">
        <f>ROUND(E27^EXP('Linear predictor'!D$86),5)</f>
        <v>0.99585000000000001</v>
      </c>
      <c r="G27" s="91">
        <v>0.97411000000000003</v>
      </c>
      <c r="H27" s="112">
        <v>0.96284000000000003</v>
      </c>
      <c r="I27" s="115">
        <f>IF('Case Details'!C$12=1,'Baseline survivor func'!G27,'Baseline survivor func'!H27)</f>
        <v>0.97411000000000003</v>
      </c>
      <c r="J27" s="110">
        <f>ROUND(I27^EXP('Linear predictor'!F$86),5)</f>
        <v>0.97118000000000004</v>
      </c>
    </row>
    <row r="28" spans="1:10">
      <c r="A28" s="93">
        <v>23</v>
      </c>
      <c r="B28" s="105">
        <v>24</v>
      </c>
      <c r="C28" s="93">
        <v>0.99397999999999997</v>
      </c>
      <c r="D28" s="94">
        <v>0.96099999999999997</v>
      </c>
      <c r="E28" s="104">
        <f>IF('Case Details'!C$12=1,'Baseline survivor func'!C28,'Baseline survivor func'!D28)</f>
        <v>0.99397999999999997</v>
      </c>
      <c r="F28" s="105">
        <f>ROUND(E28^EXP('Linear predictor'!D$86),5)</f>
        <v>0.99478</v>
      </c>
      <c r="G28" s="91">
        <v>0.97411000000000003</v>
      </c>
      <c r="H28" s="112">
        <v>0.96257999999999999</v>
      </c>
      <c r="I28" s="115">
        <f>IF('Case Details'!C$12=1,'Baseline survivor func'!G28,'Baseline survivor func'!H28)</f>
        <v>0.97411000000000003</v>
      </c>
      <c r="J28" s="110">
        <f>ROUND(I28^EXP('Linear predictor'!F$86),5)</f>
        <v>0.97118000000000004</v>
      </c>
    </row>
    <row r="29" spans="1:10">
      <c r="A29" s="93">
        <v>24</v>
      </c>
      <c r="B29" s="105">
        <v>25</v>
      </c>
      <c r="C29" s="93">
        <v>0.99397999999999997</v>
      </c>
      <c r="D29" s="94">
        <v>0.95965999999999996</v>
      </c>
      <c r="E29" s="104">
        <f>IF('Case Details'!C$12=1,'Baseline survivor func'!C29,'Baseline survivor func'!D29)</f>
        <v>0.99397999999999997</v>
      </c>
      <c r="F29" s="105">
        <f>ROUND(E29^EXP('Linear predictor'!D$86),5)</f>
        <v>0.99478</v>
      </c>
      <c r="G29" s="91">
        <v>0.97411000000000003</v>
      </c>
      <c r="H29" s="112">
        <v>0.96257999999999999</v>
      </c>
      <c r="I29" s="115">
        <f>IF('Case Details'!C$12=1,'Baseline survivor func'!G29,'Baseline survivor func'!H29)</f>
        <v>0.97411000000000003</v>
      </c>
      <c r="J29" s="110">
        <f>ROUND(I29^EXP('Linear predictor'!F$86),5)</f>
        <v>0.97118000000000004</v>
      </c>
    </row>
    <row r="30" spans="1:10">
      <c r="A30" s="93">
        <v>25</v>
      </c>
      <c r="B30" s="105">
        <v>26</v>
      </c>
      <c r="C30" s="93">
        <v>0.99397999999999997</v>
      </c>
      <c r="D30" s="94">
        <v>0.95796000000000003</v>
      </c>
      <c r="E30" s="104">
        <f>IF('Case Details'!C$12=1,'Baseline survivor func'!C30,'Baseline survivor func'!D30)</f>
        <v>0.99397999999999997</v>
      </c>
      <c r="F30" s="105">
        <f>ROUND(E30^EXP('Linear predictor'!D$86),5)</f>
        <v>0.99478</v>
      </c>
      <c r="G30" s="91">
        <v>0.97297</v>
      </c>
      <c r="H30" s="112">
        <v>0.96126</v>
      </c>
      <c r="I30" s="115">
        <f>IF('Case Details'!C$12=1,'Baseline survivor func'!G30,'Baseline survivor func'!H30)</f>
        <v>0.97297</v>
      </c>
      <c r="J30" s="110">
        <f>ROUND(I30^EXP('Linear predictor'!F$86),5)</f>
        <v>0.96991000000000005</v>
      </c>
    </row>
    <row r="31" spans="1:10">
      <c r="A31" s="93">
        <v>26</v>
      </c>
      <c r="B31" s="105">
        <v>27</v>
      </c>
      <c r="C31" s="93">
        <v>0.99397999999999997</v>
      </c>
      <c r="D31" s="94">
        <v>0.95665</v>
      </c>
      <c r="E31" s="104">
        <f>IF('Case Details'!C$12=1,'Baseline survivor func'!C31,'Baseline survivor func'!D31)</f>
        <v>0.99397999999999997</v>
      </c>
      <c r="F31" s="105">
        <f>ROUND(E31^EXP('Linear predictor'!D$86),5)</f>
        <v>0.99478</v>
      </c>
      <c r="G31" s="91">
        <v>0.97297</v>
      </c>
      <c r="H31" s="112">
        <v>0.96074000000000004</v>
      </c>
      <c r="I31" s="115">
        <f>IF('Case Details'!C$12=1,'Baseline survivor func'!G31,'Baseline survivor func'!H31)</f>
        <v>0.97297</v>
      </c>
      <c r="J31" s="110">
        <f>ROUND(I31^EXP('Linear predictor'!F$86),5)</f>
        <v>0.96991000000000005</v>
      </c>
    </row>
    <row r="32" spans="1:10">
      <c r="A32" s="93">
        <v>27</v>
      </c>
      <c r="B32" s="105">
        <v>28</v>
      </c>
      <c r="C32" s="93">
        <v>0.99341999999999997</v>
      </c>
      <c r="D32" s="94">
        <v>0.95530000000000004</v>
      </c>
      <c r="E32" s="104">
        <f>IF('Case Details'!C$12=1,'Baseline survivor func'!C32,'Baseline survivor func'!D32)</f>
        <v>0.99341999999999997</v>
      </c>
      <c r="F32" s="105">
        <f>ROUND(E32^EXP('Linear predictor'!D$86),5)</f>
        <v>0.99429000000000001</v>
      </c>
      <c r="G32" s="91">
        <v>0.97182999999999997</v>
      </c>
      <c r="H32" s="112">
        <v>0.95994000000000002</v>
      </c>
      <c r="I32" s="115">
        <f>IF('Case Details'!C$12=1,'Baseline survivor func'!G32,'Baseline survivor func'!H32)</f>
        <v>0.97182999999999997</v>
      </c>
      <c r="J32" s="110">
        <f>ROUND(I32^EXP('Linear predictor'!F$86),5)</f>
        <v>0.96865000000000001</v>
      </c>
    </row>
    <row r="33" spans="1:10">
      <c r="A33" s="93">
        <v>28</v>
      </c>
      <c r="B33" s="105">
        <v>29</v>
      </c>
      <c r="C33" s="93">
        <v>0.99341999999999997</v>
      </c>
      <c r="D33" s="94">
        <v>0.95501999999999998</v>
      </c>
      <c r="E33" s="104">
        <f>IF('Case Details'!C$12=1,'Baseline survivor func'!C33,'Baseline survivor func'!D33)</f>
        <v>0.99341999999999997</v>
      </c>
      <c r="F33" s="105">
        <f>ROUND(E33^EXP('Linear predictor'!D$86),5)</f>
        <v>0.99429000000000001</v>
      </c>
      <c r="G33" s="91">
        <v>0.97182999999999997</v>
      </c>
      <c r="H33" s="112">
        <v>0.95942000000000005</v>
      </c>
      <c r="I33" s="115">
        <f>IF('Case Details'!C$12=1,'Baseline survivor func'!G33,'Baseline survivor func'!H33)</f>
        <v>0.97182999999999997</v>
      </c>
      <c r="J33" s="110">
        <f>ROUND(I33^EXP('Linear predictor'!F$86),5)</f>
        <v>0.96865000000000001</v>
      </c>
    </row>
    <row r="34" spans="1:10">
      <c r="A34" s="93">
        <v>29</v>
      </c>
      <c r="B34" s="105">
        <v>30</v>
      </c>
      <c r="C34" s="93">
        <v>0.99341999999999997</v>
      </c>
      <c r="D34" s="94">
        <v>0.95335000000000003</v>
      </c>
      <c r="E34" s="104">
        <f>IF('Case Details'!C$12=1,'Baseline survivor func'!C34,'Baseline survivor func'!D34)</f>
        <v>0.99341999999999997</v>
      </c>
      <c r="F34" s="105">
        <f>ROUND(E34^EXP('Linear predictor'!D$86),5)</f>
        <v>0.99429000000000001</v>
      </c>
      <c r="G34" s="91">
        <v>0.97182999999999997</v>
      </c>
      <c r="H34" s="112">
        <v>0.95914999999999995</v>
      </c>
      <c r="I34" s="115">
        <f>IF('Case Details'!C$12=1,'Baseline survivor func'!G34,'Baseline survivor func'!H34)</f>
        <v>0.97182999999999997</v>
      </c>
      <c r="J34" s="110">
        <f>ROUND(I34^EXP('Linear predictor'!F$86),5)</f>
        <v>0.96865000000000001</v>
      </c>
    </row>
    <row r="35" spans="1:10">
      <c r="A35" s="93">
        <v>30</v>
      </c>
      <c r="B35" s="105">
        <v>31</v>
      </c>
      <c r="C35" s="93">
        <v>0.99341999999999997</v>
      </c>
      <c r="D35" s="94">
        <v>0.95132000000000005</v>
      </c>
      <c r="E35" s="104">
        <f>IF('Case Details'!C$12=1,'Baseline survivor func'!C35,'Baseline survivor func'!D35)</f>
        <v>0.99341999999999997</v>
      </c>
      <c r="F35" s="105">
        <f>ROUND(E35^EXP('Linear predictor'!D$86),5)</f>
        <v>0.99429000000000001</v>
      </c>
      <c r="G35" s="91">
        <v>0.97067000000000003</v>
      </c>
      <c r="H35" s="112">
        <v>0.95862000000000003</v>
      </c>
      <c r="I35" s="115">
        <f>IF('Case Details'!C$12=1,'Baseline survivor func'!G35,'Baseline survivor func'!H35)</f>
        <v>0.97067000000000003</v>
      </c>
      <c r="J35" s="110">
        <f>ROUND(I35^EXP('Linear predictor'!F$86),5)</f>
        <v>0.96736</v>
      </c>
    </row>
    <row r="36" spans="1:10">
      <c r="A36" s="93">
        <v>31</v>
      </c>
      <c r="B36" s="105">
        <v>32</v>
      </c>
      <c r="C36" s="93">
        <v>0.99341999999999997</v>
      </c>
      <c r="D36" s="94">
        <v>0.95</v>
      </c>
      <c r="E36" s="104">
        <f>IF('Case Details'!C$12=1,'Baseline survivor func'!C36,'Baseline survivor func'!D36)</f>
        <v>0.99341999999999997</v>
      </c>
      <c r="F36" s="105">
        <f>ROUND(E36^EXP('Linear predictor'!D$86),5)</f>
        <v>0.99429000000000001</v>
      </c>
      <c r="G36" s="91">
        <v>0.97067000000000003</v>
      </c>
      <c r="H36" s="112">
        <v>0.95862000000000003</v>
      </c>
      <c r="I36" s="115">
        <f>IF('Case Details'!C$12=1,'Baseline survivor func'!G36,'Baseline survivor func'!H36)</f>
        <v>0.97067000000000003</v>
      </c>
      <c r="J36" s="110">
        <f>ROUND(I36^EXP('Linear predictor'!F$86),5)</f>
        <v>0.96736</v>
      </c>
    </row>
    <row r="37" spans="1:10">
      <c r="A37" s="93">
        <v>32</v>
      </c>
      <c r="B37" s="105">
        <v>33</v>
      </c>
      <c r="C37" s="93">
        <v>0.99341999999999997</v>
      </c>
      <c r="D37" s="94">
        <v>0.94850000000000001</v>
      </c>
      <c r="E37" s="104">
        <f>IF('Case Details'!C$12=1,'Baseline survivor func'!C37,'Baseline survivor func'!D37)</f>
        <v>0.99341999999999997</v>
      </c>
      <c r="F37" s="105">
        <f>ROUND(E37^EXP('Linear predictor'!D$86),5)</f>
        <v>0.99429000000000001</v>
      </c>
      <c r="G37" s="91">
        <v>0.97067000000000003</v>
      </c>
      <c r="H37" s="112">
        <v>0.95809</v>
      </c>
      <c r="I37" s="115">
        <f>IF('Case Details'!C$12=1,'Baseline survivor func'!G37,'Baseline survivor func'!H37)</f>
        <v>0.97067000000000003</v>
      </c>
      <c r="J37" s="110">
        <f>ROUND(I37^EXP('Linear predictor'!F$86),5)</f>
        <v>0.96736</v>
      </c>
    </row>
    <row r="38" spans="1:10">
      <c r="A38" s="93">
        <v>33</v>
      </c>
      <c r="B38" s="105">
        <v>34</v>
      </c>
      <c r="C38" s="93">
        <v>0.99341999999999997</v>
      </c>
      <c r="D38" s="94">
        <v>0.94708000000000003</v>
      </c>
      <c r="E38" s="104">
        <f>IF('Case Details'!C$12=1,'Baseline survivor func'!C38,'Baseline survivor func'!D38)</f>
        <v>0.99341999999999997</v>
      </c>
      <c r="F38" s="105">
        <f>ROUND(E38^EXP('Linear predictor'!D$86),5)</f>
        <v>0.99429000000000001</v>
      </c>
      <c r="G38" s="91">
        <v>0.97067000000000003</v>
      </c>
      <c r="H38" s="112">
        <v>0.95703000000000005</v>
      </c>
      <c r="I38" s="115">
        <f>IF('Case Details'!C$12=1,'Baseline survivor func'!G38,'Baseline survivor func'!H38)</f>
        <v>0.97067000000000003</v>
      </c>
      <c r="J38" s="110">
        <f>ROUND(I38^EXP('Linear predictor'!F$86),5)</f>
        <v>0.96736</v>
      </c>
    </row>
    <row r="39" spans="1:10">
      <c r="A39" s="93">
        <v>34</v>
      </c>
      <c r="B39" s="105">
        <v>35</v>
      </c>
      <c r="C39" s="93">
        <v>0.99278</v>
      </c>
      <c r="D39" s="94">
        <v>0.94552000000000003</v>
      </c>
      <c r="E39" s="104">
        <f>IF('Case Details'!C$12=1,'Baseline survivor func'!C39,'Baseline survivor func'!D39)</f>
        <v>0.99278</v>
      </c>
      <c r="F39" s="105">
        <f>ROUND(E39^EXP('Linear predictor'!D$86),5)</f>
        <v>0.99373999999999996</v>
      </c>
      <c r="G39" s="91">
        <v>0.97067000000000003</v>
      </c>
      <c r="H39" s="112">
        <v>0.95650000000000002</v>
      </c>
      <c r="I39" s="115">
        <f>IF('Case Details'!C$12=1,'Baseline survivor func'!G39,'Baseline survivor func'!H39)</f>
        <v>0.97067000000000003</v>
      </c>
      <c r="J39" s="110">
        <f>ROUND(I39^EXP('Linear predictor'!F$86),5)</f>
        <v>0.96736</v>
      </c>
    </row>
    <row r="40" spans="1:10">
      <c r="A40" s="93">
        <v>35</v>
      </c>
      <c r="B40" s="105">
        <v>36</v>
      </c>
      <c r="C40" s="93">
        <v>0.99278</v>
      </c>
      <c r="D40" s="94">
        <v>0.94196999999999997</v>
      </c>
      <c r="E40" s="104">
        <f>IF('Case Details'!C$12=1,'Baseline survivor func'!C40,'Baseline survivor func'!D40)</f>
        <v>0.99278</v>
      </c>
      <c r="F40" s="105">
        <f>ROUND(E40^EXP('Linear predictor'!D$86),5)</f>
        <v>0.99373999999999996</v>
      </c>
      <c r="G40" s="91">
        <v>0.97067000000000003</v>
      </c>
      <c r="H40" s="112">
        <v>0.95623000000000002</v>
      </c>
      <c r="I40" s="115">
        <f>IF('Case Details'!C$12=1,'Baseline survivor func'!G40,'Baseline survivor func'!H40)</f>
        <v>0.97067000000000003</v>
      </c>
      <c r="J40" s="110">
        <f>ROUND(I40^EXP('Linear predictor'!F$86),5)</f>
        <v>0.96736</v>
      </c>
    </row>
    <row r="41" spans="1:10">
      <c r="A41" s="93">
        <v>36</v>
      </c>
      <c r="B41" s="105">
        <v>37</v>
      </c>
      <c r="C41" s="93">
        <v>0.99278</v>
      </c>
      <c r="D41" s="94">
        <v>0.94052999999999998</v>
      </c>
      <c r="E41" s="104">
        <f>IF('Case Details'!C$12=1,'Baseline survivor func'!C41,'Baseline survivor func'!D41)</f>
        <v>0.99278</v>
      </c>
      <c r="F41" s="105">
        <f>ROUND(E41^EXP('Linear predictor'!D$86),5)</f>
        <v>0.99373999999999996</v>
      </c>
      <c r="G41" s="91">
        <v>0.97067000000000003</v>
      </c>
      <c r="H41" s="112">
        <v>0.95543</v>
      </c>
      <c r="I41" s="115">
        <f>IF('Case Details'!C$12=1,'Baseline survivor func'!G41,'Baseline survivor func'!H41)</f>
        <v>0.97067000000000003</v>
      </c>
      <c r="J41" s="110">
        <f>ROUND(I41^EXP('Linear predictor'!F$86),5)</f>
        <v>0.96736</v>
      </c>
    </row>
    <row r="42" spans="1:10">
      <c r="A42" s="93">
        <v>37</v>
      </c>
      <c r="B42" s="105">
        <v>38</v>
      </c>
      <c r="C42" s="93">
        <v>0.99278</v>
      </c>
      <c r="D42" s="94">
        <v>0.93776999999999999</v>
      </c>
      <c r="E42" s="104">
        <f>IF('Case Details'!C$12=1,'Baseline survivor func'!C42,'Baseline survivor func'!D42)</f>
        <v>0.99278</v>
      </c>
      <c r="F42" s="105">
        <f>ROUND(E42^EXP('Linear predictor'!D$86),5)</f>
        <v>0.99373999999999996</v>
      </c>
      <c r="G42" s="91">
        <v>0.97067000000000003</v>
      </c>
      <c r="H42" s="112">
        <v>0.95489999999999997</v>
      </c>
      <c r="I42" s="115">
        <f>IF('Case Details'!C$12=1,'Baseline survivor func'!G42,'Baseline survivor func'!H42)</f>
        <v>0.97067000000000003</v>
      </c>
      <c r="J42" s="110">
        <f>ROUND(I42^EXP('Linear predictor'!F$86),5)</f>
        <v>0.96736</v>
      </c>
    </row>
    <row r="43" spans="1:10">
      <c r="A43" s="93">
        <v>38</v>
      </c>
      <c r="B43" s="105">
        <v>39</v>
      </c>
      <c r="C43" s="93">
        <v>0.99278</v>
      </c>
      <c r="D43" s="94">
        <v>0.93613999999999997</v>
      </c>
      <c r="E43" s="104">
        <f>IF('Case Details'!C$12=1,'Baseline survivor func'!C43,'Baseline survivor func'!D43)</f>
        <v>0.99278</v>
      </c>
      <c r="F43" s="105">
        <f>ROUND(E43^EXP('Linear predictor'!D$86),5)</f>
        <v>0.99373999999999996</v>
      </c>
      <c r="G43" s="91">
        <v>0.97067000000000003</v>
      </c>
      <c r="H43" s="112">
        <v>0.95382999999999996</v>
      </c>
      <c r="I43" s="115">
        <f>IF('Case Details'!C$12=1,'Baseline survivor func'!G43,'Baseline survivor func'!H43)</f>
        <v>0.97067000000000003</v>
      </c>
      <c r="J43" s="110">
        <f>ROUND(I43^EXP('Linear predictor'!F$86),5)</f>
        <v>0.96736</v>
      </c>
    </row>
    <row r="44" spans="1:10">
      <c r="A44" s="93">
        <v>39</v>
      </c>
      <c r="B44" s="105">
        <v>40</v>
      </c>
      <c r="C44" s="93">
        <v>0.99212999999999996</v>
      </c>
      <c r="D44" s="94">
        <v>0.93366000000000005</v>
      </c>
      <c r="E44" s="104">
        <f>IF('Case Details'!C$12=1,'Baseline survivor func'!C44,'Baseline survivor func'!D44)</f>
        <v>0.99212999999999996</v>
      </c>
      <c r="F44" s="105">
        <f>ROUND(E44^EXP('Linear predictor'!D$86),5)</f>
        <v>0.99317</v>
      </c>
      <c r="G44" s="91">
        <v>0.97067000000000003</v>
      </c>
      <c r="H44" s="112">
        <v>0.95330000000000004</v>
      </c>
      <c r="I44" s="115">
        <f>IF('Case Details'!C$12=1,'Baseline survivor func'!G44,'Baseline survivor func'!H44)</f>
        <v>0.97067000000000003</v>
      </c>
      <c r="J44" s="110">
        <f>ROUND(I44^EXP('Linear predictor'!F$86),5)</f>
        <v>0.96736</v>
      </c>
    </row>
    <row r="45" spans="1:10">
      <c r="A45" s="93">
        <v>40</v>
      </c>
      <c r="B45" s="105">
        <v>41</v>
      </c>
      <c r="C45" s="93">
        <v>0.99212999999999996</v>
      </c>
      <c r="D45" s="94">
        <v>0.93125000000000002</v>
      </c>
      <c r="E45" s="104">
        <f>IF('Case Details'!C$12=1,'Baseline survivor func'!C45,'Baseline survivor func'!D45)</f>
        <v>0.99212999999999996</v>
      </c>
      <c r="F45" s="105">
        <f>ROUND(E45^EXP('Linear predictor'!D$86),5)</f>
        <v>0.99317</v>
      </c>
      <c r="G45" s="91">
        <v>0.96833999999999998</v>
      </c>
      <c r="H45" s="112">
        <v>0.95330000000000004</v>
      </c>
      <c r="I45" s="115">
        <f>IF('Case Details'!C$12=1,'Baseline survivor func'!G45,'Baseline survivor func'!H45)</f>
        <v>0.96833999999999998</v>
      </c>
      <c r="J45" s="110">
        <f>ROUND(I45^EXP('Linear predictor'!F$86),5)</f>
        <v>0.96477000000000002</v>
      </c>
    </row>
    <row r="46" spans="1:10">
      <c r="A46" s="93">
        <v>41</v>
      </c>
      <c r="B46" s="105">
        <v>42</v>
      </c>
      <c r="C46" s="93">
        <v>0.99121999999999999</v>
      </c>
      <c r="D46" s="94">
        <v>0.92893000000000003</v>
      </c>
      <c r="E46" s="104">
        <f>IF('Case Details'!C$12=1,'Baseline survivor func'!C46,'Baseline survivor func'!D46)</f>
        <v>0.99121999999999999</v>
      </c>
      <c r="F46" s="105">
        <f>ROUND(E46^EXP('Linear predictor'!D$86),5)</f>
        <v>0.99238000000000004</v>
      </c>
      <c r="G46" s="91">
        <v>0.96833999999999998</v>
      </c>
      <c r="H46" s="112">
        <v>0.95330000000000004</v>
      </c>
      <c r="I46" s="115">
        <f>IF('Case Details'!C$12=1,'Baseline survivor func'!G46,'Baseline survivor func'!H46)</f>
        <v>0.96833999999999998</v>
      </c>
      <c r="J46" s="110">
        <f>ROUND(I46^EXP('Linear predictor'!F$86),5)</f>
        <v>0.96477000000000002</v>
      </c>
    </row>
    <row r="47" spans="1:10">
      <c r="A47" s="93">
        <v>42</v>
      </c>
      <c r="B47" s="105">
        <v>43</v>
      </c>
      <c r="C47" s="93">
        <v>0.99121999999999999</v>
      </c>
      <c r="D47" s="94">
        <v>0.92630000000000001</v>
      </c>
      <c r="E47" s="104">
        <f>IF('Case Details'!C$12=1,'Baseline survivor func'!C47,'Baseline survivor func'!D47)</f>
        <v>0.99121999999999999</v>
      </c>
      <c r="F47" s="105">
        <f>ROUND(E47^EXP('Linear predictor'!D$86),5)</f>
        <v>0.99238000000000004</v>
      </c>
      <c r="G47" s="91">
        <v>0.96833999999999998</v>
      </c>
      <c r="H47" s="112">
        <v>0.95277000000000001</v>
      </c>
      <c r="I47" s="115">
        <f>IF('Case Details'!C$12=1,'Baseline survivor func'!G47,'Baseline survivor func'!H47)</f>
        <v>0.96833999999999998</v>
      </c>
      <c r="J47" s="110">
        <f>ROUND(I47^EXP('Linear predictor'!F$86),5)</f>
        <v>0.96477000000000002</v>
      </c>
    </row>
    <row r="48" spans="1:10">
      <c r="A48" s="93">
        <v>43</v>
      </c>
      <c r="B48" s="105">
        <v>44</v>
      </c>
      <c r="C48" s="93">
        <v>0.99034</v>
      </c>
      <c r="D48" s="94">
        <v>0.92588000000000004</v>
      </c>
      <c r="E48" s="104">
        <f>IF('Case Details'!C$12=1,'Baseline survivor func'!C48,'Baseline survivor func'!D48)</f>
        <v>0.99034</v>
      </c>
      <c r="F48" s="105">
        <f>ROUND(E48^EXP('Linear predictor'!D$86),5)</f>
        <v>0.99161999999999995</v>
      </c>
      <c r="G48" s="91">
        <v>0.96716999999999997</v>
      </c>
      <c r="H48" s="112">
        <v>0.95277000000000001</v>
      </c>
      <c r="I48" s="115">
        <f>IF('Case Details'!C$12=1,'Baseline survivor func'!G48,'Baseline survivor func'!H48)</f>
        <v>0.96716999999999997</v>
      </c>
      <c r="J48" s="110">
        <f>ROUND(I48^EXP('Linear predictor'!F$86),5)</f>
        <v>0.96347000000000005</v>
      </c>
    </row>
    <row r="49" spans="1:10">
      <c r="A49" s="93">
        <v>44</v>
      </c>
      <c r="B49" s="105">
        <v>45</v>
      </c>
      <c r="C49" s="93">
        <v>0.98956</v>
      </c>
      <c r="D49" s="94">
        <v>0.92435</v>
      </c>
      <c r="E49" s="104">
        <f>IF('Case Details'!C$12=1,'Baseline survivor func'!C49,'Baseline survivor func'!D49)</f>
        <v>0.98956</v>
      </c>
      <c r="F49" s="105">
        <f>ROUND(E49^EXP('Linear predictor'!D$86),5)</f>
        <v>0.99094000000000004</v>
      </c>
      <c r="G49" s="91">
        <v>0.96716999999999997</v>
      </c>
      <c r="H49" s="112">
        <v>0.95277000000000001</v>
      </c>
      <c r="I49" s="115">
        <f>IF('Case Details'!C$12=1,'Baseline survivor func'!G49,'Baseline survivor func'!H49)</f>
        <v>0.96716999999999997</v>
      </c>
      <c r="J49" s="110">
        <f>ROUND(I49^EXP('Linear predictor'!F$86),5)</f>
        <v>0.96347000000000005</v>
      </c>
    </row>
    <row r="50" spans="1:10">
      <c r="A50" s="93">
        <v>45</v>
      </c>
      <c r="B50" s="105">
        <v>46</v>
      </c>
      <c r="C50" s="93">
        <v>0.98956</v>
      </c>
      <c r="D50" s="94">
        <v>0.92322000000000004</v>
      </c>
      <c r="E50" s="104">
        <f>IF('Case Details'!C$12=1,'Baseline survivor func'!C50,'Baseline survivor func'!D50)</f>
        <v>0.98956</v>
      </c>
      <c r="F50" s="105">
        <f>ROUND(E50^EXP('Linear predictor'!D$86),5)</f>
        <v>0.99094000000000004</v>
      </c>
      <c r="G50" s="91">
        <v>0.96716999999999997</v>
      </c>
      <c r="H50" s="112">
        <v>0.95223000000000002</v>
      </c>
      <c r="I50" s="115">
        <f>IF('Case Details'!C$12=1,'Baseline survivor func'!G50,'Baseline survivor func'!H50)</f>
        <v>0.96716999999999997</v>
      </c>
      <c r="J50" s="110">
        <f>ROUND(I50^EXP('Linear predictor'!F$86),5)</f>
        <v>0.96347000000000005</v>
      </c>
    </row>
    <row r="51" spans="1:10">
      <c r="A51" s="93">
        <v>46</v>
      </c>
      <c r="B51" s="105">
        <v>47</v>
      </c>
      <c r="C51" s="93">
        <v>0.98956</v>
      </c>
      <c r="D51" s="94">
        <v>0.92196</v>
      </c>
      <c r="E51" s="104">
        <f>IF('Case Details'!C$12=1,'Baseline survivor func'!C51,'Baseline survivor func'!D51)</f>
        <v>0.98956</v>
      </c>
      <c r="F51" s="105">
        <f>ROUND(E51^EXP('Linear predictor'!D$86),5)</f>
        <v>0.99094000000000004</v>
      </c>
      <c r="G51" s="91">
        <v>0.96716999999999997</v>
      </c>
      <c r="H51" s="112">
        <v>0.95169000000000004</v>
      </c>
      <c r="I51" s="115">
        <f>IF('Case Details'!C$12=1,'Baseline survivor func'!G51,'Baseline survivor func'!H51)</f>
        <v>0.96716999999999997</v>
      </c>
      <c r="J51" s="110">
        <f>ROUND(I51^EXP('Linear predictor'!F$86),5)</f>
        <v>0.96347000000000005</v>
      </c>
    </row>
    <row r="52" spans="1:10">
      <c r="A52" s="93">
        <v>47</v>
      </c>
      <c r="B52" s="105">
        <v>48</v>
      </c>
      <c r="C52" s="93">
        <v>0.98956</v>
      </c>
      <c r="D52" s="94">
        <v>0.92196</v>
      </c>
      <c r="E52" s="104">
        <f>IF('Case Details'!C$12=1,'Baseline survivor func'!C52,'Baseline survivor func'!D52)</f>
        <v>0.98956</v>
      </c>
      <c r="F52" s="105">
        <f>ROUND(E52^EXP('Linear predictor'!D$86),5)</f>
        <v>0.99094000000000004</v>
      </c>
      <c r="G52" s="91">
        <v>0.96716999999999997</v>
      </c>
      <c r="H52" s="112">
        <v>0.95169000000000004</v>
      </c>
      <c r="I52" s="115">
        <f>IF('Case Details'!C$12=1,'Baseline survivor func'!G52,'Baseline survivor func'!H52)</f>
        <v>0.96716999999999997</v>
      </c>
      <c r="J52" s="110">
        <f>ROUND(I52^EXP('Linear predictor'!F$86),5)</f>
        <v>0.96347000000000005</v>
      </c>
    </row>
    <row r="53" spans="1:10">
      <c r="A53" s="93">
        <v>48</v>
      </c>
      <c r="B53" s="105">
        <v>49</v>
      </c>
      <c r="C53" s="93">
        <v>0.98956</v>
      </c>
      <c r="D53" s="94">
        <v>0.92057</v>
      </c>
      <c r="E53" s="104">
        <f>IF('Case Details'!C$12=1,'Baseline survivor func'!C53,'Baseline survivor func'!D53)</f>
        <v>0.98956</v>
      </c>
      <c r="F53" s="105">
        <f>ROUND(E53^EXP('Linear predictor'!D$86),5)</f>
        <v>0.99094000000000004</v>
      </c>
      <c r="G53" s="91">
        <v>0.96716999999999997</v>
      </c>
      <c r="H53" s="112">
        <v>0.95169000000000004</v>
      </c>
      <c r="I53" s="115">
        <f>IF('Case Details'!C$12=1,'Baseline survivor func'!G53,'Baseline survivor func'!H53)</f>
        <v>0.96716999999999997</v>
      </c>
      <c r="J53" s="110">
        <f>ROUND(I53^EXP('Linear predictor'!F$86),5)</f>
        <v>0.96347000000000005</v>
      </c>
    </row>
    <row r="54" spans="1:10">
      <c r="A54" s="93">
        <v>49</v>
      </c>
      <c r="B54" s="105">
        <v>50</v>
      </c>
      <c r="C54" s="93">
        <v>0.98780999999999997</v>
      </c>
      <c r="D54" s="94">
        <v>0.91788999999999998</v>
      </c>
      <c r="E54" s="104">
        <f>IF('Case Details'!C$12=1,'Baseline survivor func'!C54,'Baseline survivor func'!D54)</f>
        <v>0.98780999999999997</v>
      </c>
      <c r="F54" s="105">
        <f>ROUND(E54^EXP('Linear predictor'!D$86),5)</f>
        <v>0.98941999999999997</v>
      </c>
      <c r="G54" s="91">
        <v>0.96716999999999997</v>
      </c>
      <c r="H54" s="112">
        <v>0.95116000000000001</v>
      </c>
      <c r="I54" s="115">
        <f>IF('Case Details'!C$12=1,'Baseline survivor func'!G54,'Baseline survivor func'!H54)</f>
        <v>0.96716999999999997</v>
      </c>
      <c r="J54" s="110">
        <f>ROUND(I54^EXP('Linear predictor'!F$86),5)</f>
        <v>0.96347000000000005</v>
      </c>
    </row>
    <row r="55" spans="1:10">
      <c r="A55" s="93">
        <v>50</v>
      </c>
      <c r="B55" s="105">
        <v>51</v>
      </c>
      <c r="C55" s="93">
        <v>0.98702999999999996</v>
      </c>
      <c r="D55" s="94">
        <v>0.91630999999999996</v>
      </c>
      <c r="E55" s="104">
        <f>IF('Case Details'!C$12=1,'Baseline survivor func'!C55,'Baseline survivor func'!D55)</f>
        <v>0.98702999999999996</v>
      </c>
      <c r="F55" s="105">
        <f>ROUND(E55^EXP('Linear predictor'!D$86),5)</f>
        <v>0.98875000000000002</v>
      </c>
      <c r="G55" s="91">
        <v>0.96716999999999997</v>
      </c>
      <c r="H55" s="112">
        <v>0.95089000000000001</v>
      </c>
      <c r="I55" s="115">
        <f>IF('Case Details'!C$12=1,'Baseline survivor func'!G55,'Baseline survivor func'!H55)</f>
        <v>0.96716999999999997</v>
      </c>
      <c r="J55" s="110">
        <f>ROUND(I55^EXP('Linear predictor'!F$86),5)</f>
        <v>0.96347000000000005</v>
      </c>
    </row>
    <row r="56" spans="1:10">
      <c r="A56" s="93">
        <v>51</v>
      </c>
      <c r="B56" s="105">
        <v>52</v>
      </c>
      <c r="C56" s="93">
        <v>0.98702999999999996</v>
      </c>
      <c r="D56" s="94">
        <v>0.91630999999999996</v>
      </c>
      <c r="E56" s="104">
        <f>IF('Case Details'!C$12=1,'Baseline survivor func'!C56,'Baseline survivor func'!D56)</f>
        <v>0.98702999999999996</v>
      </c>
      <c r="F56" s="105">
        <f>ROUND(E56^EXP('Linear predictor'!D$86),5)</f>
        <v>0.98875000000000002</v>
      </c>
      <c r="G56" s="91">
        <v>0.96716999999999997</v>
      </c>
      <c r="H56" s="112">
        <v>0.95062000000000002</v>
      </c>
      <c r="I56" s="115">
        <f>IF('Case Details'!C$12=1,'Baseline survivor func'!G56,'Baseline survivor func'!H56)</f>
        <v>0.96716999999999997</v>
      </c>
      <c r="J56" s="110">
        <f>ROUND(I56^EXP('Linear predictor'!F$86),5)</f>
        <v>0.96347000000000005</v>
      </c>
    </row>
    <row r="57" spans="1:10">
      <c r="A57" s="93">
        <v>52</v>
      </c>
      <c r="B57" s="105">
        <v>53</v>
      </c>
      <c r="C57" s="93">
        <v>0.98702999999999996</v>
      </c>
      <c r="D57" s="94">
        <v>0.91427999999999998</v>
      </c>
      <c r="E57" s="104">
        <f>IF('Case Details'!C$12=1,'Baseline survivor func'!C57,'Baseline survivor func'!D57)</f>
        <v>0.98702999999999996</v>
      </c>
      <c r="F57" s="105">
        <f>ROUND(E57^EXP('Linear predictor'!D$86),5)</f>
        <v>0.98875000000000002</v>
      </c>
      <c r="G57" s="91">
        <v>0.96716999999999997</v>
      </c>
      <c r="H57" s="112">
        <v>0.95062000000000002</v>
      </c>
      <c r="I57" s="115">
        <f>IF('Case Details'!C$12=1,'Baseline survivor func'!G57,'Baseline survivor func'!H57)</f>
        <v>0.96716999999999997</v>
      </c>
      <c r="J57" s="110">
        <f>ROUND(I57^EXP('Linear predictor'!F$86),5)</f>
        <v>0.96347000000000005</v>
      </c>
    </row>
    <row r="58" spans="1:10">
      <c r="A58" s="93">
        <v>53</v>
      </c>
      <c r="B58" s="105">
        <v>54</v>
      </c>
      <c r="C58" s="93">
        <v>0.98619999999999997</v>
      </c>
      <c r="D58" s="94">
        <v>0.91227999999999998</v>
      </c>
      <c r="E58" s="104">
        <f>IF('Case Details'!C$12=1,'Baseline survivor func'!C58,'Baseline survivor func'!D58)</f>
        <v>0.98619999999999997</v>
      </c>
      <c r="F58" s="105">
        <f>ROUND(E58^EXP('Linear predictor'!D$86),5)</f>
        <v>0.98802000000000001</v>
      </c>
      <c r="G58" s="91">
        <v>0.96716999999999997</v>
      </c>
      <c r="H58" s="112">
        <v>0.95035000000000003</v>
      </c>
      <c r="I58" s="115">
        <f>IF('Case Details'!C$12=1,'Baseline survivor func'!G58,'Baseline survivor func'!H58)</f>
        <v>0.96716999999999997</v>
      </c>
      <c r="J58" s="110">
        <f>ROUND(I58^EXP('Linear predictor'!F$86),5)</f>
        <v>0.96347000000000005</v>
      </c>
    </row>
    <row r="59" spans="1:10">
      <c r="A59" s="93">
        <v>54</v>
      </c>
      <c r="B59" s="105">
        <v>55</v>
      </c>
      <c r="C59" s="93">
        <v>0.98619999999999997</v>
      </c>
      <c r="D59" s="94">
        <v>0.91149000000000002</v>
      </c>
      <c r="E59" s="104">
        <f>IF('Case Details'!C$12=1,'Baseline survivor func'!C59,'Baseline survivor func'!D59)</f>
        <v>0.98619999999999997</v>
      </c>
      <c r="F59" s="105">
        <f>ROUND(E59^EXP('Linear predictor'!D$86),5)</f>
        <v>0.98802000000000001</v>
      </c>
      <c r="G59" s="91">
        <v>0.96716999999999997</v>
      </c>
      <c r="H59" s="112">
        <v>0.95035000000000003</v>
      </c>
      <c r="I59" s="115">
        <f>IF('Case Details'!C$12=1,'Baseline survivor func'!G59,'Baseline survivor func'!H59)</f>
        <v>0.96716999999999997</v>
      </c>
      <c r="J59" s="110">
        <f>ROUND(I59^EXP('Linear predictor'!F$86),5)</f>
        <v>0.96347000000000005</v>
      </c>
    </row>
    <row r="60" spans="1:10">
      <c r="A60" s="93">
        <v>55</v>
      </c>
      <c r="B60" s="105">
        <v>56</v>
      </c>
      <c r="C60" s="93">
        <v>0.98619999999999997</v>
      </c>
      <c r="D60" s="94">
        <v>0.90888000000000002</v>
      </c>
      <c r="E60" s="104">
        <f>IF('Case Details'!C$12=1,'Baseline survivor func'!C60,'Baseline survivor func'!D60)</f>
        <v>0.98619999999999997</v>
      </c>
      <c r="F60" s="105">
        <f>ROUND(E60^EXP('Linear predictor'!D$86),5)</f>
        <v>0.98802000000000001</v>
      </c>
      <c r="G60" s="91">
        <v>0.96716999999999997</v>
      </c>
      <c r="H60" s="112">
        <v>0.95035000000000003</v>
      </c>
      <c r="I60" s="115">
        <f>IF('Case Details'!C$12=1,'Baseline survivor func'!G60,'Baseline survivor func'!H60)</f>
        <v>0.96716999999999997</v>
      </c>
      <c r="J60" s="110">
        <f>ROUND(I60^EXP('Linear predictor'!F$86),5)</f>
        <v>0.96347000000000005</v>
      </c>
    </row>
    <row r="61" spans="1:10">
      <c r="A61" s="93">
        <v>56</v>
      </c>
      <c r="B61" s="105">
        <v>57</v>
      </c>
      <c r="C61" s="93">
        <v>0.98336999999999997</v>
      </c>
      <c r="D61" s="94">
        <v>0.90722999999999998</v>
      </c>
      <c r="E61" s="104">
        <f>IF('Case Details'!C$12=1,'Baseline survivor func'!C61,'Baseline survivor func'!D61)</f>
        <v>0.98336999999999997</v>
      </c>
      <c r="F61" s="105">
        <f>ROUND(E61^EXP('Linear predictor'!D$86),5)</f>
        <v>0.98556999999999995</v>
      </c>
      <c r="G61" s="91">
        <v>0.96716999999999997</v>
      </c>
      <c r="H61" s="112">
        <v>0.94982</v>
      </c>
      <c r="I61" s="115">
        <f>IF('Case Details'!C$12=1,'Baseline survivor func'!G61,'Baseline survivor func'!H61)</f>
        <v>0.96716999999999997</v>
      </c>
      <c r="J61" s="110">
        <f>ROUND(I61^EXP('Linear predictor'!F$86),5)</f>
        <v>0.96347000000000005</v>
      </c>
    </row>
    <row r="62" spans="1:10">
      <c r="A62" s="93">
        <v>57</v>
      </c>
      <c r="B62" s="105">
        <v>58</v>
      </c>
      <c r="C62" s="93">
        <v>0.98243000000000003</v>
      </c>
      <c r="D62" s="94">
        <v>0.90503999999999996</v>
      </c>
      <c r="E62" s="104">
        <f>IF('Case Details'!C$12=1,'Baseline survivor func'!C62,'Baseline survivor func'!D62)</f>
        <v>0.98243000000000003</v>
      </c>
      <c r="F62" s="105">
        <f>ROUND(E62^EXP('Linear predictor'!D$86),5)</f>
        <v>0.98475000000000001</v>
      </c>
      <c r="G62" s="91">
        <v>0.96716999999999997</v>
      </c>
      <c r="H62" s="112">
        <v>0.94955000000000001</v>
      </c>
      <c r="I62" s="115">
        <f>IF('Case Details'!C$12=1,'Baseline survivor func'!G62,'Baseline survivor func'!H62)</f>
        <v>0.96716999999999997</v>
      </c>
      <c r="J62" s="110">
        <f>ROUND(I62^EXP('Linear predictor'!F$86),5)</f>
        <v>0.96347000000000005</v>
      </c>
    </row>
    <row r="63" spans="1:10">
      <c r="A63" s="93">
        <v>58</v>
      </c>
      <c r="B63" s="105">
        <v>59</v>
      </c>
      <c r="C63" s="93">
        <v>0.98243000000000003</v>
      </c>
      <c r="D63" s="94">
        <v>0.90290999999999999</v>
      </c>
      <c r="E63" s="104">
        <f>IF('Case Details'!C$12=1,'Baseline survivor func'!C63,'Baseline survivor func'!D63)</f>
        <v>0.98243000000000003</v>
      </c>
      <c r="F63" s="105">
        <f>ROUND(E63^EXP('Linear predictor'!D$86),5)</f>
        <v>0.98475000000000001</v>
      </c>
      <c r="G63" s="91">
        <v>0.96716999999999997</v>
      </c>
      <c r="H63" s="112">
        <v>0.94928000000000001</v>
      </c>
      <c r="I63" s="115">
        <f>IF('Case Details'!C$12=1,'Baseline survivor func'!G63,'Baseline survivor func'!H63)</f>
        <v>0.96716999999999997</v>
      </c>
      <c r="J63" s="110">
        <f>ROUND(I63^EXP('Linear predictor'!F$86),5)</f>
        <v>0.96347000000000005</v>
      </c>
    </row>
    <row r="64" spans="1:10">
      <c r="A64" s="93">
        <v>59</v>
      </c>
      <c r="B64" s="105">
        <v>60</v>
      </c>
      <c r="C64" s="93">
        <v>0.98243000000000003</v>
      </c>
      <c r="D64" s="94">
        <v>0.90234000000000003</v>
      </c>
      <c r="E64" s="104">
        <f>IF('Case Details'!C$12=1,'Baseline survivor func'!C64,'Baseline survivor func'!D64)</f>
        <v>0.98243000000000003</v>
      </c>
      <c r="F64" s="105">
        <f>ROUND(E64^EXP('Linear predictor'!D$86),5)</f>
        <v>0.98475000000000001</v>
      </c>
      <c r="G64" s="91">
        <v>0.96716999999999997</v>
      </c>
      <c r="H64" s="112">
        <v>0.94928000000000001</v>
      </c>
      <c r="I64" s="115">
        <f>IF('Case Details'!C$12=1,'Baseline survivor func'!G64,'Baseline survivor func'!H64)</f>
        <v>0.96716999999999997</v>
      </c>
      <c r="J64" s="110">
        <f>ROUND(I64^EXP('Linear predictor'!F$86),5)</f>
        <v>0.96347000000000005</v>
      </c>
    </row>
    <row r="65" spans="1:10">
      <c r="A65" s="93">
        <v>60</v>
      </c>
      <c r="B65" s="105">
        <v>61</v>
      </c>
      <c r="C65" s="93">
        <v>0.98243000000000003</v>
      </c>
      <c r="D65" s="94">
        <v>0.90147999999999995</v>
      </c>
      <c r="E65" s="104">
        <f>IF('Case Details'!C$12=1,'Baseline survivor func'!C65,'Baseline survivor func'!D65)</f>
        <v>0.98243000000000003</v>
      </c>
      <c r="F65" s="105">
        <f>ROUND(E65^EXP('Linear predictor'!D$86),5)</f>
        <v>0.98475000000000001</v>
      </c>
      <c r="G65" s="91">
        <v>0.96597999999999995</v>
      </c>
      <c r="H65" s="112">
        <v>0.94928000000000001</v>
      </c>
      <c r="I65" s="115">
        <f>IF('Case Details'!C$12=1,'Baseline survivor func'!G65,'Baseline survivor func'!H65)</f>
        <v>0.96597999999999995</v>
      </c>
      <c r="J65" s="110">
        <f>ROUND(I65^EXP('Linear predictor'!F$86),5)</f>
        <v>0.96214999999999995</v>
      </c>
    </row>
    <row r="66" spans="1:10">
      <c r="A66" s="93">
        <v>61</v>
      </c>
      <c r="B66" s="105">
        <v>62</v>
      </c>
      <c r="C66" s="93">
        <v>0.98243000000000003</v>
      </c>
      <c r="D66" s="94">
        <v>0.89875000000000005</v>
      </c>
      <c r="E66" s="104">
        <f>IF('Case Details'!C$12=1,'Baseline survivor func'!C66,'Baseline survivor func'!D66)</f>
        <v>0.98243000000000003</v>
      </c>
      <c r="F66" s="105">
        <f>ROUND(E66^EXP('Linear predictor'!D$86),5)</f>
        <v>0.98475000000000001</v>
      </c>
      <c r="G66" s="91">
        <v>0.96597999999999995</v>
      </c>
      <c r="H66" s="112">
        <v>0.94874000000000003</v>
      </c>
      <c r="I66" s="115">
        <f>IF('Case Details'!C$12=1,'Baseline survivor func'!G66,'Baseline survivor func'!H66)</f>
        <v>0.96597999999999995</v>
      </c>
      <c r="J66" s="110">
        <f>ROUND(I66^EXP('Linear predictor'!F$86),5)</f>
        <v>0.96214999999999995</v>
      </c>
    </row>
    <row r="67" spans="1:10">
      <c r="A67" s="93">
        <v>62</v>
      </c>
      <c r="B67" s="105">
        <v>63</v>
      </c>
      <c r="C67" s="93">
        <v>0.98141999999999996</v>
      </c>
      <c r="D67" s="94">
        <v>0.89549999999999996</v>
      </c>
      <c r="E67" s="104">
        <f>IF('Case Details'!C$12=1,'Baseline survivor func'!C67,'Baseline survivor func'!D67)</f>
        <v>0.98141999999999996</v>
      </c>
      <c r="F67" s="105">
        <f>ROUND(E67^EXP('Linear predictor'!D$86),5)</f>
        <v>0.98387000000000002</v>
      </c>
      <c r="G67" s="91">
        <v>0.96597999999999995</v>
      </c>
      <c r="H67" s="112">
        <v>0.94874000000000003</v>
      </c>
      <c r="I67" s="115">
        <f>IF('Case Details'!C$12=1,'Baseline survivor func'!G67,'Baseline survivor func'!H67)</f>
        <v>0.96597999999999995</v>
      </c>
      <c r="J67" s="110">
        <f>ROUND(I67^EXP('Linear predictor'!F$86),5)</f>
        <v>0.96214999999999995</v>
      </c>
    </row>
    <row r="68" spans="1:10">
      <c r="A68" s="93">
        <v>63</v>
      </c>
      <c r="B68" s="105">
        <v>64</v>
      </c>
      <c r="C68" s="93">
        <v>0.98141999999999996</v>
      </c>
      <c r="D68" s="94">
        <v>0.89397000000000004</v>
      </c>
      <c r="E68" s="104">
        <f>IF('Case Details'!C$12=1,'Baseline survivor func'!C68,'Baseline survivor func'!D68)</f>
        <v>0.98141999999999996</v>
      </c>
      <c r="F68" s="105">
        <f>ROUND(E68^EXP('Linear predictor'!D$86),5)</f>
        <v>0.98387000000000002</v>
      </c>
      <c r="G68" s="91">
        <v>0.96597999999999995</v>
      </c>
      <c r="H68" s="112">
        <v>0.94793000000000005</v>
      </c>
      <c r="I68" s="115">
        <f>IF('Case Details'!C$12=1,'Baseline survivor func'!G68,'Baseline survivor func'!H68)</f>
        <v>0.96597999999999995</v>
      </c>
      <c r="J68" s="110">
        <f>ROUND(I68^EXP('Linear predictor'!F$86),5)</f>
        <v>0.96214999999999995</v>
      </c>
    </row>
    <row r="69" spans="1:10">
      <c r="A69" s="93">
        <v>64</v>
      </c>
      <c r="B69" s="105">
        <v>65</v>
      </c>
      <c r="C69" s="93">
        <v>0.98043000000000002</v>
      </c>
      <c r="D69" s="94">
        <v>0.89356999999999998</v>
      </c>
      <c r="E69" s="104">
        <f>IF('Case Details'!C$12=1,'Baseline survivor func'!C69,'Baseline survivor func'!D69)</f>
        <v>0.98043000000000002</v>
      </c>
      <c r="F69" s="105">
        <f>ROUND(E69^EXP('Linear predictor'!D$86),5)</f>
        <v>0.98301000000000005</v>
      </c>
      <c r="G69" s="91">
        <v>0.96597999999999995</v>
      </c>
      <c r="H69" s="112">
        <v>0.94740000000000002</v>
      </c>
      <c r="I69" s="115">
        <f>IF('Case Details'!C$12=1,'Baseline survivor func'!G69,'Baseline survivor func'!H69)</f>
        <v>0.96597999999999995</v>
      </c>
      <c r="J69" s="110">
        <f>ROUND(I69^EXP('Linear predictor'!F$86),5)</f>
        <v>0.96214999999999995</v>
      </c>
    </row>
    <row r="70" spans="1:10">
      <c r="A70" s="93">
        <v>65</v>
      </c>
      <c r="B70" s="105">
        <v>66</v>
      </c>
      <c r="C70" s="93">
        <v>0.98043000000000002</v>
      </c>
      <c r="D70" s="94">
        <v>0.89258999999999999</v>
      </c>
      <c r="E70" s="104">
        <f>IF('Case Details'!C$12=1,'Baseline survivor func'!C70,'Baseline survivor func'!D70)</f>
        <v>0.98043000000000002</v>
      </c>
      <c r="F70" s="105">
        <f>ROUND(E70^EXP('Linear predictor'!D$86),5)</f>
        <v>0.98301000000000005</v>
      </c>
      <c r="G70" s="91">
        <v>0.96597999999999995</v>
      </c>
      <c r="H70" s="112">
        <v>0.94740000000000002</v>
      </c>
      <c r="I70" s="115">
        <f>IF('Case Details'!C$12=1,'Baseline survivor func'!G70,'Baseline survivor func'!H70)</f>
        <v>0.96597999999999995</v>
      </c>
      <c r="J70" s="110">
        <f>ROUND(I70^EXP('Linear predictor'!F$86),5)</f>
        <v>0.96214999999999995</v>
      </c>
    </row>
    <row r="71" spans="1:10">
      <c r="A71" s="93">
        <v>66</v>
      </c>
      <c r="B71" s="105">
        <v>67</v>
      </c>
      <c r="C71" s="93">
        <v>0.98043000000000002</v>
      </c>
      <c r="D71" s="94">
        <v>0.89258999999999999</v>
      </c>
      <c r="E71" s="104">
        <f>IF('Case Details'!C$12=1,'Baseline survivor func'!C71,'Baseline survivor func'!D71)</f>
        <v>0.98043000000000002</v>
      </c>
      <c r="F71" s="105">
        <f>ROUND(E71^EXP('Linear predictor'!D$86),5)</f>
        <v>0.98301000000000005</v>
      </c>
      <c r="G71" s="91">
        <v>0.96597999999999995</v>
      </c>
      <c r="H71" s="112">
        <v>0.94740000000000002</v>
      </c>
      <c r="I71" s="115">
        <f>IF('Case Details'!C$12=1,'Baseline survivor func'!G71,'Baseline survivor func'!H71)</f>
        <v>0.96597999999999995</v>
      </c>
      <c r="J71" s="110">
        <f>ROUND(I71^EXP('Linear predictor'!F$86),5)</f>
        <v>0.96214999999999995</v>
      </c>
    </row>
    <row r="72" spans="1:10">
      <c r="A72" s="93">
        <v>67</v>
      </c>
      <c r="B72" s="105">
        <v>68</v>
      </c>
      <c r="C72" s="93">
        <v>0.98043000000000002</v>
      </c>
      <c r="D72" s="94">
        <v>0.89159999999999995</v>
      </c>
      <c r="E72" s="104">
        <f>IF('Case Details'!C$12=1,'Baseline survivor func'!C72,'Baseline survivor func'!D72)</f>
        <v>0.98043000000000002</v>
      </c>
      <c r="F72" s="105">
        <f>ROUND(E72^EXP('Linear predictor'!D$86),5)</f>
        <v>0.98301000000000005</v>
      </c>
      <c r="G72" s="91">
        <v>0.96597999999999995</v>
      </c>
      <c r="H72" s="112">
        <v>0.94686000000000003</v>
      </c>
      <c r="I72" s="115">
        <f>IF('Case Details'!C$12=1,'Baseline survivor func'!G72,'Baseline survivor func'!H72)</f>
        <v>0.96597999999999995</v>
      </c>
      <c r="J72" s="110">
        <f>ROUND(I72^EXP('Linear predictor'!F$86),5)</f>
        <v>0.96214999999999995</v>
      </c>
    </row>
    <row r="73" spans="1:10">
      <c r="A73" s="93">
        <v>68</v>
      </c>
      <c r="B73" s="105">
        <v>69</v>
      </c>
      <c r="C73" s="93">
        <v>0.98043000000000002</v>
      </c>
      <c r="D73" s="94">
        <v>0.89009000000000005</v>
      </c>
      <c r="E73" s="104">
        <f>IF('Case Details'!C$12=1,'Baseline survivor func'!C73,'Baseline survivor func'!D73)</f>
        <v>0.98043000000000002</v>
      </c>
      <c r="F73" s="105">
        <f>ROUND(E73^EXP('Linear predictor'!D$86),5)</f>
        <v>0.98301000000000005</v>
      </c>
      <c r="G73" s="91">
        <v>0.96597999999999995</v>
      </c>
      <c r="H73" s="112">
        <v>0.94659000000000004</v>
      </c>
      <c r="I73" s="115">
        <f>IF('Case Details'!C$12=1,'Baseline survivor func'!G73,'Baseline survivor func'!H73)</f>
        <v>0.96597999999999995</v>
      </c>
      <c r="J73" s="110">
        <f>ROUND(I73^EXP('Linear predictor'!F$86),5)</f>
        <v>0.96214999999999995</v>
      </c>
    </row>
    <row r="74" spans="1:10">
      <c r="A74" s="93">
        <v>69</v>
      </c>
      <c r="B74" s="105">
        <v>70</v>
      </c>
      <c r="C74" s="93">
        <v>0.97945000000000004</v>
      </c>
      <c r="D74" s="94">
        <v>0.88951999999999998</v>
      </c>
      <c r="E74" s="104">
        <f>IF('Case Details'!C$12=1,'Baseline survivor func'!C74,'Baseline survivor func'!D74)</f>
        <v>0.97945000000000004</v>
      </c>
      <c r="F74" s="105">
        <f>ROUND(E74^EXP('Linear predictor'!D$86),5)</f>
        <v>0.98216000000000003</v>
      </c>
      <c r="G74" s="91">
        <v>0.96597999999999995</v>
      </c>
      <c r="H74" s="112">
        <v>0.94659000000000004</v>
      </c>
      <c r="I74" s="115">
        <f>IF('Case Details'!C$12=1,'Baseline survivor func'!G74,'Baseline survivor func'!H74)</f>
        <v>0.96597999999999995</v>
      </c>
      <c r="J74" s="110">
        <f>ROUND(I74^EXP('Linear predictor'!F$86),5)</f>
        <v>0.96214999999999995</v>
      </c>
    </row>
    <row r="75" spans="1:10">
      <c r="A75" s="93">
        <v>70</v>
      </c>
      <c r="B75" s="105">
        <v>71</v>
      </c>
      <c r="C75" s="93">
        <v>0.97945000000000004</v>
      </c>
      <c r="D75" s="94">
        <v>0.88817999999999997</v>
      </c>
      <c r="E75" s="104">
        <f>IF('Case Details'!C$12=1,'Baseline survivor func'!C75,'Baseline survivor func'!D75)</f>
        <v>0.97945000000000004</v>
      </c>
      <c r="F75" s="105">
        <f>ROUND(E75^EXP('Linear predictor'!D$86),5)</f>
        <v>0.98216000000000003</v>
      </c>
      <c r="G75" s="91">
        <v>0.96597999999999995</v>
      </c>
      <c r="H75" s="112">
        <v>0.94659000000000004</v>
      </c>
      <c r="I75" s="115">
        <f>IF('Case Details'!C$12=1,'Baseline survivor func'!G75,'Baseline survivor func'!H75)</f>
        <v>0.96597999999999995</v>
      </c>
      <c r="J75" s="110">
        <f>ROUND(I75^EXP('Linear predictor'!F$86),5)</f>
        <v>0.96214999999999995</v>
      </c>
    </row>
    <row r="76" spans="1:10">
      <c r="A76" s="93">
        <v>71</v>
      </c>
      <c r="B76" s="105">
        <v>72</v>
      </c>
      <c r="C76" s="93">
        <v>0.97945000000000004</v>
      </c>
      <c r="D76" s="94">
        <v>0.88773999999999997</v>
      </c>
      <c r="E76" s="104">
        <f>IF('Case Details'!C$12=1,'Baseline survivor func'!C76,'Baseline survivor func'!D76)</f>
        <v>0.97945000000000004</v>
      </c>
      <c r="F76" s="105">
        <f>ROUND(E76^EXP('Linear predictor'!D$86),5)</f>
        <v>0.98216000000000003</v>
      </c>
      <c r="G76" s="91">
        <v>0.96479999999999999</v>
      </c>
      <c r="H76" s="112">
        <v>0.94632000000000005</v>
      </c>
      <c r="I76" s="115">
        <f>IF('Case Details'!C$12=1,'Baseline survivor func'!G76,'Baseline survivor func'!H76)</f>
        <v>0.96479999999999999</v>
      </c>
      <c r="J76" s="110">
        <f>ROUND(I76^EXP('Linear predictor'!F$86),5)</f>
        <v>0.96084000000000003</v>
      </c>
    </row>
    <row r="77" spans="1:10">
      <c r="A77" s="93">
        <v>72</v>
      </c>
      <c r="B77" s="105">
        <v>73</v>
      </c>
      <c r="C77" s="93">
        <v>0.97945000000000004</v>
      </c>
      <c r="D77" s="94">
        <v>0.88629000000000002</v>
      </c>
      <c r="E77" s="104">
        <f>IF('Case Details'!C$12=1,'Baseline survivor func'!C77,'Baseline survivor func'!D77)</f>
        <v>0.97945000000000004</v>
      </c>
      <c r="F77" s="105">
        <f>ROUND(E77^EXP('Linear predictor'!D$86),5)</f>
        <v>0.98216000000000003</v>
      </c>
      <c r="G77" s="91">
        <v>0.96479999999999999</v>
      </c>
      <c r="H77" s="112">
        <v>0.94632000000000005</v>
      </c>
      <c r="I77" s="115">
        <f>IF('Case Details'!C$12=1,'Baseline survivor func'!G77,'Baseline survivor func'!H77)</f>
        <v>0.96479999999999999</v>
      </c>
      <c r="J77" s="110">
        <f>ROUND(I77^EXP('Linear predictor'!F$86),5)</f>
        <v>0.96084000000000003</v>
      </c>
    </row>
    <row r="78" spans="1:10">
      <c r="A78" s="93">
        <v>73</v>
      </c>
      <c r="B78" s="105">
        <v>74</v>
      </c>
      <c r="C78" s="93">
        <v>0.97740000000000005</v>
      </c>
      <c r="D78" s="94">
        <v>0.88468999999999998</v>
      </c>
      <c r="E78" s="104">
        <f>IF('Case Details'!C$12=1,'Baseline survivor func'!C78,'Baseline survivor func'!D78)</f>
        <v>0.97740000000000005</v>
      </c>
      <c r="F78" s="105">
        <f>ROUND(E78^EXP('Linear predictor'!D$86),5)</f>
        <v>0.98038000000000003</v>
      </c>
      <c r="G78" s="91">
        <v>0.96479999999999999</v>
      </c>
      <c r="H78" s="112">
        <v>0.94632000000000005</v>
      </c>
      <c r="I78" s="115">
        <f>IF('Case Details'!C$12=1,'Baseline survivor func'!G78,'Baseline survivor func'!H78)</f>
        <v>0.96479999999999999</v>
      </c>
      <c r="J78" s="110">
        <f>ROUND(I78^EXP('Linear predictor'!F$86),5)</f>
        <v>0.96084000000000003</v>
      </c>
    </row>
    <row r="79" spans="1:10">
      <c r="A79" s="93">
        <v>74</v>
      </c>
      <c r="B79" s="105">
        <v>75</v>
      </c>
      <c r="C79" s="93">
        <v>0.97740000000000005</v>
      </c>
      <c r="D79" s="94">
        <v>0.88244</v>
      </c>
      <c r="E79" s="104">
        <f>IF('Case Details'!C$12=1,'Baseline survivor func'!C79,'Baseline survivor func'!D79)</f>
        <v>0.97740000000000005</v>
      </c>
      <c r="F79" s="105">
        <f>ROUND(E79^EXP('Linear predictor'!D$86),5)</f>
        <v>0.98038000000000003</v>
      </c>
      <c r="G79" s="91">
        <v>0.96479999999999999</v>
      </c>
      <c r="H79" s="112">
        <v>0.94604999999999995</v>
      </c>
      <c r="I79" s="115">
        <f>IF('Case Details'!C$12=1,'Baseline survivor func'!G79,'Baseline survivor func'!H79)</f>
        <v>0.96479999999999999</v>
      </c>
      <c r="J79" s="110">
        <f>ROUND(I79^EXP('Linear predictor'!F$86),5)</f>
        <v>0.96084000000000003</v>
      </c>
    </row>
    <row r="80" spans="1:10">
      <c r="A80" s="93">
        <v>75</v>
      </c>
      <c r="B80" s="105">
        <v>76</v>
      </c>
      <c r="C80" s="93">
        <v>0.97740000000000005</v>
      </c>
      <c r="D80" s="94">
        <v>0.87995999999999996</v>
      </c>
      <c r="E80" s="104">
        <f>IF('Case Details'!C$12=1,'Baseline survivor func'!C80,'Baseline survivor func'!D80)</f>
        <v>0.97740000000000005</v>
      </c>
      <c r="F80" s="105">
        <f>ROUND(E80^EXP('Linear predictor'!D$86),5)</f>
        <v>0.98038000000000003</v>
      </c>
      <c r="G80" s="91">
        <v>0.96479999999999999</v>
      </c>
      <c r="H80" s="112">
        <v>0.94577999999999995</v>
      </c>
      <c r="I80" s="115">
        <f>IF('Case Details'!C$12=1,'Baseline survivor func'!G80,'Baseline survivor func'!H80)</f>
        <v>0.96479999999999999</v>
      </c>
      <c r="J80" s="110">
        <f>ROUND(I80^EXP('Linear predictor'!F$86),5)</f>
        <v>0.96084000000000003</v>
      </c>
    </row>
    <row r="81" spans="1:10">
      <c r="A81" s="93">
        <v>76</v>
      </c>
      <c r="B81" s="105">
        <v>77</v>
      </c>
      <c r="C81" s="93">
        <v>0.97740000000000005</v>
      </c>
      <c r="D81" s="94">
        <v>0.87941000000000003</v>
      </c>
      <c r="E81" s="104">
        <f>IF('Case Details'!C$12=1,'Baseline survivor func'!C81,'Baseline survivor func'!D81)</f>
        <v>0.97740000000000005</v>
      </c>
      <c r="F81" s="105">
        <f>ROUND(E81^EXP('Linear predictor'!D$86),5)</f>
        <v>0.98038000000000003</v>
      </c>
      <c r="G81" s="91">
        <v>0.96479999999999999</v>
      </c>
      <c r="H81" s="112">
        <v>0.94550999999999996</v>
      </c>
      <c r="I81" s="115">
        <f>IF('Case Details'!C$12=1,'Baseline survivor func'!G81,'Baseline survivor func'!H81)</f>
        <v>0.96479999999999999</v>
      </c>
      <c r="J81" s="110">
        <f>ROUND(I81^EXP('Linear predictor'!F$86),5)</f>
        <v>0.96084000000000003</v>
      </c>
    </row>
    <row r="82" spans="1:10">
      <c r="A82" s="93">
        <v>77</v>
      </c>
      <c r="B82" s="105">
        <v>78</v>
      </c>
      <c r="C82" s="93">
        <v>0.97740000000000005</v>
      </c>
      <c r="D82" s="94">
        <v>0.87761</v>
      </c>
      <c r="E82" s="104">
        <f>IF('Case Details'!C$12=1,'Baseline survivor func'!C82,'Baseline survivor func'!D82)</f>
        <v>0.97740000000000005</v>
      </c>
      <c r="F82" s="105">
        <f>ROUND(E82^EXP('Linear predictor'!D$86),5)</f>
        <v>0.98038000000000003</v>
      </c>
      <c r="G82" s="91">
        <v>0.96479999999999999</v>
      </c>
      <c r="H82" s="112">
        <v>0.94550999999999996</v>
      </c>
      <c r="I82" s="115">
        <f>IF('Case Details'!C$12=1,'Baseline survivor func'!G82,'Baseline survivor func'!H82)</f>
        <v>0.96479999999999999</v>
      </c>
      <c r="J82" s="110">
        <f>ROUND(I82^EXP('Linear predictor'!F$86),5)</f>
        <v>0.96084000000000003</v>
      </c>
    </row>
    <row r="83" spans="1:10">
      <c r="A83" s="93">
        <v>78</v>
      </c>
      <c r="B83" s="105">
        <v>79</v>
      </c>
      <c r="C83" s="93">
        <v>0.97740000000000005</v>
      </c>
      <c r="D83" s="94">
        <v>0.87573000000000001</v>
      </c>
      <c r="E83" s="104">
        <f>IF('Case Details'!C$12=1,'Baseline survivor func'!C83,'Baseline survivor func'!D83)</f>
        <v>0.97740000000000005</v>
      </c>
      <c r="F83" s="105">
        <f>ROUND(E83^EXP('Linear predictor'!D$86),5)</f>
        <v>0.98038000000000003</v>
      </c>
      <c r="G83" s="91">
        <v>0.96360999999999997</v>
      </c>
      <c r="H83" s="112">
        <v>0.94550999999999996</v>
      </c>
      <c r="I83" s="115">
        <f>IF('Case Details'!C$12=1,'Baseline survivor func'!G83,'Baseline survivor func'!H83)</f>
        <v>0.96360999999999997</v>
      </c>
      <c r="J83" s="110">
        <f>ROUND(I83^EXP('Linear predictor'!F$86),5)</f>
        <v>0.95952000000000004</v>
      </c>
    </row>
    <row r="84" spans="1:10">
      <c r="A84" s="93">
        <v>79</v>
      </c>
      <c r="B84" s="105">
        <v>80</v>
      </c>
      <c r="C84" s="93">
        <v>0.97740000000000005</v>
      </c>
      <c r="D84" s="94">
        <v>0.87487000000000004</v>
      </c>
      <c r="E84" s="104">
        <f>IF('Case Details'!C$12=1,'Baseline survivor func'!C84,'Baseline survivor func'!D84)</f>
        <v>0.97740000000000005</v>
      </c>
      <c r="F84" s="105">
        <f>ROUND(E84^EXP('Linear predictor'!D$86),5)</f>
        <v>0.98038000000000003</v>
      </c>
      <c r="G84" s="91">
        <v>0.96360999999999997</v>
      </c>
      <c r="H84" s="112">
        <v>0.94550999999999996</v>
      </c>
      <c r="I84" s="115">
        <f>IF('Case Details'!C$12=1,'Baseline survivor func'!G84,'Baseline survivor func'!H84)</f>
        <v>0.96360999999999997</v>
      </c>
      <c r="J84" s="110">
        <f>ROUND(I84^EXP('Linear predictor'!F$86),5)</f>
        <v>0.95952000000000004</v>
      </c>
    </row>
    <row r="85" spans="1:10">
      <c r="A85" s="93">
        <v>80</v>
      </c>
      <c r="B85" s="105">
        <v>81</v>
      </c>
      <c r="C85" s="93">
        <v>0.97526999999999997</v>
      </c>
      <c r="D85" s="94">
        <v>0.87370000000000003</v>
      </c>
      <c r="E85" s="104">
        <f>IF('Case Details'!C$12=1,'Baseline survivor func'!C85,'Baseline survivor func'!D85)</f>
        <v>0.97526999999999997</v>
      </c>
      <c r="F85" s="105">
        <f>ROUND(E85^EXP('Linear predictor'!D$86),5)</f>
        <v>0.97851999999999995</v>
      </c>
      <c r="G85" s="91">
        <v>0.96360999999999997</v>
      </c>
      <c r="H85" s="112">
        <v>0.94550999999999996</v>
      </c>
      <c r="I85" s="115">
        <f>IF('Case Details'!C$12=1,'Baseline survivor func'!G85,'Baseline survivor func'!H85)</f>
        <v>0.96360999999999997</v>
      </c>
      <c r="J85" s="110">
        <f>ROUND(I85^EXP('Linear predictor'!F$86),5)</f>
        <v>0.95952000000000004</v>
      </c>
    </row>
    <row r="86" spans="1:10">
      <c r="A86" s="93">
        <v>81</v>
      </c>
      <c r="B86" s="105">
        <v>82</v>
      </c>
      <c r="C86" s="93">
        <v>0.97299999999999998</v>
      </c>
      <c r="D86" s="94">
        <v>0.87092999999999998</v>
      </c>
      <c r="E86" s="104">
        <f>IF('Case Details'!C$12=1,'Baseline survivor func'!C86,'Baseline survivor func'!D86)</f>
        <v>0.97299999999999998</v>
      </c>
      <c r="F86" s="105">
        <f>ROUND(E86^EXP('Linear predictor'!D$86),5)</f>
        <v>0.97655000000000003</v>
      </c>
      <c r="G86" s="91">
        <v>0.96360999999999997</v>
      </c>
      <c r="H86" s="112">
        <v>0.94550999999999996</v>
      </c>
      <c r="I86" s="115">
        <f>IF('Case Details'!C$12=1,'Baseline survivor func'!G86,'Baseline survivor func'!H86)</f>
        <v>0.96360999999999997</v>
      </c>
      <c r="J86" s="110">
        <f>ROUND(I86^EXP('Linear predictor'!F$86),5)</f>
        <v>0.95952000000000004</v>
      </c>
    </row>
    <row r="87" spans="1:10">
      <c r="A87" s="93">
        <v>82</v>
      </c>
      <c r="B87" s="105">
        <v>83</v>
      </c>
      <c r="C87" s="93">
        <v>0.97199999999999998</v>
      </c>
      <c r="D87" s="94">
        <v>0.87092999999999998</v>
      </c>
      <c r="E87" s="104">
        <f>IF('Case Details'!C$12=1,'Baseline survivor func'!C87,'Baseline survivor func'!D87)</f>
        <v>0.97199999999999998</v>
      </c>
      <c r="F87" s="105">
        <f>ROUND(E87^EXP('Linear predictor'!D$86),5)</f>
        <v>0.97567999999999999</v>
      </c>
      <c r="G87" s="91">
        <v>0.96360999999999997</v>
      </c>
      <c r="H87" s="112">
        <v>0.94496999999999998</v>
      </c>
      <c r="I87" s="115">
        <f>IF('Case Details'!C$12=1,'Baseline survivor func'!G87,'Baseline survivor func'!H87)</f>
        <v>0.96360999999999997</v>
      </c>
      <c r="J87" s="110">
        <f>ROUND(I87^EXP('Linear predictor'!F$86),5)</f>
        <v>0.95952000000000004</v>
      </c>
    </row>
    <row r="88" spans="1:10">
      <c r="A88" s="93">
        <v>83</v>
      </c>
      <c r="B88" s="105">
        <v>84</v>
      </c>
      <c r="C88" s="93">
        <v>0.96955999999999998</v>
      </c>
      <c r="D88" s="94">
        <v>0.87034999999999996</v>
      </c>
      <c r="E88" s="104">
        <f>IF('Case Details'!C$12=1,'Baseline survivor func'!C88,'Baseline survivor func'!D88)</f>
        <v>0.96955999999999998</v>
      </c>
      <c r="F88" s="105">
        <f>ROUND(E88^EXP('Linear predictor'!D$86),5)</f>
        <v>0.97355999999999998</v>
      </c>
      <c r="G88" s="91">
        <v>0.96360999999999997</v>
      </c>
      <c r="H88" s="112">
        <v>0.94469999999999998</v>
      </c>
      <c r="I88" s="115">
        <f>IF('Case Details'!C$12=1,'Baseline survivor func'!G88,'Baseline survivor func'!H88)</f>
        <v>0.96360999999999997</v>
      </c>
      <c r="J88" s="110">
        <f>ROUND(I88^EXP('Linear predictor'!F$86),5)</f>
        <v>0.95952000000000004</v>
      </c>
    </row>
    <row r="89" spans="1:10">
      <c r="A89" s="93">
        <v>84</v>
      </c>
      <c r="B89" s="105">
        <v>85</v>
      </c>
      <c r="C89" s="93">
        <v>0.96955999999999998</v>
      </c>
      <c r="D89" s="94">
        <v>0.86950000000000005</v>
      </c>
      <c r="E89" s="104">
        <f>IF('Case Details'!C$12=1,'Baseline survivor func'!C89,'Baseline survivor func'!D89)</f>
        <v>0.96955999999999998</v>
      </c>
      <c r="F89" s="105">
        <f>ROUND(E89^EXP('Linear predictor'!D$86),5)</f>
        <v>0.97355999999999998</v>
      </c>
      <c r="G89" s="91">
        <v>0.96360999999999997</v>
      </c>
      <c r="H89" s="112">
        <v>0.94442999999999999</v>
      </c>
      <c r="I89" s="115">
        <f>IF('Case Details'!C$12=1,'Baseline survivor func'!G89,'Baseline survivor func'!H89)</f>
        <v>0.96360999999999997</v>
      </c>
      <c r="J89" s="110">
        <f>ROUND(I89^EXP('Linear predictor'!F$86),5)</f>
        <v>0.95952000000000004</v>
      </c>
    </row>
    <row r="90" spans="1:10">
      <c r="A90" s="93">
        <v>85</v>
      </c>
      <c r="B90" s="105">
        <v>86</v>
      </c>
      <c r="C90" s="93">
        <v>0.96955999999999998</v>
      </c>
      <c r="D90" s="94">
        <v>0.86950000000000005</v>
      </c>
      <c r="E90" s="104">
        <f>IF('Case Details'!C$12=1,'Baseline survivor func'!C90,'Baseline survivor func'!D90)</f>
        <v>0.96955999999999998</v>
      </c>
      <c r="F90" s="105">
        <f>ROUND(E90^EXP('Linear predictor'!D$86),5)</f>
        <v>0.97355999999999998</v>
      </c>
      <c r="G90" s="91">
        <v>0.96360999999999997</v>
      </c>
      <c r="H90" s="112">
        <v>0.94442999999999999</v>
      </c>
      <c r="I90" s="115">
        <f>IF('Case Details'!C$12=1,'Baseline survivor func'!G90,'Baseline survivor func'!H90)</f>
        <v>0.96360999999999997</v>
      </c>
      <c r="J90" s="110">
        <f>ROUND(I90^EXP('Linear predictor'!F$86),5)</f>
        <v>0.95952000000000004</v>
      </c>
    </row>
    <row r="91" spans="1:10">
      <c r="A91" s="93">
        <v>86</v>
      </c>
      <c r="B91" s="105">
        <v>87</v>
      </c>
      <c r="C91" s="93">
        <v>0.96835000000000004</v>
      </c>
      <c r="D91" s="94">
        <v>0.86950000000000005</v>
      </c>
      <c r="E91" s="104">
        <f>IF('Case Details'!C$12=1,'Baseline survivor func'!C91,'Baseline survivor func'!D91)</f>
        <v>0.96835000000000004</v>
      </c>
      <c r="F91" s="105">
        <f>ROUND(E91^EXP('Linear predictor'!D$86),5)</f>
        <v>0.97250000000000003</v>
      </c>
      <c r="G91" s="91">
        <v>0.96360999999999997</v>
      </c>
      <c r="H91" s="112">
        <v>0.94442999999999999</v>
      </c>
      <c r="I91" s="115">
        <f>IF('Case Details'!C$12=1,'Baseline survivor func'!G91,'Baseline survivor func'!H91)</f>
        <v>0.96360999999999997</v>
      </c>
      <c r="J91" s="110">
        <f>ROUND(I91^EXP('Linear predictor'!F$86),5)</f>
        <v>0.95952000000000004</v>
      </c>
    </row>
    <row r="92" spans="1:10">
      <c r="A92" s="93">
        <v>87</v>
      </c>
      <c r="B92" s="105">
        <v>88</v>
      </c>
      <c r="C92" s="93">
        <v>0.96745999999999999</v>
      </c>
      <c r="D92" s="94">
        <v>0.86714999999999998</v>
      </c>
      <c r="E92" s="104">
        <f>IF('Case Details'!C$12=1,'Baseline survivor func'!C92,'Baseline survivor func'!D92)</f>
        <v>0.96745999999999999</v>
      </c>
      <c r="F92" s="105">
        <f>ROUND(E92^EXP('Linear predictor'!D$86),5)</f>
        <v>0.97172999999999998</v>
      </c>
      <c r="G92" s="91">
        <v>0.96240000000000003</v>
      </c>
      <c r="H92" s="112">
        <v>0.94442999999999999</v>
      </c>
      <c r="I92" s="115">
        <f>IF('Case Details'!C$12=1,'Baseline survivor func'!G92,'Baseline survivor func'!H92)</f>
        <v>0.96240000000000003</v>
      </c>
      <c r="J92" s="110">
        <f>ROUND(I92^EXP('Linear predictor'!F$86),5)</f>
        <v>0.95818000000000003</v>
      </c>
    </row>
    <row r="93" spans="1:10">
      <c r="A93" s="93">
        <v>88</v>
      </c>
      <c r="B93" s="105">
        <v>89</v>
      </c>
      <c r="C93" s="93">
        <v>0.96745999999999999</v>
      </c>
      <c r="D93" s="94">
        <v>0.86568000000000001</v>
      </c>
      <c r="E93" s="104">
        <f>IF('Case Details'!C$12=1,'Baseline survivor func'!C93,'Baseline survivor func'!D93)</f>
        <v>0.96745999999999999</v>
      </c>
      <c r="F93" s="105">
        <f>ROUND(E93^EXP('Linear predictor'!D$86),5)</f>
        <v>0.97172999999999998</v>
      </c>
      <c r="G93" s="91">
        <v>0.96118999999999999</v>
      </c>
      <c r="H93" s="112">
        <v>0.94389000000000001</v>
      </c>
      <c r="I93" s="115">
        <f>IF('Case Details'!C$12=1,'Baseline survivor func'!G93,'Baseline survivor func'!H93)</f>
        <v>0.96118999999999999</v>
      </c>
      <c r="J93" s="110">
        <f>ROUND(I93^EXP('Linear predictor'!F$86),5)</f>
        <v>0.95682999999999996</v>
      </c>
    </row>
    <row r="94" spans="1:10">
      <c r="A94" s="93">
        <v>89</v>
      </c>
      <c r="B94" s="105">
        <v>90</v>
      </c>
      <c r="C94" s="93">
        <v>0.96745999999999999</v>
      </c>
      <c r="D94" s="94">
        <v>0.86465000000000003</v>
      </c>
      <c r="E94" s="104">
        <f>IF('Case Details'!C$12=1,'Baseline survivor func'!C94,'Baseline survivor func'!D94)</f>
        <v>0.96745999999999999</v>
      </c>
      <c r="F94" s="105">
        <f>ROUND(E94^EXP('Linear predictor'!D$86),5)</f>
        <v>0.97172999999999998</v>
      </c>
      <c r="G94" s="91">
        <v>0.96118999999999999</v>
      </c>
      <c r="H94" s="112">
        <v>0.94389000000000001</v>
      </c>
      <c r="I94" s="115">
        <f>IF('Case Details'!C$12=1,'Baseline survivor func'!G94,'Baseline survivor func'!H94)</f>
        <v>0.96118999999999999</v>
      </c>
      <c r="J94" s="110">
        <f>ROUND(I94^EXP('Linear predictor'!F$86),5)</f>
        <v>0.95682999999999996</v>
      </c>
    </row>
    <row r="95" spans="1:10">
      <c r="A95" s="93">
        <v>90</v>
      </c>
      <c r="B95" s="105">
        <v>91</v>
      </c>
      <c r="C95" s="93">
        <v>0.96631</v>
      </c>
      <c r="D95" s="94">
        <v>0.86189000000000004</v>
      </c>
      <c r="E95" s="104">
        <f>IF('Case Details'!C$12=1,'Baseline survivor func'!C95,'Baseline survivor func'!D95)</f>
        <v>0.96631</v>
      </c>
      <c r="F95" s="105">
        <f>ROUND(E95^EXP('Linear predictor'!D$86),5)</f>
        <v>0.97072999999999998</v>
      </c>
      <c r="G95" s="91">
        <v>0.96118999999999999</v>
      </c>
      <c r="H95" s="112">
        <v>0.94389000000000001</v>
      </c>
      <c r="I95" s="115">
        <f>IF('Case Details'!C$12=1,'Baseline survivor func'!G95,'Baseline survivor func'!H95)</f>
        <v>0.96118999999999999</v>
      </c>
      <c r="J95" s="110">
        <f>ROUND(I95^EXP('Linear predictor'!F$86),5)</f>
        <v>0.95682999999999996</v>
      </c>
    </row>
    <row r="96" spans="1:10">
      <c r="A96" s="93">
        <v>91</v>
      </c>
      <c r="B96" s="105">
        <v>92</v>
      </c>
      <c r="C96" s="93">
        <v>0.96523000000000003</v>
      </c>
      <c r="D96" s="94">
        <v>0.85972999999999999</v>
      </c>
      <c r="E96" s="104">
        <f>IF('Case Details'!C$12=1,'Baseline survivor func'!C96,'Baseline survivor func'!D96)</f>
        <v>0.96523000000000003</v>
      </c>
      <c r="F96" s="105">
        <f>ROUND(E96^EXP('Linear predictor'!D$86),5)</f>
        <v>0.96977999999999998</v>
      </c>
      <c r="G96" s="91">
        <v>0.96118999999999999</v>
      </c>
      <c r="H96" s="112">
        <v>0.94362000000000001</v>
      </c>
      <c r="I96" s="115">
        <f>IF('Case Details'!C$12=1,'Baseline survivor func'!G96,'Baseline survivor func'!H96)</f>
        <v>0.96118999999999999</v>
      </c>
      <c r="J96" s="110">
        <f>ROUND(I96^EXP('Linear predictor'!F$86),5)</f>
        <v>0.95682999999999996</v>
      </c>
    </row>
    <row r="97" spans="1:10">
      <c r="A97" s="93">
        <v>92</v>
      </c>
      <c r="B97" s="105">
        <v>93</v>
      </c>
      <c r="C97" s="93">
        <v>0.96411999999999998</v>
      </c>
      <c r="D97" s="94">
        <v>0.85850000000000004</v>
      </c>
      <c r="E97" s="104">
        <f>IF('Case Details'!C$12=1,'Baseline survivor func'!C97,'Baseline survivor func'!D97)</f>
        <v>0.96411999999999998</v>
      </c>
      <c r="F97" s="105">
        <f>ROUND(E97^EXP('Linear predictor'!D$86),5)</f>
        <v>0.96882000000000001</v>
      </c>
      <c r="G97" s="91">
        <v>0.96118999999999999</v>
      </c>
      <c r="H97" s="112">
        <v>0.94308000000000003</v>
      </c>
      <c r="I97" s="115">
        <f>IF('Case Details'!C$12=1,'Baseline survivor func'!G97,'Baseline survivor func'!H97)</f>
        <v>0.96118999999999999</v>
      </c>
      <c r="J97" s="110">
        <f>ROUND(I97^EXP('Linear predictor'!F$86),5)</f>
        <v>0.95682999999999996</v>
      </c>
    </row>
    <row r="98" spans="1:10">
      <c r="A98" s="93">
        <v>93</v>
      </c>
      <c r="B98" s="105">
        <v>94</v>
      </c>
      <c r="C98" s="93">
        <v>0.96411999999999998</v>
      </c>
      <c r="D98" s="94">
        <v>0.85679000000000005</v>
      </c>
      <c r="E98" s="104">
        <f>IF('Case Details'!C$12=1,'Baseline survivor func'!C98,'Baseline survivor func'!D98)</f>
        <v>0.96411999999999998</v>
      </c>
      <c r="F98" s="105">
        <f>ROUND(E98^EXP('Linear predictor'!D$86),5)</f>
        <v>0.96882000000000001</v>
      </c>
      <c r="G98" s="91">
        <v>0.96118999999999999</v>
      </c>
      <c r="H98" s="112">
        <v>0.94254000000000004</v>
      </c>
      <c r="I98" s="115">
        <f>IF('Case Details'!C$12=1,'Baseline survivor func'!G98,'Baseline survivor func'!H98)</f>
        <v>0.96118999999999999</v>
      </c>
      <c r="J98" s="110">
        <f>ROUND(I98^EXP('Linear predictor'!F$86),5)</f>
        <v>0.95682999999999996</v>
      </c>
    </row>
    <row r="99" spans="1:10">
      <c r="A99" s="93">
        <v>94</v>
      </c>
      <c r="B99" s="105">
        <v>95</v>
      </c>
      <c r="C99" s="93">
        <v>0.96411999999999998</v>
      </c>
      <c r="D99" s="94">
        <v>0.85633000000000004</v>
      </c>
      <c r="E99" s="104">
        <f>IF('Case Details'!C$12=1,'Baseline survivor func'!C99,'Baseline survivor func'!D99)</f>
        <v>0.96411999999999998</v>
      </c>
      <c r="F99" s="105">
        <f>ROUND(E99^EXP('Linear predictor'!D$86),5)</f>
        <v>0.96882000000000001</v>
      </c>
      <c r="G99" s="91">
        <v>0.96118999999999999</v>
      </c>
      <c r="H99" s="112">
        <v>0.94198999999999999</v>
      </c>
      <c r="I99" s="115">
        <f>IF('Case Details'!C$12=1,'Baseline survivor func'!G99,'Baseline survivor func'!H99)</f>
        <v>0.96118999999999999</v>
      </c>
      <c r="J99" s="110">
        <f>ROUND(I99^EXP('Linear predictor'!F$86),5)</f>
        <v>0.95682999999999996</v>
      </c>
    </row>
    <row r="100" spans="1:10">
      <c r="A100" s="93">
        <v>95</v>
      </c>
      <c r="B100" s="105">
        <v>96</v>
      </c>
      <c r="C100" s="93">
        <v>0.96411999999999998</v>
      </c>
      <c r="D100" s="94">
        <v>0.85570000000000002</v>
      </c>
      <c r="E100" s="104">
        <f>IF('Case Details'!C$12=1,'Baseline survivor func'!C100,'Baseline survivor func'!D100)</f>
        <v>0.96411999999999998</v>
      </c>
      <c r="F100" s="105">
        <f>ROUND(E100^EXP('Linear predictor'!D$86),5)</f>
        <v>0.96882000000000001</v>
      </c>
      <c r="G100" s="91">
        <v>0.96118999999999999</v>
      </c>
      <c r="H100" s="112">
        <v>0.94172</v>
      </c>
      <c r="I100" s="115">
        <f>IF('Case Details'!C$12=1,'Baseline survivor func'!G100,'Baseline survivor func'!H100)</f>
        <v>0.96118999999999999</v>
      </c>
      <c r="J100" s="110">
        <f>ROUND(I100^EXP('Linear predictor'!F$86),5)</f>
        <v>0.95682999999999996</v>
      </c>
    </row>
    <row r="101" spans="1:10">
      <c r="A101" s="93">
        <v>96</v>
      </c>
      <c r="B101" s="105">
        <v>97</v>
      </c>
      <c r="C101" s="93">
        <v>0.96411999999999998</v>
      </c>
      <c r="D101" s="94">
        <v>0.85396000000000005</v>
      </c>
      <c r="E101" s="104">
        <f>IF('Case Details'!C$12=1,'Baseline survivor func'!C101,'Baseline survivor func'!D101)</f>
        <v>0.96411999999999998</v>
      </c>
      <c r="F101" s="105">
        <f>ROUND(E101^EXP('Linear predictor'!D$86),5)</f>
        <v>0.96882000000000001</v>
      </c>
      <c r="G101" s="91">
        <v>0.95996000000000004</v>
      </c>
      <c r="H101" s="112">
        <v>0.94145000000000001</v>
      </c>
      <c r="I101" s="115">
        <f>IF('Case Details'!C$12=1,'Baseline survivor func'!G101,'Baseline survivor func'!H101)</f>
        <v>0.95996000000000004</v>
      </c>
      <c r="J101" s="110">
        <f>ROUND(I101^EXP('Linear predictor'!F$86),5)</f>
        <v>0.95547000000000004</v>
      </c>
    </row>
    <row r="102" spans="1:10">
      <c r="A102" s="93">
        <v>97</v>
      </c>
      <c r="B102" s="105">
        <v>98</v>
      </c>
      <c r="C102" s="93">
        <v>0.96411999999999998</v>
      </c>
      <c r="D102" s="94">
        <v>0.85177000000000003</v>
      </c>
      <c r="E102" s="104">
        <f>IF('Case Details'!C$12=1,'Baseline survivor func'!C102,'Baseline survivor func'!D102)</f>
        <v>0.96411999999999998</v>
      </c>
      <c r="F102" s="105">
        <f>ROUND(E102^EXP('Linear predictor'!D$86),5)</f>
        <v>0.96882000000000001</v>
      </c>
      <c r="G102" s="91">
        <v>0.95996000000000004</v>
      </c>
      <c r="H102" s="112">
        <v>0.94145000000000001</v>
      </c>
      <c r="I102" s="115">
        <f>IF('Case Details'!C$12=1,'Baseline survivor func'!G102,'Baseline survivor func'!H102)</f>
        <v>0.95996000000000004</v>
      </c>
      <c r="J102" s="110">
        <f>ROUND(I102^EXP('Linear predictor'!F$86),5)</f>
        <v>0.95547000000000004</v>
      </c>
    </row>
    <row r="103" spans="1:10">
      <c r="A103" s="93">
        <v>98</v>
      </c>
      <c r="B103" s="105">
        <v>99</v>
      </c>
      <c r="C103" s="93">
        <v>0.96296000000000004</v>
      </c>
      <c r="D103" s="94">
        <v>0.85114000000000001</v>
      </c>
      <c r="E103" s="104">
        <f>IF('Case Details'!C$12=1,'Baseline survivor func'!C103,'Baseline survivor func'!D103)</f>
        <v>0.96296000000000004</v>
      </c>
      <c r="F103" s="105">
        <f>ROUND(E103^EXP('Linear predictor'!D$86),5)</f>
        <v>0.96780999999999995</v>
      </c>
      <c r="G103" s="91">
        <v>0.95996000000000004</v>
      </c>
      <c r="H103" s="112">
        <v>0.94116999999999995</v>
      </c>
      <c r="I103" s="115">
        <f>IF('Case Details'!C$12=1,'Baseline survivor func'!G103,'Baseline survivor func'!H103)</f>
        <v>0.95996000000000004</v>
      </c>
      <c r="J103" s="110">
        <f>ROUND(I103^EXP('Linear predictor'!F$86),5)</f>
        <v>0.95547000000000004</v>
      </c>
    </row>
    <row r="104" spans="1:10">
      <c r="A104" s="93">
        <v>99</v>
      </c>
      <c r="B104" s="105">
        <v>100</v>
      </c>
      <c r="C104" s="93">
        <v>0.96296000000000004</v>
      </c>
      <c r="D104" s="94">
        <v>0.85065000000000002</v>
      </c>
      <c r="E104" s="104">
        <f>IF('Case Details'!C$12=1,'Baseline survivor func'!C104,'Baseline survivor func'!D104)</f>
        <v>0.96296000000000004</v>
      </c>
      <c r="F104" s="105">
        <f>ROUND(E104^EXP('Linear predictor'!D$86),5)</f>
        <v>0.96780999999999995</v>
      </c>
      <c r="G104" s="91">
        <v>0.95996000000000004</v>
      </c>
      <c r="H104" s="112">
        <v>0.94116999999999995</v>
      </c>
      <c r="I104" s="115">
        <f>IF('Case Details'!C$12=1,'Baseline survivor func'!G104,'Baseline survivor func'!H104)</f>
        <v>0.95996000000000004</v>
      </c>
      <c r="J104" s="110">
        <f>ROUND(I104^EXP('Linear predictor'!F$86),5)</f>
        <v>0.95547000000000004</v>
      </c>
    </row>
    <row r="105" spans="1:10">
      <c r="A105" s="93">
        <v>100</v>
      </c>
      <c r="B105" s="105">
        <v>101</v>
      </c>
      <c r="C105" s="93">
        <v>0.96184999999999998</v>
      </c>
      <c r="D105" s="94">
        <v>0.84972000000000003</v>
      </c>
      <c r="E105" s="104">
        <f>IF('Case Details'!C$12=1,'Baseline survivor func'!C105,'Baseline survivor func'!D105)</f>
        <v>0.96184999999999998</v>
      </c>
      <c r="F105" s="105">
        <f>ROUND(E105^EXP('Linear predictor'!D$86),5)</f>
        <v>0.96684000000000003</v>
      </c>
      <c r="G105" s="91">
        <v>0.95996000000000004</v>
      </c>
      <c r="H105" s="112">
        <v>0.94062999999999997</v>
      </c>
      <c r="I105" s="115">
        <f>IF('Case Details'!C$12=1,'Baseline survivor func'!G105,'Baseline survivor func'!H105)</f>
        <v>0.95996000000000004</v>
      </c>
      <c r="J105" s="110">
        <f>ROUND(I105^EXP('Linear predictor'!F$86),5)</f>
        <v>0.95547000000000004</v>
      </c>
    </row>
    <row r="106" spans="1:10">
      <c r="A106" s="93">
        <v>101</v>
      </c>
      <c r="B106" s="105">
        <v>102</v>
      </c>
      <c r="C106" s="93">
        <v>0.96184999999999998</v>
      </c>
      <c r="D106" s="94">
        <v>0.84875</v>
      </c>
      <c r="E106" s="104">
        <f>IF('Case Details'!C$12=1,'Baseline survivor func'!C106,'Baseline survivor func'!D106)</f>
        <v>0.96184999999999998</v>
      </c>
      <c r="F106" s="105">
        <f>ROUND(E106^EXP('Linear predictor'!D$86),5)</f>
        <v>0.96684000000000003</v>
      </c>
      <c r="G106" s="91">
        <v>0.95996000000000004</v>
      </c>
      <c r="H106" s="112">
        <v>0.94062999999999997</v>
      </c>
      <c r="I106" s="115">
        <f>IF('Case Details'!C$12=1,'Baseline survivor func'!G106,'Baseline survivor func'!H106)</f>
        <v>0.95996000000000004</v>
      </c>
      <c r="J106" s="110">
        <f>ROUND(I106^EXP('Linear predictor'!F$86),5)</f>
        <v>0.95547000000000004</v>
      </c>
    </row>
    <row r="107" spans="1:10">
      <c r="A107" s="93">
        <v>102</v>
      </c>
      <c r="B107" s="105">
        <v>103</v>
      </c>
      <c r="C107" s="93">
        <v>0.96096999999999999</v>
      </c>
      <c r="D107" s="94">
        <v>0.84775</v>
      </c>
      <c r="E107" s="104">
        <f>IF('Case Details'!C$12=1,'Baseline survivor func'!C107,'Baseline survivor func'!D107)</f>
        <v>0.96096999999999999</v>
      </c>
      <c r="F107" s="105">
        <f>ROUND(E107^EXP('Linear predictor'!D$86),5)</f>
        <v>0.96606999999999998</v>
      </c>
      <c r="G107" s="91">
        <v>0.95996000000000004</v>
      </c>
      <c r="H107" s="112">
        <v>0.94035999999999997</v>
      </c>
      <c r="I107" s="115">
        <f>IF('Case Details'!C$12=1,'Baseline survivor func'!G107,'Baseline survivor func'!H107)</f>
        <v>0.95996000000000004</v>
      </c>
      <c r="J107" s="110">
        <f>ROUND(I107^EXP('Linear predictor'!F$86),5)</f>
        <v>0.95547000000000004</v>
      </c>
    </row>
    <row r="108" spans="1:10">
      <c r="A108" s="93">
        <v>103</v>
      </c>
      <c r="B108" s="105">
        <v>104</v>
      </c>
      <c r="C108" s="93">
        <v>0.96096999999999999</v>
      </c>
      <c r="D108" s="94">
        <v>0.84496000000000004</v>
      </c>
      <c r="E108" s="104">
        <f>IF('Case Details'!C$12=1,'Baseline survivor func'!C108,'Baseline survivor func'!D108)</f>
        <v>0.96096999999999999</v>
      </c>
      <c r="F108" s="105">
        <f>ROUND(E108^EXP('Linear predictor'!D$86),5)</f>
        <v>0.96606999999999998</v>
      </c>
      <c r="G108" s="91">
        <v>0.95996000000000004</v>
      </c>
      <c r="H108" s="112">
        <v>0.94035999999999997</v>
      </c>
      <c r="I108" s="115">
        <f>IF('Case Details'!C$12=1,'Baseline survivor func'!G108,'Baseline survivor func'!H108)</f>
        <v>0.95996000000000004</v>
      </c>
      <c r="J108" s="110">
        <f>ROUND(I108^EXP('Linear predictor'!F$86),5)</f>
        <v>0.95547000000000004</v>
      </c>
    </row>
    <row r="109" spans="1:10">
      <c r="A109" s="93">
        <v>104</v>
      </c>
      <c r="B109" s="105">
        <v>105</v>
      </c>
      <c r="C109" s="93">
        <v>0.95903000000000005</v>
      </c>
      <c r="D109" s="94">
        <v>0.84382000000000001</v>
      </c>
      <c r="E109" s="104">
        <f>IF('Case Details'!C$12=1,'Baseline survivor func'!C109,'Baseline survivor func'!D109)</f>
        <v>0.95903000000000005</v>
      </c>
      <c r="F109" s="105">
        <f>ROUND(E109^EXP('Linear predictor'!D$86),5)</f>
        <v>0.96438000000000001</v>
      </c>
      <c r="G109" s="91">
        <v>0.95996000000000004</v>
      </c>
      <c r="H109" s="112">
        <v>0.94035999999999997</v>
      </c>
      <c r="I109" s="115">
        <f>IF('Case Details'!C$12=1,'Baseline survivor func'!G109,'Baseline survivor func'!H109)</f>
        <v>0.95996000000000004</v>
      </c>
      <c r="J109" s="110">
        <f>ROUND(I109^EXP('Linear predictor'!F$86),5)</f>
        <v>0.95547000000000004</v>
      </c>
    </row>
    <row r="110" spans="1:10">
      <c r="A110" s="93">
        <v>105</v>
      </c>
      <c r="B110" s="105">
        <v>106</v>
      </c>
      <c r="C110" s="93">
        <v>0.95784000000000002</v>
      </c>
      <c r="D110" s="94">
        <v>0.8427</v>
      </c>
      <c r="E110" s="104">
        <f>IF('Case Details'!C$12=1,'Baseline survivor func'!C110,'Baseline survivor func'!D110)</f>
        <v>0.95784000000000002</v>
      </c>
      <c r="F110" s="105">
        <f>ROUND(E110^EXP('Linear predictor'!D$86),5)</f>
        <v>0.96333999999999997</v>
      </c>
      <c r="G110" s="91">
        <v>0.95996000000000004</v>
      </c>
      <c r="H110" s="112">
        <v>0.94035999999999997</v>
      </c>
      <c r="I110" s="115">
        <f>IF('Case Details'!C$12=1,'Baseline survivor func'!G110,'Baseline survivor func'!H110)</f>
        <v>0.95996000000000004</v>
      </c>
      <c r="J110" s="110">
        <f>ROUND(I110^EXP('Linear predictor'!F$86),5)</f>
        <v>0.95547000000000004</v>
      </c>
    </row>
    <row r="111" spans="1:10">
      <c r="A111" s="93">
        <v>106</v>
      </c>
      <c r="B111" s="105">
        <v>107</v>
      </c>
      <c r="C111" s="93">
        <v>0.95784000000000002</v>
      </c>
      <c r="D111" s="94">
        <v>0.8427</v>
      </c>
      <c r="E111" s="104">
        <f>IF('Case Details'!C$12=1,'Baseline survivor func'!C111,'Baseline survivor func'!D111)</f>
        <v>0.95784000000000002</v>
      </c>
      <c r="F111" s="105">
        <f>ROUND(E111^EXP('Linear predictor'!D$86),5)</f>
        <v>0.96333999999999997</v>
      </c>
      <c r="G111" s="91">
        <v>0.95996000000000004</v>
      </c>
      <c r="H111" s="112">
        <v>0.94035999999999997</v>
      </c>
      <c r="I111" s="115">
        <f>IF('Case Details'!C$12=1,'Baseline survivor func'!G111,'Baseline survivor func'!H111)</f>
        <v>0.95996000000000004</v>
      </c>
      <c r="J111" s="110">
        <f>ROUND(I111^EXP('Linear predictor'!F$86),5)</f>
        <v>0.95547000000000004</v>
      </c>
    </row>
    <row r="112" spans="1:10">
      <c r="A112" s="93">
        <v>107</v>
      </c>
      <c r="B112" s="105">
        <v>108</v>
      </c>
      <c r="C112" s="93">
        <v>0.95784000000000002</v>
      </c>
      <c r="D112" s="94">
        <v>0.84157999999999999</v>
      </c>
      <c r="E112" s="104">
        <f>IF('Case Details'!C$12=1,'Baseline survivor func'!C112,'Baseline survivor func'!D112)</f>
        <v>0.95784000000000002</v>
      </c>
      <c r="F112" s="105">
        <f>ROUND(E112^EXP('Linear predictor'!D$86),5)</f>
        <v>0.96333999999999997</v>
      </c>
      <c r="G112" s="91">
        <v>0.95996000000000004</v>
      </c>
      <c r="H112" s="112">
        <v>0.94035999999999997</v>
      </c>
      <c r="I112" s="115">
        <f>IF('Case Details'!C$12=1,'Baseline survivor func'!G112,'Baseline survivor func'!H112)</f>
        <v>0.95996000000000004</v>
      </c>
      <c r="J112" s="110">
        <f>ROUND(I112^EXP('Linear predictor'!F$86),5)</f>
        <v>0.95547000000000004</v>
      </c>
    </row>
    <row r="113" spans="1:10">
      <c r="A113" s="93">
        <v>108</v>
      </c>
      <c r="B113" s="105">
        <v>109</v>
      </c>
      <c r="C113" s="93">
        <v>0.95784000000000002</v>
      </c>
      <c r="D113" s="94">
        <v>0.83950000000000002</v>
      </c>
      <c r="E113" s="104">
        <f>IF('Case Details'!C$12=1,'Baseline survivor func'!C113,'Baseline survivor func'!D113)</f>
        <v>0.95784000000000002</v>
      </c>
      <c r="F113" s="105">
        <f>ROUND(E113^EXP('Linear predictor'!D$86),5)</f>
        <v>0.96333999999999997</v>
      </c>
      <c r="G113" s="91">
        <v>0.95996000000000004</v>
      </c>
      <c r="H113" s="112">
        <v>0.94008000000000003</v>
      </c>
      <c r="I113" s="115">
        <f>IF('Case Details'!C$12=1,'Baseline survivor func'!G113,'Baseline survivor func'!H113)</f>
        <v>0.95996000000000004</v>
      </c>
      <c r="J113" s="110">
        <f>ROUND(I113^EXP('Linear predictor'!F$86),5)</f>
        <v>0.95547000000000004</v>
      </c>
    </row>
    <row r="114" spans="1:10">
      <c r="A114" s="93">
        <v>109</v>
      </c>
      <c r="B114" s="105">
        <v>110</v>
      </c>
      <c r="C114" s="93">
        <v>0.95784000000000002</v>
      </c>
      <c r="D114" s="94">
        <v>0.83897999999999995</v>
      </c>
      <c r="E114" s="104">
        <f>IF('Case Details'!C$12=1,'Baseline survivor func'!C114,'Baseline survivor func'!D114)</f>
        <v>0.95784000000000002</v>
      </c>
      <c r="F114" s="105">
        <f>ROUND(E114^EXP('Linear predictor'!D$86),5)</f>
        <v>0.96333999999999997</v>
      </c>
      <c r="G114" s="91">
        <v>0.95996000000000004</v>
      </c>
      <c r="H114" s="112">
        <v>0.94008000000000003</v>
      </c>
      <c r="I114" s="115">
        <f>IF('Case Details'!C$12=1,'Baseline survivor func'!G114,'Baseline survivor func'!H114)</f>
        <v>0.95996000000000004</v>
      </c>
      <c r="J114" s="110">
        <f>ROUND(I114^EXP('Linear predictor'!F$86),5)</f>
        <v>0.95547000000000004</v>
      </c>
    </row>
    <row r="115" spans="1:10">
      <c r="A115" s="93">
        <v>110</v>
      </c>
      <c r="B115" s="105">
        <v>111</v>
      </c>
      <c r="C115" s="93">
        <v>0.95784000000000002</v>
      </c>
      <c r="D115" s="94">
        <v>0.83520000000000005</v>
      </c>
      <c r="E115" s="104">
        <f>IF('Case Details'!C$12=1,'Baseline survivor func'!C115,'Baseline survivor func'!D115)</f>
        <v>0.95784000000000002</v>
      </c>
      <c r="F115" s="105">
        <f>ROUND(E115^EXP('Linear predictor'!D$86),5)</f>
        <v>0.96333999999999997</v>
      </c>
      <c r="G115" s="91">
        <v>0.95872999999999997</v>
      </c>
      <c r="H115" s="112">
        <v>0.94008000000000003</v>
      </c>
      <c r="I115" s="115">
        <f>IF('Case Details'!C$12=1,'Baseline survivor func'!G115,'Baseline survivor func'!H115)</f>
        <v>0.95872999999999997</v>
      </c>
      <c r="J115" s="110">
        <f>ROUND(I115^EXP('Linear predictor'!F$86),5)</f>
        <v>0.95409999999999995</v>
      </c>
    </row>
    <row r="116" spans="1:10">
      <c r="A116" s="93">
        <v>111</v>
      </c>
      <c r="B116" s="105">
        <v>112</v>
      </c>
      <c r="C116" s="93">
        <v>0.95784000000000002</v>
      </c>
      <c r="D116" s="94">
        <v>0.83301999999999998</v>
      </c>
      <c r="E116" s="104">
        <f>IF('Case Details'!C$12=1,'Baseline survivor func'!C116,'Baseline survivor func'!D116)</f>
        <v>0.95784000000000002</v>
      </c>
      <c r="F116" s="105">
        <f>ROUND(E116^EXP('Linear predictor'!D$86),5)</f>
        <v>0.96333999999999997</v>
      </c>
      <c r="G116" s="91">
        <v>0.95872999999999997</v>
      </c>
      <c r="H116" s="112">
        <v>0.94008000000000003</v>
      </c>
      <c r="I116" s="115">
        <f>IF('Case Details'!C$12=1,'Baseline survivor func'!G116,'Baseline survivor func'!H116)</f>
        <v>0.95872999999999997</v>
      </c>
      <c r="J116" s="110">
        <f>ROUND(I116^EXP('Linear predictor'!F$86),5)</f>
        <v>0.95409999999999995</v>
      </c>
    </row>
    <row r="117" spans="1:10">
      <c r="A117" s="93">
        <v>112</v>
      </c>
      <c r="B117" s="105">
        <v>113</v>
      </c>
      <c r="C117" s="93">
        <v>0.95784000000000002</v>
      </c>
      <c r="D117" s="94">
        <v>0.83238000000000001</v>
      </c>
      <c r="E117" s="104">
        <f>IF('Case Details'!C$12=1,'Baseline survivor func'!C117,'Baseline survivor func'!D117)</f>
        <v>0.95784000000000002</v>
      </c>
      <c r="F117" s="105">
        <f>ROUND(E117^EXP('Linear predictor'!D$86),5)</f>
        <v>0.96333999999999997</v>
      </c>
      <c r="G117" s="91">
        <v>0.95872999999999997</v>
      </c>
      <c r="H117" s="112">
        <v>0.94008000000000003</v>
      </c>
      <c r="I117" s="115">
        <f>IF('Case Details'!C$12=1,'Baseline survivor func'!G117,'Baseline survivor func'!H117)</f>
        <v>0.95872999999999997</v>
      </c>
      <c r="J117" s="110">
        <f>ROUND(I117^EXP('Linear predictor'!F$86),5)</f>
        <v>0.95409999999999995</v>
      </c>
    </row>
    <row r="118" spans="1:10">
      <c r="A118" s="93">
        <v>113</v>
      </c>
      <c r="B118" s="105">
        <v>114</v>
      </c>
      <c r="C118" s="93">
        <v>0.95784000000000002</v>
      </c>
      <c r="D118" s="94">
        <v>0.83187</v>
      </c>
      <c r="E118" s="104">
        <f>IF('Case Details'!C$12=1,'Baseline survivor func'!C118,'Baseline survivor func'!D118)</f>
        <v>0.95784000000000002</v>
      </c>
      <c r="F118" s="105">
        <f>ROUND(E118^EXP('Linear predictor'!D$86),5)</f>
        <v>0.96333999999999997</v>
      </c>
      <c r="G118" s="91">
        <v>0.95872999999999997</v>
      </c>
      <c r="H118" s="112">
        <v>0.94008000000000003</v>
      </c>
      <c r="I118" s="115">
        <f>IF('Case Details'!C$12=1,'Baseline survivor func'!G118,'Baseline survivor func'!H118)</f>
        <v>0.95872999999999997</v>
      </c>
      <c r="J118" s="110">
        <f>ROUND(I118^EXP('Linear predictor'!F$86),5)</f>
        <v>0.95409999999999995</v>
      </c>
    </row>
    <row r="119" spans="1:10">
      <c r="A119" s="93">
        <v>114</v>
      </c>
      <c r="B119" s="105">
        <v>115</v>
      </c>
      <c r="C119" s="93">
        <v>0.95784000000000002</v>
      </c>
      <c r="D119" s="94">
        <v>0.83013000000000003</v>
      </c>
      <c r="E119" s="104">
        <f>IF('Case Details'!C$12=1,'Baseline survivor func'!C119,'Baseline survivor func'!D119)</f>
        <v>0.95784000000000002</v>
      </c>
      <c r="F119" s="105">
        <f>ROUND(E119^EXP('Linear predictor'!D$86),5)</f>
        <v>0.96333999999999997</v>
      </c>
      <c r="G119" s="91">
        <v>0.95872999999999997</v>
      </c>
      <c r="H119" s="112">
        <v>0.93981000000000003</v>
      </c>
      <c r="I119" s="115">
        <f>IF('Case Details'!C$12=1,'Baseline survivor func'!G119,'Baseline survivor func'!H119)</f>
        <v>0.95872999999999997</v>
      </c>
      <c r="J119" s="110">
        <f>ROUND(I119^EXP('Linear predictor'!F$86),5)</f>
        <v>0.95409999999999995</v>
      </c>
    </row>
    <row r="120" spans="1:10">
      <c r="A120" s="93">
        <v>115</v>
      </c>
      <c r="B120" s="105">
        <v>116</v>
      </c>
      <c r="C120" s="93">
        <v>0.95621</v>
      </c>
      <c r="D120" s="94">
        <v>0.82730999999999999</v>
      </c>
      <c r="E120" s="104">
        <f>IF('Case Details'!C$12=1,'Baseline survivor func'!C120,'Baseline survivor func'!D120)</f>
        <v>0.95621</v>
      </c>
      <c r="F120" s="105">
        <f>ROUND(E120^EXP('Linear predictor'!D$86),5)</f>
        <v>0.96192</v>
      </c>
      <c r="G120" s="91">
        <v>0.95872999999999997</v>
      </c>
      <c r="H120" s="112">
        <v>0.93981000000000003</v>
      </c>
      <c r="I120" s="115">
        <f>IF('Case Details'!C$12=1,'Baseline survivor func'!G120,'Baseline survivor func'!H120)</f>
        <v>0.95872999999999997</v>
      </c>
      <c r="J120" s="110">
        <f>ROUND(I120^EXP('Linear predictor'!F$86),5)</f>
        <v>0.95409999999999995</v>
      </c>
    </row>
    <row r="121" spans="1:10">
      <c r="A121" s="93">
        <v>116</v>
      </c>
      <c r="B121" s="105">
        <v>117</v>
      </c>
      <c r="C121" s="93">
        <v>0.95621</v>
      </c>
      <c r="D121" s="94">
        <v>0.82730999999999999</v>
      </c>
      <c r="E121" s="104">
        <f>IF('Case Details'!C$12=1,'Baseline survivor func'!C121,'Baseline survivor func'!D121)</f>
        <v>0.95621</v>
      </c>
      <c r="F121" s="105">
        <f>ROUND(E121^EXP('Linear predictor'!D$86),5)</f>
        <v>0.96192</v>
      </c>
      <c r="G121" s="91">
        <v>0.95872999999999997</v>
      </c>
      <c r="H121" s="112">
        <v>0.93981000000000003</v>
      </c>
      <c r="I121" s="115">
        <f>IF('Case Details'!C$12=1,'Baseline survivor func'!G121,'Baseline survivor func'!H121)</f>
        <v>0.95872999999999997</v>
      </c>
      <c r="J121" s="110">
        <f>ROUND(I121^EXP('Linear predictor'!F$86),5)</f>
        <v>0.95409999999999995</v>
      </c>
    </row>
    <row r="122" spans="1:10">
      <c r="A122" s="93">
        <v>117</v>
      </c>
      <c r="B122" s="105">
        <v>118</v>
      </c>
      <c r="C122" s="93">
        <v>0.95621</v>
      </c>
      <c r="D122" s="94">
        <v>0.82499</v>
      </c>
      <c r="E122" s="104">
        <f>IF('Case Details'!C$12=1,'Baseline survivor func'!C122,'Baseline survivor func'!D122)</f>
        <v>0.95621</v>
      </c>
      <c r="F122" s="105">
        <f>ROUND(E122^EXP('Linear predictor'!D$86),5)</f>
        <v>0.96192</v>
      </c>
      <c r="G122" s="91">
        <v>0.95872999999999997</v>
      </c>
      <c r="H122" s="112">
        <v>0.93952999999999998</v>
      </c>
      <c r="I122" s="115">
        <f>IF('Case Details'!C$12=1,'Baseline survivor func'!G122,'Baseline survivor func'!H122)</f>
        <v>0.95872999999999997</v>
      </c>
      <c r="J122" s="110">
        <f>ROUND(I122^EXP('Linear predictor'!F$86),5)</f>
        <v>0.95409999999999995</v>
      </c>
    </row>
    <row r="123" spans="1:10">
      <c r="A123" s="93">
        <v>118</v>
      </c>
      <c r="B123" s="105">
        <v>119</v>
      </c>
      <c r="C123" s="93">
        <v>0.95621</v>
      </c>
      <c r="D123" s="94">
        <v>0.82274999999999998</v>
      </c>
      <c r="E123" s="104">
        <f>IF('Case Details'!C$12=1,'Baseline survivor func'!C123,'Baseline survivor func'!D123)</f>
        <v>0.95621</v>
      </c>
      <c r="F123" s="105">
        <f>ROUND(E123^EXP('Linear predictor'!D$86),5)</f>
        <v>0.96192</v>
      </c>
      <c r="G123" s="91">
        <v>0.95872999999999997</v>
      </c>
      <c r="H123" s="112">
        <v>0.93898999999999999</v>
      </c>
      <c r="I123" s="115">
        <f>IF('Case Details'!C$12=1,'Baseline survivor func'!G123,'Baseline survivor func'!H123)</f>
        <v>0.95872999999999997</v>
      </c>
      <c r="J123" s="110">
        <f>ROUND(I123^EXP('Linear predictor'!F$86),5)</f>
        <v>0.95409999999999995</v>
      </c>
    </row>
    <row r="124" spans="1:10">
      <c r="A124" s="93">
        <v>119</v>
      </c>
      <c r="B124" s="105">
        <v>120</v>
      </c>
      <c r="C124" s="93">
        <v>0.95506999999999997</v>
      </c>
      <c r="D124" s="94">
        <v>0.82188000000000005</v>
      </c>
      <c r="E124" s="104">
        <f>IF('Case Details'!C$12=1,'Baseline survivor func'!C124,'Baseline survivor func'!D124)</f>
        <v>0.95506999999999997</v>
      </c>
      <c r="F124" s="105">
        <f>ROUND(E124^EXP('Linear predictor'!D$86),5)</f>
        <v>0.96092999999999995</v>
      </c>
      <c r="G124" s="91">
        <v>0.95872999999999997</v>
      </c>
      <c r="H124" s="112">
        <v>0.93871000000000004</v>
      </c>
      <c r="I124" s="115">
        <f>IF('Case Details'!C$12=1,'Baseline survivor func'!G124,'Baseline survivor func'!H124)</f>
        <v>0.95872999999999997</v>
      </c>
      <c r="J124" s="110">
        <f>ROUND(I124^EXP('Linear predictor'!F$86),5)</f>
        <v>0.95409999999999995</v>
      </c>
    </row>
    <row r="125" spans="1:10">
      <c r="A125" s="93">
        <v>120</v>
      </c>
      <c r="B125" s="105">
        <v>121</v>
      </c>
      <c r="C125" s="93">
        <v>0.95506999999999997</v>
      </c>
      <c r="D125" s="94">
        <v>0.82101999999999997</v>
      </c>
      <c r="E125" s="104">
        <f>IF('Case Details'!C$12=1,'Baseline survivor func'!C125,'Baseline survivor func'!D125)</f>
        <v>0.95506999999999997</v>
      </c>
      <c r="F125" s="105">
        <f>ROUND(E125^EXP('Linear predictor'!D$86),5)</f>
        <v>0.96092999999999995</v>
      </c>
      <c r="G125" s="91">
        <v>0.95872999999999997</v>
      </c>
      <c r="H125" s="112">
        <v>0.93871000000000004</v>
      </c>
      <c r="I125" s="115">
        <f>IF('Case Details'!C$12=1,'Baseline survivor func'!G125,'Baseline survivor func'!H125)</f>
        <v>0.95872999999999997</v>
      </c>
      <c r="J125" s="110">
        <f>ROUND(I125^EXP('Linear predictor'!F$86),5)</f>
        <v>0.95409999999999995</v>
      </c>
    </row>
    <row r="126" spans="1:10">
      <c r="A126" s="93">
        <v>121</v>
      </c>
      <c r="B126" s="105">
        <v>122</v>
      </c>
      <c r="C126" s="93">
        <v>0.95381000000000005</v>
      </c>
      <c r="D126" s="94">
        <v>0.82033</v>
      </c>
      <c r="E126" s="104">
        <f>IF('Case Details'!C$12=1,'Baseline survivor func'!C126,'Baseline survivor func'!D126)</f>
        <v>0.95381000000000005</v>
      </c>
      <c r="F126" s="105">
        <f>ROUND(E126^EXP('Linear predictor'!D$86),5)</f>
        <v>0.95982999999999996</v>
      </c>
      <c r="G126" s="91">
        <v>0.95872999999999997</v>
      </c>
      <c r="H126" s="112">
        <v>0.93844000000000005</v>
      </c>
      <c r="I126" s="115">
        <f>IF('Case Details'!C$12=1,'Baseline survivor func'!G126,'Baseline survivor func'!H126)</f>
        <v>0.95872999999999997</v>
      </c>
      <c r="J126" s="110">
        <f>ROUND(I126^EXP('Linear predictor'!F$86),5)</f>
        <v>0.95409999999999995</v>
      </c>
    </row>
    <row r="127" spans="1:10">
      <c r="A127" s="93">
        <v>122</v>
      </c>
      <c r="B127" s="105">
        <v>123</v>
      </c>
      <c r="C127" s="93">
        <v>0.95381000000000005</v>
      </c>
      <c r="D127" s="94">
        <v>0.81745999999999996</v>
      </c>
      <c r="E127" s="104">
        <f>IF('Case Details'!C$12=1,'Baseline survivor func'!C127,'Baseline survivor func'!D127)</f>
        <v>0.95381000000000005</v>
      </c>
      <c r="F127" s="105">
        <f>ROUND(E127^EXP('Linear predictor'!D$86),5)</f>
        <v>0.95982999999999996</v>
      </c>
      <c r="G127" s="91">
        <v>0.95872999999999997</v>
      </c>
      <c r="H127" s="112">
        <v>0.93816999999999995</v>
      </c>
      <c r="I127" s="115">
        <f>IF('Case Details'!C$12=1,'Baseline survivor func'!G127,'Baseline survivor func'!H127)</f>
        <v>0.95872999999999997</v>
      </c>
      <c r="J127" s="110">
        <f>ROUND(I127^EXP('Linear predictor'!F$86),5)</f>
        <v>0.95409999999999995</v>
      </c>
    </row>
    <row r="128" spans="1:10">
      <c r="A128" s="93">
        <v>123</v>
      </c>
      <c r="B128" s="105">
        <v>124</v>
      </c>
      <c r="C128" s="93">
        <v>0.95257999999999998</v>
      </c>
      <c r="D128" s="94">
        <v>0.81589</v>
      </c>
      <c r="E128" s="104">
        <f>IF('Case Details'!C$12=1,'Baseline survivor func'!C128,'Baseline survivor func'!D128)</f>
        <v>0.95257999999999998</v>
      </c>
      <c r="F128" s="105">
        <f>ROUND(E128^EXP('Linear predictor'!D$86),5)</f>
        <v>0.95875999999999995</v>
      </c>
      <c r="G128" s="91">
        <v>0.95872999999999997</v>
      </c>
      <c r="H128" s="112">
        <v>0.93816999999999995</v>
      </c>
      <c r="I128" s="115">
        <f>IF('Case Details'!C$12=1,'Baseline survivor func'!G128,'Baseline survivor func'!H128)</f>
        <v>0.95872999999999997</v>
      </c>
      <c r="J128" s="110">
        <f>ROUND(I128^EXP('Linear predictor'!F$86),5)</f>
        <v>0.95409999999999995</v>
      </c>
    </row>
    <row r="129" spans="1:10">
      <c r="A129" s="93">
        <v>124</v>
      </c>
      <c r="B129" s="105">
        <v>125</v>
      </c>
      <c r="C129" s="93">
        <v>0.95059000000000005</v>
      </c>
      <c r="D129" s="94">
        <v>0.81438999999999995</v>
      </c>
      <c r="E129" s="104">
        <f>IF('Case Details'!C$12=1,'Baseline survivor func'!C129,'Baseline survivor func'!D129)</f>
        <v>0.95059000000000005</v>
      </c>
      <c r="F129" s="105">
        <f>ROUND(E129^EXP('Linear predictor'!D$86),5)</f>
        <v>0.95701999999999998</v>
      </c>
      <c r="G129" s="91">
        <v>0.95750000000000002</v>
      </c>
      <c r="H129" s="112">
        <v>0.93816999999999995</v>
      </c>
      <c r="I129" s="115">
        <f>IF('Case Details'!C$12=1,'Baseline survivor func'!G129,'Baseline survivor func'!H129)</f>
        <v>0.95750000000000002</v>
      </c>
      <c r="J129" s="110">
        <f>ROUND(I129^EXP('Linear predictor'!F$86),5)</f>
        <v>0.95274000000000003</v>
      </c>
    </row>
    <row r="130" spans="1:10">
      <c r="A130" s="93">
        <v>125</v>
      </c>
      <c r="B130" s="105">
        <v>126</v>
      </c>
      <c r="C130" s="93">
        <v>0.95059000000000005</v>
      </c>
      <c r="D130" s="94">
        <v>0.81123000000000001</v>
      </c>
      <c r="E130" s="104">
        <f>IF('Case Details'!C$12=1,'Baseline survivor func'!C130,'Baseline survivor func'!D130)</f>
        <v>0.95059000000000005</v>
      </c>
      <c r="F130" s="105">
        <f>ROUND(E130^EXP('Linear predictor'!D$86),5)</f>
        <v>0.95701999999999998</v>
      </c>
      <c r="G130" s="91">
        <v>0.95750000000000002</v>
      </c>
      <c r="H130" s="112">
        <v>0.93762000000000001</v>
      </c>
      <c r="I130" s="115">
        <f>IF('Case Details'!C$12=1,'Baseline survivor func'!G130,'Baseline survivor func'!H130)</f>
        <v>0.95750000000000002</v>
      </c>
      <c r="J130" s="110">
        <f>ROUND(I130^EXP('Linear predictor'!F$86),5)</f>
        <v>0.95274000000000003</v>
      </c>
    </row>
    <row r="131" spans="1:10">
      <c r="A131" s="93">
        <v>126</v>
      </c>
      <c r="B131" s="105">
        <v>127</v>
      </c>
      <c r="C131" s="93">
        <v>0.94784000000000002</v>
      </c>
      <c r="D131" s="94">
        <v>0.81061000000000005</v>
      </c>
      <c r="E131" s="104">
        <f>IF('Case Details'!C$12=1,'Baseline survivor func'!C131,'Baseline survivor func'!D131)</f>
        <v>0.94784000000000002</v>
      </c>
      <c r="F131" s="105">
        <f>ROUND(E131^EXP('Linear predictor'!D$86),5)</f>
        <v>0.95462000000000002</v>
      </c>
      <c r="G131" s="91">
        <v>0.95750000000000002</v>
      </c>
      <c r="H131" s="112">
        <v>0.93762000000000001</v>
      </c>
      <c r="I131" s="115">
        <f>IF('Case Details'!C$12=1,'Baseline survivor func'!G131,'Baseline survivor func'!H131)</f>
        <v>0.95750000000000002</v>
      </c>
      <c r="J131" s="110">
        <f>ROUND(I131^EXP('Linear predictor'!F$86),5)</f>
        <v>0.95274000000000003</v>
      </c>
    </row>
    <row r="132" spans="1:10">
      <c r="A132" s="93">
        <v>127</v>
      </c>
      <c r="B132" s="105">
        <v>128</v>
      </c>
      <c r="C132" s="93">
        <v>0.94784000000000002</v>
      </c>
      <c r="D132" s="94">
        <v>0.80945</v>
      </c>
      <c r="E132" s="104">
        <f>IF('Case Details'!C$12=1,'Baseline survivor func'!C132,'Baseline survivor func'!D132)</f>
        <v>0.94784000000000002</v>
      </c>
      <c r="F132" s="105">
        <f>ROUND(E132^EXP('Linear predictor'!D$86),5)</f>
        <v>0.95462000000000002</v>
      </c>
      <c r="G132" s="91">
        <v>0.95750000000000002</v>
      </c>
      <c r="H132" s="112">
        <v>0.93762000000000001</v>
      </c>
      <c r="I132" s="115">
        <f>IF('Case Details'!C$12=1,'Baseline survivor func'!G132,'Baseline survivor func'!H132)</f>
        <v>0.95750000000000002</v>
      </c>
      <c r="J132" s="110">
        <f>ROUND(I132^EXP('Linear predictor'!F$86),5)</f>
        <v>0.95274000000000003</v>
      </c>
    </row>
    <row r="133" spans="1:10">
      <c r="A133" s="93">
        <v>128</v>
      </c>
      <c r="B133" s="105">
        <v>129</v>
      </c>
      <c r="C133" s="93">
        <v>0.94474000000000002</v>
      </c>
      <c r="D133" s="94">
        <v>0.80881999999999998</v>
      </c>
      <c r="E133" s="104">
        <f>IF('Case Details'!C$12=1,'Baseline survivor func'!C133,'Baseline survivor func'!D133)</f>
        <v>0.94474000000000002</v>
      </c>
      <c r="F133" s="105">
        <f>ROUND(E133^EXP('Linear predictor'!D$86),5)</f>
        <v>0.95191000000000003</v>
      </c>
      <c r="G133" s="91">
        <v>0.95626</v>
      </c>
      <c r="H133" s="112">
        <v>0.93762000000000001</v>
      </c>
      <c r="I133" s="115">
        <f>IF('Case Details'!C$12=1,'Baseline survivor func'!G133,'Baseline survivor func'!H133)</f>
        <v>0.95626</v>
      </c>
      <c r="J133" s="110">
        <f>ROUND(I133^EXP('Linear predictor'!F$86),5)</f>
        <v>0.95135999999999998</v>
      </c>
    </row>
    <row r="134" spans="1:10">
      <c r="A134" s="93">
        <v>129</v>
      </c>
      <c r="B134" s="105">
        <v>130</v>
      </c>
      <c r="C134" s="93">
        <v>0.94474000000000002</v>
      </c>
      <c r="D134" s="94">
        <v>0.80818000000000001</v>
      </c>
      <c r="E134" s="104">
        <f>IF('Case Details'!C$12=1,'Baseline survivor func'!C134,'Baseline survivor func'!D134)</f>
        <v>0.94474000000000002</v>
      </c>
      <c r="F134" s="105">
        <f>ROUND(E134^EXP('Linear predictor'!D$86),5)</f>
        <v>0.95191000000000003</v>
      </c>
      <c r="G134" s="91">
        <v>0.95626</v>
      </c>
      <c r="H134" s="112">
        <v>0.93706999999999996</v>
      </c>
      <c r="I134" s="115">
        <f>IF('Case Details'!C$12=1,'Baseline survivor func'!G134,'Baseline survivor func'!H134)</f>
        <v>0.95626</v>
      </c>
      <c r="J134" s="110">
        <f>ROUND(I134^EXP('Linear predictor'!F$86),5)</f>
        <v>0.95135999999999998</v>
      </c>
    </row>
    <row r="135" spans="1:10">
      <c r="A135" s="93">
        <v>130</v>
      </c>
      <c r="B135" s="105">
        <v>131</v>
      </c>
      <c r="C135" s="93">
        <v>0.94474000000000002</v>
      </c>
      <c r="D135" s="94">
        <v>0.80757999999999996</v>
      </c>
      <c r="E135" s="104">
        <f>IF('Case Details'!C$12=1,'Baseline survivor func'!C135,'Baseline survivor func'!D135)</f>
        <v>0.94474000000000002</v>
      </c>
      <c r="F135" s="105">
        <f>ROUND(E135^EXP('Linear predictor'!D$86),5)</f>
        <v>0.95191000000000003</v>
      </c>
      <c r="G135" s="91">
        <v>0.95626</v>
      </c>
      <c r="H135" s="112">
        <v>0.93706999999999996</v>
      </c>
      <c r="I135" s="115">
        <f>IF('Case Details'!C$12=1,'Baseline survivor func'!G135,'Baseline survivor func'!H135)</f>
        <v>0.95626</v>
      </c>
      <c r="J135" s="110">
        <f>ROUND(I135^EXP('Linear predictor'!F$86),5)</f>
        <v>0.95135999999999998</v>
      </c>
    </row>
    <row r="136" spans="1:10">
      <c r="A136" s="93">
        <v>131</v>
      </c>
      <c r="B136" s="105">
        <v>132</v>
      </c>
      <c r="C136" s="93">
        <v>0.94474000000000002</v>
      </c>
      <c r="D136" s="94">
        <v>0.80696000000000001</v>
      </c>
      <c r="E136" s="104">
        <f>IF('Case Details'!C$12=1,'Baseline survivor func'!C136,'Baseline survivor func'!D136)</f>
        <v>0.94474000000000002</v>
      </c>
      <c r="F136" s="105">
        <f>ROUND(E136^EXP('Linear predictor'!D$86),5)</f>
        <v>0.95191000000000003</v>
      </c>
      <c r="G136" s="91">
        <v>0.95626</v>
      </c>
      <c r="H136" s="112">
        <v>0.93706999999999996</v>
      </c>
      <c r="I136" s="115">
        <f>IF('Case Details'!C$12=1,'Baseline survivor func'!G136,'Baseline survivor func'!H136)</f>
        <v>0.95626</v>
      </c>
      <c r="J136" s="110">
        <f>ROUND(I136^EXP('Linear predictor'!F$86),5)</f>
        <v>0.95135999999999998</v>
      </c>
    </row>
    <row r="137" spans="1:10">
      <c r="A137" s="93">
        <v>132</v>
      </c>
      <c r="B137" s="105">
        <v>133</v>
      </c>
      <c r="C137" s="93">
        <v>0.94474000000000002</v>
      </c>
      <c r="D137" s="94">
        <v>0.80417000000000005</v>
      </c>
      <c r="E137" s="104">
        <f>IF('Case Details'!C$12=1,'Baseline survivor func'!C137,'Baseline survivor func'!D137)</f>
        <v>0.94474000000000002</v>
      </c>
      <c r="F137" s="105">
        <f>ROUND(E137^EXP('Linear predictor'!D$86),5)</f>
        <v>0.95191000000000003</v>
      </c>
      <c r="G137" s="91">
        <v>0.95626</v>
      </c>
      <c r="H137" s="112">
        <v>0.93679000000000001</v>
      </c>
      <c r="I137" s="115">
        <f>IF('Case Details'!C$12=1,'Baseline survivor func'!G137,'Baseline survivor func'!H137)</f>
        <v>0.95626</v>
      </c>
      <c r="J137" s="110">
        <f>ROUND(I137^EXP('Linear predictor'!F$86),5)</f>
        <v>0.95135999999999998</v>
      </c>
    </row>
    <row r="138" spans="1:10">
      <c r="A138" s="93">
        <v>133</v>
      </c>
      <c r="B138" s="105">
        <v>134</v>
      </c>
      <c r="C138" s="93">
        <v>0.94474000000000002</v>
      </c>
      <c r="D138" s="94">
        <v>0.8024</v>
      </c>
      <c r="E138" s="104">
        <f>IF('Case Details'!C$12=1,'Baseline survivor func'!C138,'Baseline survivor func'!D138)</f>
        <v>0.94474000000000002</v>
      </c>
      <c r="F138" s="105">
        <f>ROUND(E138^EXP('Linear predictor'!D$86),5)</f>
        <v>0.95191000000000003</v>
      </c>
      <c r="G138" s="91">
        <v>0.95626</v>
      </c>
      <c r="H138" s="112">
        <v>0.93652000000000002</v>
      </c>
      <c r="I138" s="115">
        <f>IF('Case Details'!C$12=1,'Baseline survivor func'!G138,'Baseline survivor func'!H138)</f>
        <v>0.95626</v>
      </c>
      <c r="J138" s="110">
        <f>ROUND(I138^EXP('Linear predictor'!F$86),5)</f>
        <v>0.95135999999999998</v>
      </c>
    </row>
    <row r="139" spans="1:10">
      <c r="A139" s="93">
        <v>134</v>
      </c>
      <c r="B139" s="105">
        <v>135</v>
      </c>
      <c r="C139" s="93">
        <v>0.94474000000000002</v>
      </c>
      <c r="D139" s="94">
        <v>0.80159000000000002</v>
      </c>
      <c r="E139" s="104">
        <f>IF('Case Details'!C$12=1,'Baseline survivor func'!C139,'Baseline survivor func'!D139)</f>
        <v>0.94474000000000002</v>
      </c>
      <c r="F139" s="105">
        <f>ROUND(E139^EXP('Linear predictor'!D$86),5)</f>
        <v>0.95191000000000003</v>
      </c>
      <c r="G139" s="91">
        <v>0.95626</v>
      </c>
      <c r="H139" s="112">
        <v>0.93569000000000002</v>
      </c>
      <c r="I139" s="115">
        <f>IF('Case Details'!C$12=1,'Baseline survivor func'!G139,'Baseline survivor func'!H139)</f>
        <v>0.95626</v>
      </c>
      <c r="J139" s="110">
        <f>ROUND(I139^EXP('Linear predictor'!F$86),5)</f>
        <v>0.95135999999999998</v>
      </c>
    </row>
    <row r="140" spans="1:10">
      <c r="A140" s="93">
        <v>135</v>
      </c>
      <c r="B140" s="105">
        <v>136</v>
      </c>
      <c r="C140" s="93">
        <v>0.94474000000000002</v>
      </c>
      <c r="D140" s="94">
        <v>0.79864000000000002</v>
      </c>
      <c r="E140" s="104">
        <f>IF('Case Details'!C$12=1,'Baseline survivor func'!C140,'Baseline survivor func'!D140)</f>
        <v>0.94474000000000002</v>
      </c>
      <c r="F140" s="105">
        <f>ROUND(E140^EXP('Linear predictor'!D$86),5)</f>
        <v>0.95191000000000003</v>
      </c>
      <c r="G140" s="91">
        <v>0.95626</v>
      </c>
      <c r="H140" s="112">
        <v>0.93569000000000002</v>
      </c>
      <c r="I140" s="115">
        <f>IF('Case Details'!C$12=1,'Baseline survivor func'!G140,'Baseline survivor func'!H140)</f>
        <v>0.95626</v>
      </c>
      <c r="J140" s="110">
        <f>ROUND(I140^EXP('Linear predictor'!F$86),5)</f>
        <v>0.95135999999999998</v>
      </c>
    </row>
    <row r="141" spans="1:10">
      <c r="A141" s="93">
        <v>136</v>
      </c>
      <c r="B141" s="105">
        <v>137</v>
      </c>
      <c r="C141" s="93">
        <v>0.94474000000000002</v>
      </c>
      <c r="D141" s="94">
        <v>0.79790000000000005</v>
      </c>
      <c r="E141" s="104">
        <f>IF('Case Details'!C$12=1,'Baseline survivor func'!C141,'Baseline survivor func'!D141)</f>
        <v>0.94474000000000002</v>
      </c>
      <c r="F141" s="105">
        <f>ROUND(E141^EXP('Linear predictor'!D$86),5)</f>
        <v>0.95191000000000003</v>
      </c>
      <c r="G141" s="91">
        <v>0.95626</v>
      </c>
      <c r="H141" s="112">
        <v>0.93569000000000002</v>
      </c>
      <c r="I141" s="115">
        <f>IF('Case Details'!C$12=1,'Baseline survivor func'!G141,'Baseline survivor func'!H141)</f>
        <v>0.95626</v>
      </c>
      <c r="J141" s="110">
        <f>ROUND(I141^EXP('Linear predictor'!F$86),5)</f>
        <v>0.95135999999999998</v>
      </c>
    </row>
    <row r="142" spans="1:10">
      <c r="A142" s="93">
        <v>137</v>
      </c>
      <c r="B142" s="105">
        <v>138</v>
      </c>
      <c r="C142" s="93">
        <v>0.94474000000000002</v>
      </c>
      <c r="D142" s="94">
        <v>0.79790000000000005</v>
      </c>
      <c r="E142" s="104">
        <f>IF('Case Details'!C$12=1,'Baseline survivor func'!C142,'Baseline survivor func'!D142)</f>
        <v>0.94474000000000002</v>
      </c>
      <c r="F142" s="105">
        <f>ROUND(E142^EXP('Linear predictor'!D$86),5)</f>
        <v>0.95191000000000003</v>
      </c>
      <c r="G142" s="91">
        <v>0.95626</v>
      </c>
      <c r="H142" s="112">
        <v>0.93569000000000002</v>
      </c>
      <c r="I142" s="115">
        <f>IF('Case Details'!C$12=1,'Baseline survivor func'!G142,'Baseline survivor func'!H142)</f>
        <v>0.95626</v>
      </c>
      <c r="J142" s="110">
        <f>ROUND(I142^EXP('Linear predictor'!F$86),5)</f>
        <v>0.95135999999999998</v>
      </c>
    </row>
    <row r="143" spans="1:10">
      <c r="A143" s="93">
        <v>138</v>
      </c>
      <c r="B143" s="105">
        <v>139</v>
      </c>
      <c r="C143" s="93">
        <v>0.94474000000000002</v>
      </c>
      <c r="D143" s="94">
        <v>0.79554000000000002</v>
      </c>
      <c r="E143" s="104">
        <f>IF('Case Details'!C$12=1,'Baseline survivor func'!C143,'Baseline survivor func'!D143)</f>
        <v>0.94474000000000002</v>
      </c>
      <c r="F143" s="105">
        <f>ROUND(E143^EXP('Linear predictor'!D$86),5)</f>
        <v>0.95191000000000003</v>
      </c>
      <c r="G143" s="91">
        <v>0.95626</v>
      </c>
      <c r="H143" s="112">
        <v>0.93542000000000003</v>
      </c>
      <c r="I143" s="115">
        <f>IF('Case Details'!C$12=1,'Baseline survivor func'!G143,'Baseline survivor func'!H143)</f>
        <v>0.95626</v>
      </c>
      <c r="J143" s="110">
        <f>ROUND(I143^EXP('Linear predictor'!F$86),5)</f>
        <v>0.95135999999999998</v>
      </c>
    </row>
    <row r="144" spans="1:10">
      <c r="A144" s="93">
        <v>139</v>
      </c>
      <c r="B144" s="105">
        <v>140</v>
      </c>
      <c r="C144" s="93">
        <v>0.94340000000000002</v>
      </c>
      <c r="D144" s="94">
        <v>0.79493000000000003</v>
      </c>
      <c r="E144" s="104">
        <f>IF('Case Details'!C$12=1,'Baseline survivor func'!C144,'Baseline survivor func'!D144)</f>
        <v>0.94340000000000002</v>
      </c>
      <c r="F144" s="105">
        <f>ROUND(E144^EXP('Linear predictor'!D$86),5)</f>
        <v>0.95074000000000003</v>
      </c>
      <c r="G144" s="91">
        <v>0.95626</v>
      </c>
      <c r="H144" s="112">
        <v>0.93513999999999997</v>
      </c>
      <c r="I144" s="115">
        <f>IF('Case Details'!C$12=1,'Baseline survivor func'!G144,'Baseline survivor func'!H144)</f>
        <v>0.95626</v>
      </c>
      <c r="J144" s="110">
        <f>ROUND(I144^EXP('Linear predictor'!F$86),5)</f>
        <v>0.95135999999999998</v>
      </c>
    </row>
    <row r="145" spans="1:10">
      <c r="A145" s="93">
        <v>140</v>
      </c>
      <c r="B145" s="105">
        <v>141</v>
      </c>
      <c r="C145" s="93">
        <v>0.94340000000000002</v>
      </c>
      <c r="D145" s="94">
        <v>0.79434000000000005</v>
      </c>
      <c r="E145" s="104">
        <f>IF('Case Details'!C$12=1,'Baseline survivor func'!C145,'Baseline survivor func'!D145)</f>
        <v>0.94340000000000002</v>
      </c>
      <c r="F145" s="105">
        <f>ROUND(E145^EXP('Linear predictor'!D$86),5)</f>
        <v>0.95074000000000003</v>
      </c>
      <c r="G145" s="91">
        <v>0.95626</v>
      </c>
      <c r="H145" s="112">
        <v>0.93513999999999997</v>
      </c>
      <c r="I145" s="115">
        <f>IF('Case Details'!C$12=1,'Baseline survivor func'!G145,'Baseline survivor func'!H145)</f>
        <v>0.95626</v>
      </c>
      <c r="J145" s="110">
        <f>ROUND(I145^EXP('Linear predictor'!F$86),5)</f>
        <v>0.95135999999999998</v>
      </c>
    </row>
    <row r="146" spans="1:10">
      <c r="A146" s="93">
        <v>141</v>
      </c>
      <c r="B146" s="105">
        <v>142</v>
      </c>
      <c r="C146" s="93">
        <v>0.94340000000000002</v>
      </c>
      <c r="D146" s="94">
        <v>0.79227999999999998</v>
      </c>
      <c r="E146" s="104">
        <f>IF('Case Details'!C$12=1,'Baseline survivor func'!C146,'Baseline survivor func'!D146)</f>
        <v>0.94340000000000002</v>
      </c>
      <c r="F146" s="105">
        <f>ROUND(E146^EXP('Linear predictor'!D$86),5)</f>
        <v>0.95074000000000003</v>
      </c>
      <c r="G146" s="91">
        <v>0.95626</v>
      </c>
      <c r="H146" s="112">
        <v>0.93513999999999997</v>
      </c>
      <c r="I146" s="115">
        <f>IF('Case Details'!C$12=1,'Baseline survivor func'!G146,'Baseline survivor func'!H146)</f>
        <v>0.95626</v>
      </c>
      <c r="J146" s="110">
        <f>ROUND(I146^EXP('Linear predictor'!F$86),5)</f>
        <v>0.95135999999999998</v>
      </c>
    </row>
    <row r="147" spans="1:10">
      <c r="A147" s="93">
        <v>142</v>
      </c>
      <c r="B147" s="105">
        <v>143</v>
      </c>
      <c r="C147" s="93">
        <v>0.94233999999999996</v>
      </c>
      <c r="D147" s="94">
        <v>0.78964000000000001</v>
      </c>
      <c r="E147" s="104">
        <f>IF('Case Details'!C$12=1,'Baseline survivor func'!C147,'Baseline survivor func'!D147)</f>
        <v>0.94233999999999996</v>
      </c>
      <c r="F147" s="105">
        <f>ROUND(E147^EXP('Linear predictor'!D$86),5)</f>
        <v>0.94981000000000004</v>
      </c>
      <c r="G147" s="91">
        <v>0.95626</v>
      </c>
      <c r="H147" s="112">
        <v>0.93459000000000003</v>
      </c>
      <c r="I147" s="115">
        <f>IF('Case Details'!C$12=1,'Baseline survivor func'!G147,'Baseline survivor func'!H147)</f>
        <v>0.95626</v>
      </c>
      <c r="J147" s="110">
        <f>ROUND(I147^EXP('Linear predictor'!F$86),5)</f>
        <v>0.95135999999999998</v>
      </c>
    </row>
    <row r="148" spans="1:10">
      <c r="A148" s="93">
        <v>143</v>
      </c>
      <c r="B148" s="105">
        <v>144</v>
      </c>
      <c r="C148" s="93">
        <v>0.94233999999999996</v>
      </c>
      <c r="D148" s="94">
        <v>0.78898999999999997</v>
      </c>
      <c r="E148" s="104">
        <f>IF('Case Details'!C$12=1,'Baseline survivor func'!C148,'Baseline survivor func'!D148)</f>
        <v>0.94233999999999996</v>
      </c>
      <c r="F148" s="105">
        <f>ROUND(E148^EXP('Linear predictor'!D$86),5)</f>
        <v>0.94981000000000004</v>
      </c>
      <c r="G148" s="91">
        <v>0.95626</v>
      </c>
      <c r="H148" s="112">
        <v>0.93430999999999997</v>
      </c>
      <c r="I148" s="115">
        <f>IF('Case Details'!C$12=1,'Baseline survivor func'!G148,'Baseline survivor func'!H148)</f>
        <v>0.95626</v>
      </c>
      <c r="J148" s="110">
        <f>ROUND(I148^EXP('Linear predictor'!F$86),5)</f>
        <v>0.95135999999999998</v>
      </c>
    </row>
    <row r="149" spans="1:10">
      <c r="A149" s="93">
        <v>144</v>
      </c>
      <c r="B149" s="105">
        <v>145</v>
      </c>
      <c r="C149" s="93">
        <v>0.94233999999999996</v>
      </c>
      <c r="D149" s="94">
        <v>0.78761999999999999</v>
      </c>
      <c r="E149" s="104">
        <f>IF('Case Details'!C$12=1,'Baseline survivor func'!C149,'Baseline survivor func'!D149)</f>
        <v>0.94233999999999996</v>
      </c>
      <c r="F149" s="105">
        <f>ROUND(E149^EXP('Linear predictor'!D$86),5)</f>
        <v>0.94981000000000004</v>
      </c>
      <c r="G149" s="91">
        <v>0.95626</v>
      </c>
      <c r="H149" s="112">
        <v>0.93430999999999997</v>
      </c>
      <c r="I149" s="115">
        <f>IF('Case Details'!C$12=1,'Baseline survivor func'!G149,'Baseline survivor func'!H149)</f>
        <v>0.95626</v>
      </c>
      <c r="J149" s="110">
        <f>ROUND(I149^EXP('Linear predictor'!F$86),5)</f>
        <v>0.95135999999999998</v>
      </c>
    </row>
    <row r="150" spans="1:10">
      <c r="A150" s="93">
        <v>145</v>
      </c>
      <c r="B150" s="105">
        <v>146</v>
      </c>
      <c r="C150" s="93">
        <v>0.94091000000000002</v>
      </c>
      <c r="D150" s="94">
        <v>0.78559000000000001</v>
      </c>
      <c r="E150" s="104">
        <f>IF('Case Details'!C$12=1,'Baseline survivor func'!C150,'Baseline survivor func'!D150)</f>
        <v>0.94091000000000002</v>
      </c>
      <c r="F150" s="105">
        <f>ROUND(E150^EXP('Linear predictor'!D$86),5)</f>
        <v>0.94855999999999996</v>
      </c>
      <c r="G150" s="91">
        <v>0.95626</v>
      </c>
      <c r="H150" s="112">
        <v>0.93430999999999997</v>
      </c>
      <c r="I150" s="115">
        <f>IF('Case Details'!C$12=1,'Baseline survivor func'!G150,'Baseline survivor func'!H150)</f>
        <v>0.95626</v>
      </c>
      <c r="J150" s="110">
        <f>ROUND(I150^EXP('Linear predictor'!F$86),5)</f>
        <v>0.95135999999999998</v>
      </c>
    </row>
    <row r="151" spans="1:10">
      <c r="A151" s="93">
        <v>146</v>
      </c>
      <c r="B151" s="105">
        <v>147</v>
      </c>
      <c r="C151" s="93">
        <v>0.94091000000000002</v>
      </c>
      <c r="D151" s="94">
        <v>0.78559000000000001</v>
      </c>
      <c r="E151" s="104">
        <f>IF('Case Details'!C$12=1,'Baseline survivor func'!C151,'Baseline survivor func'!D151)</f>
        <v>0.94091000000000002</v>
      </c>
      <c r="F151" s="105">
        <f>ROUND(E151^EXP('Linear predictor'!D$86),5)</f>
        <v>0.94855999999999996</v>
      </c>
      <c r="G151" s="91">
        <v>0.95626</v>
      </c>
      <c r="H151" s="112">
        <v>0.93430999999999997</v>
      </c>
      <c r="I151" s="115">
        <f>IF('Case Details'!C$12=1,'Baseline survivor func'!G151,'Baseline survivor func'!H151)</f>
        <v>0.95626</v>
      </c>
      <c r="J151" s="110">
        <f>ROUND(I151^EXP('Linear predictor'!F$86),5)</f>
        <v>0.95135999999999998</v>
      </c>
    </row>
    <row r="152" spans="1:10">
      <c r="A152" s="93">
        <v>147</v>
      </c>
      <c r="B152" s="105">
        <v>148</v>
      </c>
      <c r="C152" s="93">
        <v>0.93876999999999999</v>
      </c>
      <c r="D152" s="94">
        <v>0.78559000000000001</v>
      </c>
      <c r="E152" s="104">
        <f>IF('Case Details'!C$12=1,'Baseline survivor func'!C152,'Baseline survivor func'!D152)</f>
        <v>0.93876999999999999</v>
      </c>
      <c r="F152" s="105">
        <f>ROUND(E152^EXP('Linear predictor'!D$86),5)</f>
        <v>0.94669000000000003</v>
      </c>
      <c r="G152" s="91">
        <v>0.95626</v>
      </c>
      <c r="H152" s="112">
        <v>0.93403999999999998</v>
      </c>
      <c r="I152" s="115">
        <f>IF('Case Details'!C$12=1,'Baseline survivor func'!G152,'Baseline survivor func'!H152)</f>
        <v>0.95626</v>
      </c>
      <c r="J152" s="110">
        <f>ROUND(I152^EXP('Linear predictor'!F$86),5)</f>
        <v>0.95135999999999998</v>
      </c>
    </row>
    <row r="153" spans="1:10">
      <c r="A153" s="93">
        <v>148</v>
      </c>
      <c r="B153" s="105">
        <v>149</v>
      </c>
      <c r="C153" s="93">
        <v>0.93876999999999999</v>
      </c>
      <c r="D153" s="94">
        <v>0.78483999999999998</v>
      </c>
      <c r="E153" s="104">
        <f>IF('Case Details'!C$12=1,'Baseline survivor func'!C153,'Baseline survivor func'!D153)</f>
        <v>0.93876999999999999</v>
      </c>
      <c r="F153" s="105">
        <f>ROUND(E153^EXP('Linear predictor'!D$86),5)</f>
        <v>0.94669000000000003</v>
      </c>
      <c r="G153" s="91">
        <v>0.95626</v>
      </c>
      <c r="H153" s="112">
        <v>0.93403999999999998</v>
      </c>
      <c r="I153" s="115">
        <f>IF('Case Details'!C$12=1,'Baseline survivor func'!G153,'Baseline survivor func'!H153)</f>
        <v>0.95626</v>
      </c>
      <c r="J153" s="110">
        <f>ROUND(I153^EXP('Linear predictor'!F$86),5)</f>
        <v>0.95135999999999998</v>
      </c>
    </row>
    <row r="154" spans="1:10">
      <c r="A154" s="93">
        <v>149</v>
      </c>
      <c r="B154" s="105">
        <v>150</v>
      </c>
      <c r="C154" s="93">
        <v>0.93876999999999999</v>
      </c>
      <c r="D154" s="94">
        <v>0.78483999999999998</v>
      </c>
      <c r="E154" s="104">
        <f>IF('Case Details'!C$12=1,'Baseline survivor func'!C154,'Baseline survivor func'!D154)</f>
        <v>0.93876999999999999</v>
      </c>
      <c r="F154" s="105">
        <f>ROUND(E154^EXP('Linear predictor'!D$86),5)</f>
        <v>0.94669000000000003</v>
      </c>
      <c r="G154" s="91">
        <v>0.95626</v>
      </c>
      <c r="H154" s="112">
        <v>0.93376000000000003</v>
      </c>
      <c r="I154" s="115">
        <f>IF('Case Details'!C$12=1,'Baseline survivor func'!G154,'Baseline survivor func'!H154)</f>
        <v>0.95626</v>
      </c>
      <c r="J154" s="110">
        <f>ROUND(I154^EXP('Linear predictor'!F$86),5)</f>
        <v>0.95135999999999998</v>
      </c>
    </row>
    <row r="155" spans="1:10">
      <c r="A155" s="93">
        <v>150</v>
      </c>
      <c r="B155" s="105">
        <v>151</v>
      </c>
      <c r="C155" s="93">
        <v>0.93876999999999999</v>
      </c>
      <c r="D155" s="94">
        <v>0.78276000000000001</v>
      </c>
      <c r="E155" s="104">
        <f>IF('Case Details'!C$12=1,'Baseline survivor func'!C155,'Baseline survivor func'!D155)</f>
        <v>0.93876999999999999</v>
      </c>
      <c r="F155" s="105">
        <f>ROUND(E155^EXP('Linear predictor'!D$86),5)</f>
        <v>0.94669000000000003</v>
      </c>
      <c r="G155" s="91">
        <v>0.95626</v>
      </c>
      <c r="H155" s="112">
        <v>0.93376000000000003</v>
      </c>
      <c r="I155" s="115">
        <f>IF('Case Details'!C$12=1,'Baseline survivor func'!G155,'Baseline survivor func'!H155)</f>
        <v>0.95626</v>
      </c>
      <c r="J155" s="110">
        <f>ROUND(I155^EXP('Linear predictor'!F$86),5)</f>
        <v>0.95135999999999998</v>
      </c>
    </row>
    <row r="156" spans="1:10">
      <c r="A156" s="93">
        <v>151</v>
      </c>
      <c r="B156" s="105">
        <v>152</v>
      </c>
      <c r="C156" s="93">
        <v>0.93876999999999999</v>
      </c>
      <c r="D156" s="94">
        <v>0.78124000000000005</v>
      </c>
      <c r="E156" s="104">
        <f>IF('Case Details'!C$12=1,'Baseline survivor func'!C156,'Baseline survivor func'!D156)</f>
        <v>0.93876999999999999</v>
      </c>
      <c r="F156" s="105">
        <f>ROUND(E156^EXP('Linear predictor'!D$86),5)</f>
        <v>0.94669000000000003</v>
      </c>
      <c r="G156" s="91">
        <v>0.95626</v>
      </c>
      <c r="H156" s="112">
        <v>0.93376000000000003</v>
      </c>
      <c r="I156" s="115">
        <f>IF('Case Details'!C$12=1,'Baseline survivor func'!G156,'Baseline survivor func'!H156)</f>
        <v>0.95626</v>
      </c>
      <c r="J156" s="110">
        <f>ROUND(I156^EXP('Linear predictor'!F$86),5)</f>
        <v>0.95135999999999998</v>
      </c>
    </row>
    <row r="157" spans="1:10">
      <c r="A157" s="93">
        <v>152</v>
      </c>
      <c r="B157" s="105">
        <v>153</v>
      </c>
      <c r="C157" s="93">
        <v>0.93876999999999999</v>
      </c>
      <c r="D157" s="94">
        <v>0.77729000000000004</v>
      </c>
      <c r="E157" s="104">
        <f>IF('Case Details'!C$12=1,'Baseline survivor func'!C157,'Baseline survivor func'!D157)</f>
        <v>0.93876999999999999</v>
      </c>
      <c r="F157" s="105">
        <f>ROUND(E157^EXP('Linear predictor'!D$86),5)</f>
        <v>0.94669000000000003</v>
      </c>
      <c r="G157" s="91">
        <v>0.95501000000000003</v>
      </c>
      <c r="H157" s="112">
        <v>0.93349000000000004</v>
      </c>
      <c r="I157" s="115">
        <f>IF('Case Details'!C$12=1,'Baseline survivor func'!G157,'Baseline survivor func'!H157)</f>
        <v>0.95501000000000003</v>
      </c>
      <c r="J157" s="110">
        <f>ROUND(I157^EXP('Linear predictor'!F$86),5)</f>
        <v>0.94998000000000005</v>
      </c>
    </row>
    <row r="158" spans="1:10">
      <c r="A158" s="93">
        <v>153</v>
      </c>
      <c r="B158" s="105">
        <v>154</v>
      </c>
      <c r="C158" s="93">
        <v>0.93876999999999999</v>
      </c>
      <c r="D158" s="94">
        <v>0.77536000000000005</v>
      </c>
      <c r="E158" s="104">
        <f>IF('Case Details'!C$12=1,'Baseline survivor func'!C158,'Baseline survivor func'!D158)</f>
        <v>0.93876999999999999</v>
      </c>
      <c r="F158" s="105">
        <f>ROUND(E158^EXP('Linear predictor'!D$86),5)</f>
        <v>0.94669000000000003</v>
      </c>
      <c r="G158" s="91">
        <v>0.95501000000000003</v>
      </c>
      <c r="H158" s="112">
        <v>0.93349000000000004</v>
      </c>
      <c r="I158" s="115">
        <f>IF('Case Details'!C$12=1,'Baseline survivor func'!G158,'Baseline survivor func'!H158)</f>
        <v>0.95501000000000003</v>
      </c>
      <c r="J158" s="110">
        <f>ROUND(I158^EXP('Linear predictor'!F$86),5)</f>
        <v>0.94998000000000005</v>
      </c>
    </row>
    <row r="159" spans="1:10">
      <c r="A159" s="93">
        <v>154</v>
      </c>
      <c r="B159" s="105">
        <v>155</v>
      </c>
      <c r="C159" s="93">
        <v>0.93659999999999999</v>
      </c>
      <c r="D159" s="94">
        <v>0.77536000000000005</v>
      </c>
      <c r="E159" s="104">
        <f>IF('Case Details'!C$12=1,'Baseline survivor func'!C159,'Baseline survivor func'!D159)</f>
        <v>0.93659999999999999</v>
      </c>
      <c r="F159" s="105">
        <f>ROUND(E159^EXP('Linear predictor'!D$86),5)</f>
        <v>0.94479999999999997</v>
      </c>
      <c r="G159" s="91">
        <v>0.95501000000000003</v>
      </c>
      <c r="H159" s="112">
        <v>0.93349000000000004</v>
      </c>
      <c r="I159" s="115">
        <f>IF('Case Details'!C$12=1,'Baseline survivor func'!G159,'Baseline survivor func'!H159)</f>
        <v>0.95501000000000003</v>
      </c>
      <c r="J159" s="110">
        <f>ROUND(I159^EXP('Linear predictor'!F$86),5)</f>
        <v>0.94998000000000005</v>
      </c>
    </row>
    <row r="160" spans="1:10">
      <c r="A160" s="93">
        <v>155</v>
      </c>
      <c r="B160" s="105">
        <v>156</v>
      </c>
      <c r="C160" s="93">
        <v>0.93659999999999999</v>
      </c>
      <c r="D160" s="94">
        <v>0.77536000000000005</v>
      </c>
      <c r="E160" s="104">
        <f>IF('Case Details'!C$12=1,'Baseline survivor func'!C160,'Baseline survivor func'!D160)</f>
        <v>0.93659999999999999</v>
      </c>
      <c r="F160" s="105">
        <f>ROUND(E160^EXP('Linear predictor'!D$86),5)</f>
        <v>0.94479999999999997</v>
      </c>
      <c r="G160" s="91">
        <v>0.95501000000000003</v>
      </c>
      <c r="H160" s="112">
        <v>0.93349000000000004</v>
      </c>
      <c r="I160" s="115">
        <f>IF('Case Details'!C$12=1,'Baseline survivor func'!G160,'Baseline survivor func'!H160)</f>
        <v>0.95501000000000003</v>
      </c>
      <c r="J160" s="110">
        <f>ROUND(I160^EXP('Linear predictor'!F$86),5)</f>
        <v>0.94998000000000005</v>
      </c>
    </row>
    <row r="161" spans="1:10">
      <c r="A161" s="93">
        <v>156</v>
      </c>
      <c r="B161" s="105">
        <v>157</v>
      </c>
      <c r="C161" s="93">
        <v>0.93484999999999996</v>
      </c>
      <c r="D161" s="94">
        <v>0.77395999999999998</v>
      </c>
      <c r="E161" s="104">
        <f>IF('Case Details'!C$12=1,'Baseline survivor func'!C161,'Baseline survivor func'!D161)</f>
        <v>0.93484999999999996</v>
      </c>
      <c r="F161" s="105">
        <f>ROUND(E161^EXP('Linear predictor'!D$86),5)</f>
        <v>0.94327000000000005</v>
      </c>
      <c r="G161" s="91">
        <v>0.95501000000000003</v>
      </c>
      <c r="H161" s="112">
        <v>0.93349000000000004</v>
      </c>
      <c r="I161" s="115">
        <f>IF('Case Details'!C$12=1,'Baseline survivor func'!G161,'Baseline survivor func'!H161)</f>
        <v>0.95501000000000003</v>
      </c>
      <c r="J161" s="110">
        <f>ROUND(I161^EXP('Linear predictor'!F$86),5)</f>
        <v>0.94998000000000005</v>
      </c>
    </row>
    <row r="162" spans="1:10">
      <c r="A162" s="93">
        <v>157</v>
      </c>
      <c r="B162" s="105">
        <v>158</v>
      </c>
      <c r="C162" s="93">
        <v>0.93484999999999996</v>
      </c>
      <c r="D162" s="94">
        <v>0.77334000000000003</v>
      </c>
      <c r="E162" s="104">
        <f>IF('Case Details'!C$12=1,'Baseline survivor func'!C162,'Baseline survivor func'!D162)</f>
        <v>0.93484999999999996</v>
      </c>
      <c r="F162" s="105">
        <f>ROUND(E162^EXP('Linear predictor'!D$86),5)</f>
        <v>0.94327000000000005</v>
      </c>
      <c r="G162" s="91">
        <v>0.95501000000000003</v>
      </c>
      <c r="H162" s="112">
        <v>0.93349000000000004</v>
      </c>
      <c r="I162" s="115">
        <f>IF('Case Details'!C$12=1,'Baseline survivor func'!G162,'Baseline survivor func'!H162)</f>
        <v>0.95501000000000003</v>
      </c>
      <c r="J162" s="110">
        <f>ROUND(I162^EXP('Linear predictor'!F$86),5)</f>
        <v>0.94998000000000005</v>
      </c>
    </row>
    <row r="163" spans="1:10">
      <c r="A163" s="93">
        <v>158</v>
      </c>
      <c r="B163" s="105">
        <v>159</v>
      </c>
      <c r="C163" s="93">
        <v>0.93305000000000005</v>
      </c>
      <c r="D163" s="94">
        <v>0.77241000000000004</v>
      </c>
      <c r="E163" s="104">
        <f>IF('Case Details'!C$12=1,'Baseline survivor func'!C163,'Baseline survivor func'!D163)</f>
        <v>0.93305000000000005</v>
      </c>
      <c r="F163" s="105">
        <f>ROUND(E163^EXP('Linear predictor'!D$86),5)</f>
        <v>0.94169000000000003</v>
      </c>
      <c r="G163" s="91">
        <v>0.95501000000000003</v>
      </c>
      <c r="H163" s="112">
        <v>0.93349000000000004</v>
      </c>
      <c r="I163" s="115">
        <f>IF('Case Details'!C$12=1,'Baseline survivor func'!G163,'Baseline survivor func'!H163)</f>
        <v>0.95501000000000003</v>
      </c>
      <c r="J163" s="110">
        <f>ROUND(I163^EXP('Linear predictor'!F$86),5)</f>
        <v>0.94998000000000005</v>
      </c>
    </row>
    <row r="164" spans="1:10">
      <c r="A164" s="93">
        <v>159</v>
      </c>
      <c r="B164" s="105">
        <v>160</v>
      </c>
      <c r="C164" s="93">
        <v>0.93305000000000005</v>
      </c>
      <c r="D164" s="94">
        <v>0.77107999999999999</v>
      </c>
      <c r="E164" s="104">
        <f>IF('Case Details'!C$12=1,'Baseline survivor func'!C164,'Baseline survivor func'!D164)</f>
        <v>0.93305000000000005</v>
      </c>
      <c r="F164" s="105">
        <f>ROUND(E164^EXP('Linear predictor'!D$86),5)</f>
        <v>0.94169000000000003</v>
      </c>
      <c r="G164" s="91">
        <v>0.95501000000000003</v>
      </c>
      <c r="H164" s="112">
        <v>0.93349000000000004</v>
      </c>
      <c r="I164" s="115">
        <f>IF('Case Details'!C$12=1,'Baseline survivor func'!G164,'Baseline survivor func'!H164)</f>
        <v>0.95501000000000003</v>
      </c>
      <c r="J164" s="110">
        <f>ROUND(I164^EXP('Linear predictor'!F$86),5)</f>
        <v>0.94998000000000005</v>
      </c>
    </row>
    <row r="165" spans="1:10">
      <c r="A165" s="93">
        <v>160</v>
      </c>
      <c r="B165" s="105">
        <v>161</v>
      </c>
      <c r="C165" s="93">
        <v>0.93128</v>
      </c>
      <c r="D165" s="94">
        <v>0.77024000000000004</v>
      </c>
      <c r="E165" s="104">
        <f>IF('Case Details'!C$12=1,'Baseline survivor func'!C165,'Baseline survivor func'!D165)</f>
        <v>0.93128</v>
      </c>
      <c r="F165" s="105">
        <f>ROUND(E165^EXP('Linear predictor'!D$86),5)</f>
        <v>0.94013999999999998</v>
      </c>
      <c r="G165" s="91">
        <v>0.95501000000000003</v>
      </c>
      <c r="H165" s="112">
        <v>0.93320999999999998</v>
      </c>
      <c r="I165" s="115">
        <f>IF('Case Details'!C$12=1,'Baseline survivor func'!G165,'Baseline survivor func'!H165)</f>
        <v>0.95501000000000003</v>
      </c>
      <c r="J165" s="110">
        <f>ROUND(I165^EXP('Linear predictor'!F$86),5)</f>
        <v>0.94998000000000005</v>
      </c>
    </row>
    <row r="166" spans="1:10">
      <c r="A166" s="93">
        <v>161</v>
      </c>
      <c r="B166" s="105">
        <v>162</v>
      </c>
      <c r="C166" s="93">
        <v>0.93128</v>
      </c>
      <c r="D166" s="94">
        <v>0.76895000000000002</v>
      </c>
      <c r="E166" s="104">
        <f>IF('Case Details'!C$12=1,'Baseline survivor func'!C166,'Baseline survivor func'!D166)</f>
        <v>0.93128</v>
      </c>
      <c r="F166" s="105">
        <f>ROUND(E166^EXP('Linear predictor'!D$86),5)</f>
        <v>0.94013999999999998</v>
      </c>
      <c r="G166" s="91">
        <v>0.95501000000000003</v>
      </c>
      <c r="H166" s="112">
        <v>0.93320999999999998</v>
      </c>
      <c r="I166" s="115">
        <f>IF('Case Details'!C$12=1,'Baseline survivor func'!G166,'Baseline survivor func'!H166)</f>
        <v>0.95501000000000003</v>
      </c>
      <c r="J166" s="110">
        <f>ROUND(I166^EXP('Linear predictor'!F$86),5)</f>
        <v>0.94998000000000005</v>
      </c>
    </row>
    <row r="167" spans="1:10">
      <c r="A167" s="93">
        <v>162</v>
      </c>
      <c r="B167" s="105">
        <v>163</v>
      </c>
      <c r="C167" s="93">
        <v>0.93128</v>
      </c>
      <c r="D167" s="94">
        <v>0.76717999999999997</v>
      </c>
      <c r="E167" s="104">
        <f>IF('Case Details'!C$12=1,'Baseline survivor func'!C167,'Baseline survivor func'!D167)</f>
        <v>0.93128</v>
      </c>
      <c r="F167" s="105">
        <f>ROUND(E167^EXP('Linear predictor'!D$86),5)</f>
        <v>0.94013999999999998</v>
      </c>
      <c r="G167" s="91">
        <v>0.95501000000000003</v>
      </c>
      <c r="H167" s="112">
        <v>0.93320999999999998</v>
      </c>
      <c r="I167" s="115">
        <f>IF('Case Details'!C$12=1,'Baseline survivor func'!G167,'Baseline survivor func'!H167)</f>
        <v>0.95501000000000003</v>
      </c>
      <c r="J167" s="110">
        <f>ROUND(I167^EXP('Linear predictor'!F$86),5)</f>
        <v>0.94998000000000005</v>
      </c>
    </row>
    <row r="168" spans="1:10">
      <c r="A168" s="93">
        <v>163</v>
      </c>
      <c r="B168" s="105">
        <v>164</v>
      </c>
      <c r="C168" s="93">
        <v>0.93128</v>
      </c>
      <c r="D168" s="94">
        <v>0.76651999999999998</v>
      </c>
      <c r="E168" s="104">
        <f>IF('Case Details'!C$12=1,'Baseline survivor func'!C168,'Baseline survivor func'!D168)</f>
        <v>0.93128</v>
      </c>
      <c r="F168" s="105">
        <f>ROUND(E168^EXP('Linear predictor'!D$86),5)</f>
        <v>0.94013999999999998</v>
      </c>
      <c r="G168" s="91">
        <v>0.95501000000000003</v>
      </c>
      <c r="H168" s="112">
        <v>0.93320999999999998</v>
      </c>
      <c r="I168" s="115">
        <f>IF('Case Details'!C$12=1,'Baseline survivor func'!G168,'Baseline survivor func'!H168)</f>
        <v>0.95501000000000003</v>
      </c>
      <c r="J168" s="110">
        <f>ROUND(I168^EXP('Linear predictor'!F$86),5)</f>
        <v>0.94998000000000005</v>
      </c>
    </row>
    <row r="169" spans="1:10">
      <c r="A169" s="93">
        <v>164</v>
      </c>
      <c r="B169" s="105">
        <v>165</v>
      </c>
      <c r="C169" s="93">
        <v>0.93128</v>
      </c>
      <c r="D169" s="94">
        <v>0.76551999999999998</v>
      </c>
      <c r="E169" s="104">
        <f>IF('Case Details'!C$12=1,'Baseline survivor func'!C169,'Baseline survivor func'!D169)</f>
        <v>0.93128</v>
      </c>
      <c r="F169" s="105">
        <f>ROUND(E169^EXP('Linear predictor'!D$86),5)</f>
        <v>0.94013999999999998</v>
      </c>
      <c r="G169" s="91">
        <v>0.95376000000000005</v>
      </c>
      <c r="H169" s="112">
        <v>0.93293000000000004</v>
      </c>
      <c r="I169" s="115">
        <f>IF('Case Details'!C$12=1,'Baseline survivor func'!G169,'Baseline survivor func'!H169)</f>
        <v>0.95376000000000005</v>
      </c>
      <c r="J169" s="110">
        <f>ROUND(I169^EXP('Linear predictor'!F$86),5)</f>
        <v>0.94859000000000004</v>
      </c>
    </row>
    <row r="170" spans="1:10">
      <c r="A170" s="93">
        <v>165</v>
      </c>
      <c r="B170" s="105">
        <v>166</v>
      </c>
      <c r="C170" s="93">
        <v>0.93128</v>
      </c>
      <c r="D170" s="94">
        <v>0.76451000000000002</v>
      </c>
      <c r="E170" s="104">
        <f>IF('Case Details'!C$12=1,'Baseline survivor func'!C170,'Baseline survivor func'!D170)</f>
        <v>0.93128</v>
      </c>
      <c r="F170" s="105">
        <f>ROUND(E170^EXP('Linear predictor'!D$86),5)</f>
        <v>0.94013999999999998</v>
      </c>
      <c r="G170" s="91">
        <v>0.95376000000000005</v>
      </c>
      <c r="H170" s="112">
        <v>0.93266000000000004</v>
      </c>
      <c r="I170" s="115">
        <f>IF('Case Details'!C$12=1,'Baseline survivor func'!G170,'Baseline survivor func'!H170)</f>
        <v>0.95376000000000005</v>
      </c>
      <c r="J170" s="110">
        <f>ROUND(I170^EXP('Linear predictor'!F$86),5)</f>
        <v>0.94859000000000004</v>
      </c>
    </row>
    <row r="171" spans="1:10">
      <c r="A171" s="93">
        <v>166</v>
      </c>
      <c r="B171" s="105">
        <v>167</v>
      </c>
      <c r="C171" s="93">
        <v>0.93128</v>
      </c>
      <c r="D171" s="94">
        <v>0.76451000000000002</v>
      </c>
      <c r="E171" s="104">
        <f>IF('Case Details'!C$12=1,'Baseline survivor func'!C171,'Baseline survivor func'!D171)</f>
        <v>0.93128</v>
      </c>
      <c r="F171" s="105">
        <f>ROUND(E171^EXP('Linear predictor'!D$86),5)</f>
        <v>0.94013999999999998</v>
      </c>
      <c r="G171" s="91">
        <v>0.95376000000000005</v>
      </c>
      <c r="H171" s="112">
        <v>0.93266000000000004</v>
      </c>
      <c r="I171" s="115">
        <f>IF('Case Details'!C$12=1,'Baseline survivor func'!G171,'Baseline survivor func'!H171)</f>
        <v>0.95376000000000005</v>
      </c>
      <c r="J171" s="110">
        <f>ROUND(I171^EXP('Linear predictor'!F$86),5)</f>
        <v>0.94859000000000004</v>
      </c>
    </row>
    <row r="172" spans="1:10">
      <c r="A172" s="93">
        <v>167</v>
      </c>
      <c r="B172" s="105">
        <v>168</v>
      </c>
      <c r="C172" s="93">
        <v>0.93128</v>
      </c>
      <c r="D172" s="94">
        <v>0.76385000000000003</v>
      </c>
      <c r="E172" s="104">
        <f>IF('Case Details'!C$12=1,'Baseline survivor func'!C172,'Baseline survivor func'!D172)</f>
        <v>0.93128</v>
      </c>
      <c r="F172" s="105">
        <f>ROUND(E172^EXP('Linear predictor'!D$86),5)</f>
        <v>0.94013999999999998</v>
      </c>
      <c r="G172" s="91">
        <v>0.95376000000000005</v>
      </c>
      <c r="H172" s="112">
        <v>0.93237999999999999</v>
      </c>
      <c r="I172" s="115">
        <f>IF('Case Details'!C$12=1,'Baseline survivor func'!G172,'Baseline survivor func'!H172)</f>
        <v>0.95376000000000005</v>
      </c>
      <c r="J172" s="110">
        <f>ROUND(I172^EXP('Linear predictor'!F$86),5)</f>
        <v>0.94859000000000004</v>
      </c>
    </row>
    <row r="173" spans="1:10">
      <c r="A173" s="93">
        <v>168</v>
      </c>
      <c r="B173" s="105">
        <v>169</v>
      </c>
      <c r="C173" s="93">
        <v>0.93128</v>
      </c>
      <c r="D173" s="94">
        <v>0.76229000000000002</v>
      </c>
      <c r="E173" s="104">
        <f>IF('Case Details'!C$12=1,'Baseline survivor func'!C173,'Baseline survivor func'!D173)</f>
        <v>0.93128</v>
      </c>
      <c r="F173" s="105">
        <f>ROUND(E173^EXP('Linear predictor'!D$86),5)</f>
        <v>0.94013999999999998</v>
      </c>
      <c r="G173" s="91">
        <v>0.95376000000000005</v>
      </c>
      <c r="H173" s="112">
        <v>0.93237999999999999</v>
      </c>
      <c r="I173" s="115">
        <f>IF('Case Details'!C$12=1,'Baseline survivor func'!G173,'Baseline survivor func'!H173)</f>
        <v>0.95376000000000005</v>
      </c>
      <c r="J173" s="110">
        <f>ROUND(I173^EXP('Linear predictor'!F$86),5)</f>
        <v>0.94859000000000004</v>
      </c>
    </row>
    <row r="174" spans="1:10">
      <c r="A174" s="93">
        <v>169</v>
      </c>
      <c r="B174" s="105">
        <v>170</v>
      </c>
      <c r="C174" s="93">
        <v>0.93128</v>
      </c>
      <c r="D174" s="94">
        <v>0.76027999999999996</v>
      </c>
      <c r="E174" s="104">
        <f>IF('Case Details'!C$12=1,'Baseline survivor func'!C174,'Baseline survivor func'!D174)</f>
        <v>0.93128</v>
      </c>
      <c r="F174" s="105">
        <f>ROUND(E174^EXP('Linear predictor'!D$86),5)</f>
        <v>0.94013999999999998</v>
      </c>
      <c r="G174" s="91">
        <v>0.95376000000000005</v>
      </c>
      <c r="H174" s="112">
        <v>0.93183000000000005</v>
      </c>
      <c r="I174" s="115">
        <f>IF('Case Details'!C$12=1,'Baseline survivor func'!G174,'Baseline survivor func'!H174)</f>
        <v>0.95376000000000005</v>
      </c>
      <c r="J174" s="110">
        <f>ROUND(I174^EXP('Linear predictor'!F$86),5)</f>
        <v>0.94859000000000004</v>
      </c>
    </row>
    <row r="175" spans="1:10">
      <c r="A175" s="93">
        <v>170</v>
      </c>
      <c r="B175" s="105">
        <v>171</v>
      </c>
      <c r="C175" s="93">
        <v>0.93128</v>
      </c>
      <c r="D175" s="94">
        <v>0.76027999999999996</v>
      </c>
      <c r="E175" s="104">
        <f>IF('Case Details'!C$12=1,'Baseline survivor func'!C175,'Baseline survivor func'!D175)</f>
        <v>0.93128</v>
      </c>
      <c r="F175" s="105">
        <f>ROUND(E175^EXP('Linear predictor'!D$86),5)</f>
        <v>0.94013999999999998</v>
      </c>
      <c r="G175" s="91">
        <v>0.95376000000000005</v>
      </c>
      <c r="H175" s="112">
        <v>0.93183000000000005</v>
      </c>
      <c r="I175" s="115">
        <f>IF('Case Details'!C$12=1,'Baseline survivor func'!G175,'Baseline survivor func'!H175)</f>
        <v>0.95376000000000005</v>
      </c>
      <c r="J175" s="110">
        <f>ROUND(I175^EXP('Linear predictor'!F$86),5)</f>
        <v>0.94859000000000004</v>
      </c>
    </row>
    <row r="176" spans="1:10">
      <c r="A176" s="93">
        <v>171</v>
      </c>
      <c r="B176" s="105">
        <v>172</v>
      </c>
      <c r="C176" s="93">
        <v>0.93128</v>
      </c>
      <c r="D176" s="94">
        <v>0.75870000000000004</v>
      </c>
      <c r="E176" s="104">
        <f>IF('Case Details'!C$12=1,'Baseline survivor func'!C176,'Baseline survivor func'!D176)</f>
        <v>0.93128</v>
      </c>
      <c r="F176" s="105">
        <f>ROUND(E176^EXP('Linear predictor'!D$86),5)</f>
        <v>0.94013999999999998</v>
      </c>
      <c r="G176" s="91">
        <v>0.95376000000000005</v>
      </c>
      <c r="H176" s="112">
        <v>0.93183000000000005</v>
      </c>
      <c r="I176" s="115">
        <f>IF('Case Details'!C$12=1,'Baseline survivor func'!G176,'Baseline survivor func'!H176)</f>
        <v>0.95376000000000005</v>
      </c>
      <c r="J176" s="110">
        <f>ROUND(I176^EXP('Linear predictor'!F$86),5)</f>
        <v>0.94859000000000004</v>
      </c>
    </row>
    <row r="177" spans="1:10">
      <c r="A177" s="93">
        <v>172</v>
      </c>
      <c r="B177" s="105">
        <v>173</v>
      </c>
      <c r="C177" s="93">
        <v>0.93128</v>
      </c>
      <c r="D177" s="94">
        <v>0.75870000000000004</v>
      </c>
      <c r="E177" s="104">
        <f>IF('Case Details'!C$12=1,'Baseline survivor func'!C177,'Baseline survivor func'!D177)</f>
        <v>0.93128</v>
      </c>
      <c r="F177" s="105">
        <f>ROUND(E177^EXP('Linear predictor'!D$86),5)</f>
        <v>0.94013999999999998</v>
      </c>
      <c r="G177" s="91">
        <v>0.95376000000000005</v>
      </c>
      <c r="H177" s="112">
        <v>0.93154999999999999</v>
      </c>
      <c r="I177" s="115">
        <f>IF('Case Details'!C$12=1,'Baseline survivor func'!G177,'Baseline survivor func'!H177)</f>
        <v>0.95376000000000005</v>
      </c>
      <c r="J177" s="110">
        <f>ROUND(I177^EXP('Linear predictor'!F$86),5)</f>
        <v>0.94859000000000004</v>
      </c>
    </row>
    <row r="178" spans="1:10">
      <c r="A178" s="93">
        <v>173</v>
      </c>
      <c r="B178" s="105">
        <v>174</v>
      </c>
      <c r="C178" s="93">
        <v>0.93128</v>
      </c>
      <c r="D178" s="94">
        <v>0.75763999999999998</v>
      </c>
      <c r="E178" s="104">
        <f>IF('Case Details'!C$12=1,'Baseline survivor func'!C178,'Baseline survivor func'!D178)</f>
        <v>0.93128</v>
      </c>
      <c r="F178" s="105">
        <f>ROUND(E178^EXP('Linear predictor'!D$86),5)</f>
        <v>0.94013999999999998</v>
      </c>
      <c r="G178" s="91">
        <v>0.95376000000000005</v>
      </c>
      <c r="H178" s="112">
        <v>0.93154999999999999</v>
      </c>
      <c r="I178" s="115">
        <f>IF('Case Details'!C$12=1,'Baseline survivor func'!G178,'Baseline survivor func'!H178)</f>
        <v>0.95376000000000005</v>
      </c>
      <c r="J178" s="110">
        <f>ROUND(I178^EXP('Linear predictor'!F$86),5)</f>
        <v>0.94859000000000004</v>
      </c>
    </row>
    <row r="179" spans="1:10">
      <c r="A179" s="93">
        <v>174</v>
      </c>
      <c r="B179" s="105">
        <v>175</v>
      </c>
      <c r="C179" s="93">
        <v>0.93128</v>
      </c>
      <c r="D179" s="94">
        <v>0.75763999999999998</v>
      </c>
      <c r="E179" s="104">
        <f>IF('Case Details'!C$12=1,'Baseline survivor func'!C179,'Baseline survivor func'!D179)</f>
        <v>0.93128</v>
      </c>
      <c r="F179" s="105">
        <f>ROUND(E179^EXP('Linear predictor'!D$86),5)</f>
        <v>0.94013999999999998</v>
      </c>
      <c r="G179" s="91">
        <v>0.95376000000000005</v>
      </c>
      <c r="H179" s="112">
        <v>0.93154999999999999</v>
      </c>
      <c r="I179" s="115">
        <f>IF('Case Details'!C$12=1,'Baseline survivor func'!G179,'Baseline survivor func'!H179)</f>
        <v>0.95376000000000005</v>
      </c>
      <c r="J179" s="110">
        <f>ROUND(I179^EXP('Linear predictor'!F$86),5)</f>
        <v>0.94859000000000004</v>
      </c>
    </row>
    <row r="180" spans="1:10">
      <c r="A180" s="93">
        <v>175</v>
      </c>
      <c r="B180" s="105">
        <v>176</v>
      </c>
      <c r="C180" s="93">
        <v>0.93128</v>
      </c>
      <c r="D180" s="94">
        <v>0.75688999999999995</v>
      </c>
      <c r="E180" s="104">
        <f>IF('Case Details'!C$12=1,'Baseline survivor func'!C180,'Baseline survivor func'!D180)</f>
        <v>0.93128</v>
      </c>
      <c r="F180" s="105">
        <f>ROUND(E180^EXP('Linear predictor'!D$86),5)</f>
        <v>0.94013999999999998</v>
      </c>
      <c r="G180" s="91">
        <v>0.95376000000000005</v>
      </c>
      <c r="H180" s="112">
        <v>0.93154999999999999</v>
      </c>
      <c r="I180" s="115">
        <f>IF('Case Details'!C$12=1,'Baseline survivor func'!G180,'Baseline survivor func'!H180)</f>
        <v>0.95376000000000005</v>
      </c>
      <c r="J180" s="110">
        <f>ROUND(I180^EXP('Linear predictor'!F$86),5)</f>
        <v>0.94859000000000004</v>
      </c>
    </row>
    <row r="181" spans="1:10">
      <c r="A181" s="93">
        <v>176</v>
      </c>
      <c r="B181" s="105">
        <v>177</v>
      </c>
      <c r="C181" s="93">
        <v>0.93128</v>
      </c>
      <c r="D181" s="94">
        <v>0.75688999999999995</v>
      </c>
      <c r="E181" s="104">
        <f>IF('Case Details'!C$12=1,'Baseline survivor func'!C181,'Baseline survivor func'!D181)</f>
        <v>0.93128</v>
      </c>
      <c r="F181" s="105">
        <f>ROUND(E181^EXP('Linear predictor'!D$86),5)</f>
        <v>0.94013999999999998</v>
      </c>
      <c r="G181" s="91">
        <v>0.95247999999999999</v>
      </c>
      <c r="H181" s="112">
        <v>0.93128</v>
      </c>
      <c r="I181" s="115">
        <f>IF('Case Details'!C$12=1,'Baseline survivor func'!G181,'Baseline survivor func'!H181)</f>
        <v>0.95247999999999999</v>
      </c>
      <c r="J181" s="110">
        <f>ROUND(I181^EXP('Linear predictor'!F$86),5)</f>
        <v>0.94716999999999996</v>
      </c>
    </row>
    <row r="182" spans="1:10">
      <c r="A182" s="93">
        <v>177</v>
      </c>
      <c r="B182" s="105">
        <v>178</v>
      </c>
      <c r="C182" s="93">
        <v>0.93128</v>
      </c>
      <c r="D182" s="94">
        <v>0.75688999999999995</v>
      </c>
      <c r="E182" s="104">
        <f>IF('Case Details'!C$12=1,'Baseline survivor func'!C182,'Baseline survivor func'!D182)</f>
        <v>0.93128</v>
      </c>
      <c r="F182" s="105">
        <f>ROUND(E182^EXP('Linear predictor'!D$86),5)</f>
        <v>0.94013999999999998</v>
      </c>
      <c r="G182" s="91">
        <v>0.95247999999999999</v>
      </c>
      <c r="H182" s="112">
        <v>0.93128</v>
      </c>
      <c r="I182" s="115">
        <f>IF('Case Details'!C$12=1,'Baseline survivor func'!G182,'Baseline survivor func'!H182)</f>
        <v>0.95247999999999999</v>
      </c>
      <c r="J182" s="110">
        <f>ROUND(I182^EXP('Linear predictor'!F$86),5)</f>
        <v>0.94716999999999996</v>
      </c>
    </row>
    <row r="183" spans="1:10">
      <c r="A183" s="93">
        <v>178</v>
      </c>
      <c r="B183" s="105">
        <v>179</v>
      </c>
      <c r="C183" s="93">
        <v>0.93128</v>
      </c>
      <c r="D183" s="94">
        <v>0.75417999999999996</v>
      </c>
      <c r="E183" s="104">
        <f>IF('Case Details'!C$12=1,'Baseline survivor func'!C183,'Baseline survivor func'!D183)</f>
        <v>0.93128</v>
      </c>
      <c r="F183" s="105">
        <f>ROUND(E183^EXP('Linear predictor'!D$86),5)</f>
        <v>0.94013999999999998</v>
      </c>
      <c r="G183" s="91">
        <v>0.95247999999999999</v>
      </c>
      <c r="H183" s="112">
        <v>0.93128</v>
      </c>
      <c r="I183" s="115">
        <f>IF('Case Details'!C$12=1,'Baseline survivor func'!G183,'Baseline survivor func'!H183)</f>
        <v>0.95247999999999999</v>
      </c>
      <c r="J183" s="110">
        <f>ROUND(I183^EXP('Linear predictor'!F$86),5)</f>
        <v>0.94716999999999996</v>
      </c>
    </row>
    <row r="184" spans="1:10">
      <c r="A184" s="93">
        <v>179</v>
      </c>
      <c r="B184" s="105">
        <v>180</v>
      </c>
      <c r="C184" s="93">
        <v>0.93128</v>
      </c>
      <c r="D184" s="94">
        <v>0.75417999999999996</v>
      </c>
      <c r="E184" s="104">
        <f>IF('Case Details'!C$12=1,'Baseline survivor func'!C184,'Baseline survivor func'!D184)</f>
        <v>0.93128</v>
      </c>
      <c r="F184" s="105">
        <f>ROUND(E184^EXP('Linear predictor'!D$86),5)</f>
        <v>0.94013999999999998</v>
      </c>
      <c r="G184" s="91">
        <v>0.95120000000000005</v>
      </c>
      <c r="H184" s="112">
        <v>0.93128</v>
      </c>
      <c r="I184" s="115">
        <f>IF('Case Details'!C$12=1,'Baseline survivor func'!G184,'Baseline survivor func'!H184)</f>
        <v>0.95120000000000005</v>
      </c>
      <c r="J184" s="110">
        <f>ROUND(I184^EXP('Linear predictor'!F$86),5)</f>
        <v>0.94574999999999998</v>
      </c>
    </row>
    <row r="185" spans="1:10">
      <c r="A185" s="93">
        <v>180</v>
      </c>
      <c r="B185" s="105">
        <v>181</v>
      </c>
      <c r="C185" s="93">
        <v>0.93128</v>
      </c>
      <c r="D185" s="94">
        <v>0.75348999999999999</v>
      </c>
      <c r="E185" s="104">
        <f>IF('Case Details'!C$12=1,'Baseline survivor func'!C185,'Baseline survivor func'!D185)</f>
        <v>0.93128</v>
      </c>
      <c r="F185" s="105">
        <f>ROUND(E185^EXP('Linear predictor'!D$86),5)</f>
        <v>0.94013999999999998</v>
      </c>
      <c r="G185" s="91">
        <v>0.95120000000000005</v>
      </c>
      <c r="H185" s="112">
        <v>0.93100000000000005</v>
      </c>
      <c r="I185" s="115">
        <f>IF('Case Details'!C$12=1,'Baseline survivor func'!G185,'Baseline survivor func'!H185)</f>
        <v>0.95120000000000005</v>
      </c>
      <c r="J185" s="110">
        <f>ROUND(I185^EXP('Linear predictor'!F$86),5)</f>
        <v>0.94574999999999998</v>
      </c>
    </row>
    <row r="186" spans="1:10">
      <c r="A186" s="93">
        <v>181</v>
      </c>
      <c r="B186" s="105">
        <v>182</v>
      </c>
      <c r="C186" s="93">
        <v>0.93128</v>
      </c>
      <c r="D186" s="94">
        <v>0.75163999999999997</v>
      </c>
      <c r="E186" s="104">
        <f>IF('Case Details'!C$12=1,'Baseline survivor func'!C186,'Baseline survivor func'!D186)</f>
        <v>0.93128</v>
      </c>
      <c r="F186" s="105">
        <f>ROUND(E186^EXP('Linear predictor'!D$86),5)</f>
        <v>0.94013999999999998</v>
      </c>
      <c r="G186" s="91">
        <v>0.95120000000000005</v>
      </c>
      <c r="H186" s="112">
        <v>0.93100000000000005</v>
      </c>
      <c r="I186" s="115">
        <f>IF('Case Details'!C$12=1,'Baseline survivor func'!G186,'Baseline survivor func'!H186)</f>
        <v>0.95120000000000005</v>
      </c>
      <c r="J186" s="110">
        <f>ROUND(I186^EXP('Linear predictor'!F$86),5)</f>
        <v>0.94574999999999998</v>
      </c>
    </row>
    <row r="187" spans="1:10">
      <c r="A187" s="93">
        <v>182</v>
      </c>
      <c r="B187" s="105">
        <v>183</v>
      </c>
      <c r="C187" s="93">
        <v>0.93128</v>
      </c>
      <c r="D187" s="94">
        <v>0.75163999999999997</v>
      </c>
      <c r="E187" s="104">
        <f>IF('Case Details'!C$12=1,'Baseline survivor func'!C187,'Baseline survivor func'!D187)</f>
        <v>0.93128</v>
      </c>
      <c r="F187" s="105">
        <f>ROUND(E187^EXP('Linear predictor'!D$86),5)</f>
        <v>0.94013999999999998</v>
      </c>
      <c r="G187" s="91">
        <v>0.95120000000000005</v>
      </c>
      <c r="H187" s="112">
        <v>0.93100000000000005</v>
      </c>
      <c r="I187" s="115">
        <f>IF('Case Details'!C$12=1,'Baseline survivor func'!G187,'Baseline survivor func'!H187)</f>
        <v>0.95120000000000005</v>
      </c>
      <c r="J187" s="110">
        <f>ROUND(I187^EXP('Linear predictor'!F$86),5)</f>
        <v>0.94574999999999998</v>
      </c>
    </row>
    <row r="188" spans="1:10">
      <c r="A188" s="93">
        <v>183</v>
      </c>
      <c r="B188" s="105">
        <v>184</v>
      </c>
      <c r="C188" s="93">
        <v>0.93128</v>
      </c>
      <c r="D188" s="94">
        <v>0.75163999999999997</v>
      </c>
      <c r="E188" s="104">
        <f>IF('Case Details'!C$12=1,'Baseline survivor func'!C188,'Baseline survivor func'!D188)</f>
        <v>0.93128</v>
      </c>
      <c r="F188" s="105">
        <f>ROUND(E188^EXP('Linear predictor'!D$86),5)</f>
        <v>0.94013999999999998</v>
      </c>
      <c r="G188" s="91">
        <v>0.95120000000000005</v>
      </c>
      <c r="H188" s="112">
        <v>0.93100000000000005</v>
      </c>
      <c r="I188" s="115">
        <f>IF('Case Details'!C$12=1,'Baseline survivor func'!G188,'Baseline survivor func'!H188)</f>
        <v>0.95120000000000005</v>
      </c>
      <c r="J188" s="110">
        <f>ROUND(I188^EXP('Linear predictor'!F$86),5)</f>
        <v>0.94574999999999998</v>
      </c>
    </row>
    <row r="189" spans="1:10">
      <c r="A189" s="93">
        <v>184</v>
      </c>
      <c r="B189" s="105">
        <v>185</v>
      </c>
      <c r="C189" s="93">
        <v>0.92976999999999999</v>
      </c>
      <c r="D189" s="94">
        <v>0.74731999999999998</v>
      </c>
      <c r="E189" s="104">
        <f>IF('Case Details'!C$12=1,'Baseline survivor func'!C189,'Baseline survivor func'!D189)</f>
        <v>0.92976999999999999</v>
      </c>
      <c r="F189" s="105">
        <f>ROUND(E189^EXP('Linear predictor'!D$86),5)</f>
        <v>0.93881999999999999</v>
      </c>
      <c r="G189" s="91">
        <v>0.94991999999999999</v>
      </c>
      <c r="H189" s="112">
        <v>0.93100000000000005</v>
      </c>
      <c r="I189" s="115">
        <f>IF('Case Details'!C$12=1,'Baseline survivor func'!G189,'Baseline survivor func'!H189)</f>
        <v>0.94991999999999999</v>
      </c>
      <c r="J189" s="110">
        <f>ROUND(I189^EXP('Linear predictor'!F$86),5)</f>
        <v>0.94433</v>
      </c>
    </row>
    <row r="190" spans="1:10">
      <c r="A190" s="93">
        <v>185</v>
      </c>
      <c r="B190" s="105">
        <v>186</v>
      </c>
      <c r="C190" s="93">
        <v>0.92757000000000001</v>
      </c>
      <c r="D190" s="94">
        <v>0.74519000000000002</v>
      </c>
      <c r="E190" s="104">
        <f>IF('Case Details'!C$12=1,'Baseline survivor func'!C190,'Baseline survivor func'!D190)</f>
        <v>0.92757000000000001</v>
      </c>
      <c r="F190" s="105">
        <f>ROUND(E190^EXP('Linear predictor'!D$86),5)</f>
        <v>0.93689</v>
      </c>
      <c r="G190" s="91">
        <v>0.94991999999999999</v>
      </c>
      <c r="H190" s="112">
        <v>0.93071999999999999</v>
      </c>
      <c r="I190" s="115">
        <f>IF('Case Details'!C$12=1,'Baseline survivor func'!G190,'Baseline survivor func'!H190)</f>
        <v>0.94991999999999999</v>
      </c>
      <c r="J190" s="110">
        <f>ROUND(I190^EXP('Linear predictor'!F$86),5)</f>
        <v>0.94433</v>
      </c>
    </row>
    <row r="191" spans="1:10">
      <c r="A191" s="93">
        <v>186</v>
      </c>
      <c r="B191" s="105">
        <v>187</v>
      </c>
      <c r="C191" s="93">
        <v>0.92608000000000001</v>
      </c>
      <c r="D191" s="94">
        <v>0.74341999999999997</v>
      </c>
      <c r="E191" s="104">
        <f>IF('Case Details'!C$12=1,'Baseline survivor func'!C191,'Baseline survivor func'!D191)</f>
        <v>0.92608000000000001</v>
      </c>
      <c r="F191" s="105">
        <f>ROUND(E191^EXP('Linear predictor'!D$86),5)</f>
        <v>0.93559000000000003</v>
      </c>
      <c r="G191" s="91">
        <v>0.94991999999999999</v>
      </c>
      <c r="H191" s="112">
        <v>0.93044000000000004</v>
      </c>
      <c r="I191" s="115">
        <f>IF('Case Details'!C$12=1,'Baseline survivor func'!G191,'Baseline survivor func'!H191)</f>
        <v>0.94991999999999999</v>
      </c>
      <c r="J191" s="110">
        <f>ROUND(I191^EXP('Linear predictor'!F$86),5)</f>
        <v>0.94433</v>
      </c>
    </row>
    <row r="192" spans="1:10">
      <c r="A192" s="93">
        <v>187</v>
      </c>
      <c r="B192" s="105">
        <v>188</v>
      </c>
      <c r="C192" s="93">
        <v>0.92323</v>
      </c>
      <c r="D192" s="94">
        <v>0.74256</v>
      </c>
      <c r="E192" s="104">
        <f>IF('Case Details'!C$12=1,'Baseline survivor func'!C192,'Baseline survivor func'!D192)</f>
        <v>0.92323</v>
      </c>
      <c r="F192" s="105">
        <f>ROUND(E192^EXP('Linear predictor'!D$86),5)</f>
        <v>0.93308999999999997</v>
      </c>
      <c r="G192" s="91">
        <v>0.94991999999999999</v>
      </c>
      <c r="H192" s="112">
        <v>0.93017000000000005</v>
      </c>
      <c r="I192" s="115">
        <f>IF('Case Details'!C$12=1,'Baseline survivor func'!G192,'Baseline survivor func'!H192)</f>
        <v>0.94991999999999999</v>
      </c>
      <c r="J192" s="110">
        <f>ROUND(I192^EXP('Linear predictor'!F$86),5)</f>
        <v>0.94433</v>
      </c>
    </row>
    <row r="193" spans="1:10">
      <c r="A193" s="93">
        <v>188</v>
      </c>
      <c r="B193" s="105">
        <v>189</v>
      </c>
      <c r="C193" s="93">
        <v>0.91961000000000004</v>
      </c>
      <c r="D193" s="94">
        <v>0.73963000000000001</v>
      </c>
      <c r="E193" s="104">
        <f>IF('Case Details'!C$12=1,'Baseline survivor func'!C193,'Baseline survivor func'!D193)</f>
        <v>0.91961000000000004</v>
      </c>
      <c r="F193" s="105">
        <f>ROUND(E193^EXP('Linear predictor'!D$86),5)</f>
        <v>0.92991999999999997</v>
      </c>
      <c r="G193" s="91">
        <v>0.94991999999999999</v>
      </c>
      <c r="H193" s="112">
        <v>0.93017000000000005</v>
      </c>
      <c r="I193" s="115">
        <f>IF('Case Details'!C$12=1,'Baseline survivor func'!G193,'Baseline survivor func'!H193)</f>
        <v>0.94991999999999999</v>
      </c>
      <c r="J193" s="110">
        <f>ROUND(I193^EXP('Linear predictor'!F$86),5)</f>
        <v>0.94433</v>
      </c>
    </row>
    <row r="194" spans="1:10">
      <c r="A194" s="93">
        <v>189</v>
      </c>
      <c r="B194" s="105">
        <v>190</v>
      </c>
      <c r="C194" s="93">
        <v>0.91961000000000004</v>
      </c>
      <c r="D194" s="94">
        <v>0.73963000000000001</v>
      </c>
      <c r="E194" s="104">
        <f>IF('Case Details'!C$12=1,'Baseline survivor func'!C194,'Baseline survivor func'!D194)</f>
        <v>0.91961000000000004</v>
      </c>
      <c r="F194" s="105">
        <f>ROUND(E194^EXP('Linear predictor'!D$86),5)</f>
        <v>0.92991999999999997</v>
      </c>
      <c r="G194" s="91">
        <v>0.94991999999999999</v>
      </c>
      <c r="H194" s="112">
        <v>0.93017000000000005</v>
      </c>
      <c r="I194" s="115">
        <f>IF('Case Details'!C$12=1,'Baseline survivor func'!G194,'Baseline survivor func'!H194)</f>
        <v>0.94991999999999999</v>
      </c>
      <c r="J194" s="110">
        <f>ROUND(I194^EXP('Linear predictor'!F$86),5)</f>
        <v>0.94433</v>
      </c>
    </row>
    <row r="195" spans="1:10">
      <c r="A195" s="93">
        <v>190</v>
      </c>
      <c r="B195" s="105">
        <v>191</v>
      </c>
      <c r="C195" s="93">
        <v>0.91961000000000004</v>
      </c>
      <c r="D195" s="94">
        <v>0.73865999999999998</v>
      </c>
      <c r="E195" s="104">
        <f>IF('Case Details'!C$12=1,'Baseline survivor func'!C195,'Baseline survivor func'!D195)</f>
        <v>0.91961000000000004</v>
      </c>
      <c r="F195" s="105">
        <f>ROUND(E195^EXP('Linear predictor'!D$86),5)</f>
        <v>0.92991999999999997</v>
      </c>
      <c r="G195" s="91">
        <v>0.94991999999999999</v>
      </c>
      <c r="H195" s="112">
        <v>0.93017000000000005</v>
      </c>
      <c r="I195" s="115">
        <f>IF('Case Details'!C$12=1,'Baseline survivor func'!G195,'Baseline survivor func'!H195)</f>
        <v>0.94991999999999999</v>
      </c>
      <c r="J195" s="110">
        <f>ROUND(I195^EXP('Linear predictor'!F$86),5)</f>
        <v>0.94433</v>
      </c>
    </row>
    <row r="196" spans="1:10">
      <c r="A196" s="93">
        <v>191</v>
      </c>
      <c r="B196" s="105">
        <v>192</v>
      </c>
      <c r="C196" s="93">
        <v>0.91961000000000004</v>
      </c>
      <c r="D196" s="94">
        <v>0.73763999999999996</v>
      </c>
      <c r="E196" s="104">
        <f>IF('Case Details'!C$12=1,'Baseline survivor func'!C196,'Baseline survivor func'!D196)</f>
        <v>0.91961000000000004</v>
      </c>
      <c r="F196" s="105">
        <f>ROUND(E196^EXP('Linear predictor'!D$86),5)</f>
        <v>0.92991999999999997</v>
      </c>
      <c r="G196" s="91">
        <v>0.94991999999999999</v>
      </c>
      <c r="H196" s="112">
        <v>0.93017000000000005</v>
      </c>
      <c r="I196" s="115">
        <f>IF('Case Details'!C$12=1,'Baseline survivor func'!G196,'Baseline survivor func'!H196)</f>
        <v>0.94991999999999999</v>
      </c>
      <c r="J196" s="110">
        <f>ROUND(I196^EXP('Linear predictor'!F$86),5)</f>
        <v>0.94433</v>
      </c>
    </row>
    <row r="197" spans="1:10">
      <c r="A197" s="93">
        <v>192</v>
      </c>
      <c r="B197" s="105">
        <v>193</v>
      </c>
      <c r="C197" s="93">
        <v>0.91961000000000004</v>
      </c>
      <c r="D197" s="94">
        <v>0.73763999999999996</v>
      </c>
      <c r="E197" s="104">
        <f>IF('Case Details'!C$12=1,'Baseline survivor func'!C197,'Baseline survivor func'!D197)</f>
        <v>0.91961000000000004</v>
      </c>
      <c r="F197" s="105">
        <f>ROUND(E197^EXP('Linear predictor'!D$86),5)</f>
        <v>0.92991999999999997</v>
      </c>
      <c r="G197" s="91">
        <v>0.94991999999999999</v>
      </c>
      <c r="H197" s="112">
        <v>0.93017000000000005</v>
      </c>
      <c r="I197" s="115">
        <f>IF('Case Details'!C$12=1,'Baseline survivor func'!G197,'Baseline survivor func'!H197)</f>
        <v>0.94991999999999999</v>
      </c>
      <c r="J197" s="110">
        <f>ROUND(I197^EXP('Linear predictor'!F$86),5)</f>
        <v>0.94433</v>
      </c>
    </row>
    <row r="198" spans="1:10">
      <c r="A198" s="93">
        <v>193</v>
      </c>
      <c r="B198" s="105">
        <v>194</v>
      </c>
      <c r="C198" s="93">
        <v>0.91961000000000004</v>
      </c>
      <c r="D198" s="94">
        <v>0.73580999999999996</v>
      </c>
      <c r="E198" s="104">
        <f>IF('Case Details'!C$12=1,'Baseline survivor func'!C198,'Baseline survivor func'!D198)</f>
        <v>0.91961000000000004</v>
      </c>
      <c r="F198" s="105">
        <f>ROUND(E198^EXP('Linear predictor'!D$86),5)</f>
        <v>0.92991999999999997</v>
      </c>
      <c r="G198" s="91">
        <v>0.94991999999999999</v>
      </c>
      <c r="H198" s="112">
        <v>0.93017000000000005</v>
      </c>
      <c r="I198" s="115">
        <f>IF('Case Details'!C$12=1,'Baseline survivor func'!G198,'Baseline survivor func'!H198)</f>
        <v>0.94991999999999999</v>
      </c>
      <c r="J198" s="110">
        <f>ROUND(I198^EXP('Linear predictor'!F$86),5)</f>
        <v>0.94433</v>
      </c>
    </row>
    <row r="199" spans="1:10">
      <c r="A199" s="93">
        <v>194</v>
      </c>
      <c r="B199" s="105">
        <v>195</v>
      </c>
      <c r="C199" s="93">
        <v>0.91961000000000004</v>
      </c>
      <c r="D199" s="94">
        <v>0.73389000000000004</v>
      </c>
      <c r="E199" s="104">
        <f>IF('Case Details'!C$12=1,'Baseline survivor func'!C199,'Baseline survivor func'!D199)</f>
        <v>0.91961000000000004</v>
      </c>
      <c r="F199" s="105">
        <f>ROUND(E199^EXP('Linear predictor'!D$86),5)</f>
        <v>0.92991999999999997</v>
      </c>
      <c r="G199" s="91">
        <v>0.94991999999999999</v>
      </c>
      <c r="H199" s="112">
        <v>0.93017000000000005</v>
      </c>
      <c r="I199" s="115">
        <f>IF('Case Details'!C$12=1,'Baseline survivor func'!G199,'Baseline survivor func'!H199)</f>
        <v>0.94991999999999999</v>
      </c>
      <c r="J199" s="110">
        <f>ROUND(I199^EXP('Linear predictor'!F$86),5)</f>
        <v>0.94433</v>
      </c>
    </row>
    <row r="200" spans="1:10">
      <c r="A200" s="93">
        <v>195</v>
      </c>
      <c r="B200" s="105">
        <v>196</v>
      </c>
      <c r="C200" s="93">
        <v>0.91961000000000004</v>
      </c>
      <c r="D200" s="94">
        <v>0.73326000000000002</v>
      </c>
      <c r="E200" s="104">
        <f>IF('Case Details'!C$12=1,'Baseline survivor func'!C200,'Baseline survivor func'!D200)</f>
        <v>0.91961000000000004</v>
      </c>
      <c r="F200" s="105">
        <f>ROUND(E200^EXP('Linear predictor'!D$86),5)</f>
        <v>0.92991999999999997</v>
      </c>
      <c r="G200" s="91">
        <v>0.94991999999999999</v>
      </c>
      <c r="H200" s="112">
        <v>0.92988999999999999</v>
      </c>
      <c r="I200" s="115">
        <f>IF('Case Details'!C$12=1,'Baseline survivor func'!G200,'Baseline survivor func'!H200)</f>
        <v>0.94991999999999999</v>
      </c>
      <c r="J200" s="110">
        <f>ROUND(I200^EXP('Linear predictor'!F$86),5)</f>
        <v>0.94433</v>
      </c>
    </row>
    <row r="201" spans="1:10">
      <c r="A201" s="93">
        <v>196</v>
      </c>
      <c r="B201" s="105">
        <v>197</v>
      </c>
      <c r="C201" s="93">
        <v>0.91669</v>
      </c>
      <c r="D201" s="94">
        <v>0.73326000000000002</v>
      </c>
      <c r="E201" s="104">
        <f>IF('Case Details'!C$12=1,'Baseline survivor func'!C201,'Baseline survivor func'!D201)</f>
        <v>0.91669</v>
      </c>
      <c r="F201" s="105">
        <f>ROUND(E201^EXP('Linear predictor'!D$86),5)</f>
        <v>0.92735999999999996</v>
      </c>
      <c r="G201" s="91">
        <v>0.94991999999999999</v>
      </c>
      <c r="H201" s="112">
        <v>0.92988999999999999</v>
      </c>
      <c r="I201" s="115">
        <f>IF('Case Details'!C$12=1,'Baseline survivor func'!G201,'Baseline survivor func'!H201)</f>
        <v>0.94991999999999999</v>
      </c>
      <c r="J201" s="110">
        <f>ROUND(I201^EXP('Linear predictor'!F$86),5)</f>
        <v>0.94433</v>
      </c>
    </row>
    <row r="202" spans="1:10">
      <c r="A202" s="93">
        <v>197</v>
      </c>
      <c r="B202" s="105">
        <v>198</v>
      </c>
      <c r="C202" s="93">
        <v>0.91485000000000005</v>
      </c>
      <c r="D202" s="94">
        <v>0.73180999999999996</v>
      </c>
      <c r="E202" s="104">
        <f>IF('Case Details'!C$12=1,'Baseline survivor func'!C202,'Baseline survivor func'!D202)</f>
        <v>0.91485000000000005</v>
      </c>
      <c r="F202" s="105">
        <f>ROUND(E202^EXP('Linear predictor'!D$86),5)</f>
        <v>0.92574000000000001</v>
      </c>
      <c r="G202" s="91">
        <v>0.94991999999999999</v>
      </c>
      <c r="H202" s="112">
        <v>0.92961000000000005</v>
      </c>
      <c r="I202" s="115">
        <f>IF('Case Details'!C$12=1,'Baseline survivor func'!G202,'Baseline survivor func'!H202)</f>
        <v>0.94991999999999999</v>
      </c>
      <c r="J202" s="110">
        <f>ROUND(I202^EXP('Linear predictor'!F$86),5)</f>
        <v>0.94433</v>
      </c>
    </row>
    <row r="203" spans="1:10">
      <c r="A203" s="93">
        <v>198</v>
      </c>
      <c r="B203" s="105">
        <v>199</v>
      </c>
      <c r="C203" s="93">
        <v>0.91485000000000005</v>
      </c>
      <c r="D203" s="94">
        <v>0.73180999999999996</v>
      </c>
      <c r="E203" s="104">
        <f>IF('Case Details'!C$12=1,'Baseline survivor func'!C203,'Baseline survivor func'!D203)</f>
        <v>0.91485000000000005</v>
      </c>
      <c r="F203" s="105">
        <f>ROUND(E203^EXP('Linear predictor'!D$86),5)</f>
        <v>0.92574000000000001</v>
      </c>
      <c r="G203" s="91">
        <v>0.94991999999999999</v>
      </c>
      <c r="H203" s="112">
        <v>0.92961000000000005</v>
      </c>
      <c r="I203" s="115">
        <f>IF('Case Details'!C$12=1,'Baseline survivor func'!G203,'Baseline survivor func'!H203)</f>
        <v>0.94991999999999999</v>
      </c>
      <c r="J203" s="110">
        <f>ROUND(I203^EXP('Linear predictor'!F$86),5)</f>
        <v>0.94433</v>
      </c>
    </row>
    <row r="204" spans="1:10">
      <c r="A204" s="93">
        <v>199</v>
      </c>
      <c r="B204" s="105">
        <v>200</v>
      </c>
      <c r="C204" s="93">
        <v>0.91279999999999994</v>
      </c>
      <c r="D204" s="94">
        <v>0.73055999999999999</v>
      </c>
      <c r="E204" s="104">
        <f>IF('Case Details'!C$12=1,'Baseline survivor func'!C204,'Baseline survivor func'!D204)</f>
        <v>0.91279999999999994</v>
      </c>
      <c r="F204" s="105">
        <f>ROUND(E204^EXP('Linear predictor'!D$86),5)</f>
        <v>0.92395000000000005</v>
      </c>
      <c r="G204" s="91">
        <v>0.94862999999999997</v>
      </c>
      <c r="H204" s="112">
        <v>0.92932999999999999</v>
      </c>
      <c r="I204" s="115">
        <f>IF('Case Details'!C$12=1,'Baseline survivor func'!G204,'Baseline survivor func'!H204)</f>
        <v>0.94862999999999997</v>
      </c>
      <c r="J204" s="110">
        <f>ROUND(I204^EXP('Linear predictor'!F$86),5)</f>
        <v>0.94289999999999996</v>
      </c>
    </row>
    <row r="205" spans="1:10">
      <c r="A205" s="93">
        <v>200</v>
      </c>
      <c r="B205" s="105">
        <v>201</v>
      </c>
      <c r="C205" s="93">
        <v>0.91279999999999994</v>
      </c>
      <c r="D205" s="94">
        <v>0.72879000000000005</v>
      </c>
      <c r="E205" s="104">
        <f>IF('Case Details'!C$12=1,'Baseline survivor func'!C205,'Baseline survivor func'!D205)</f>
        <v>0.91279999999999994</v>
      </c>
      <c r="F205" s="105">
        <f>ROUND(E205^EXP('Linear predictor'!D$86),5)</f>
        <v>0.92395000000000005</v>
      </c>
      <c r="G205" s="91">
        <v>0.94862999999999997</v>
      </c>
      <c r="H205" s="112">
        <v>0.92932999999999999</v>
      </c>
      <c r="I205" s="115">
        <f>IF('Case Details'!C$12=1,'Baseline survivor func'!G205,'Baseline survivor func'!H205)</f>
        <v>0.94862999999999997</v>
      </c>
      <c r="J205" s="110">
        <f>ROUND(I205^EXP('Linear predictor'!F$86),5)</f>
        <v>0.94289999999999996</v>
      </c>
    </row>
    <row r="206" spans="1:10">
      <c r="A206" s="93">
        <v>201</v>
      </c>
      <c r="B206" s="105">
        <v>202</v>
      </c>
      <c r="C206" s="93">
        <v>0.91279999999999994</v>
      </c>
      <c r="D206" s="94">
        <v>0.72879000000000005</v>
      </c>
      <c r="E206" s="104">
        <f>IF('Case Details'!C$12=1,'Baseline survivor func'!C206,'Baseline survivor func'!D206)</f>
        <v>0.91279999999999994</v>
      </c>
      <c r="F206" s="105">
        <f>ROUND(E206^EXP('Linear predictor'!D$86),5)</f>
        <v>0.92395000000000005</v>
      </c>
      <c r="G206" s="91">
        <v>0.94862999999999997</v>
      </c>
      <c r="H206" s="112">
        <v>0.92932999999999999</v>
      </c>
      <c r="I206" s="115">
        <f>IF('Case Details'!C$12=1,'Baseline survivor func'!G206,'Baseline survivor func'!H206)</f>
        <v>0.94862999999999997</v>
      </c>
      <c r="J206" s="110">
        <f>ROUND(I206^EXP('Linear predictor'!F$86),5)</f>
        <v>0.94289999999999996</v>
      </c>
    </row>
    <row r="207" spans="1:10">
      <c r="A207" s="93">
        <v>202</v>
      </c>
      <c r="B207" s="105">
        <v>203</v>
      </c>
      <c r="C207" s="93">
        <v>0.91279999999999994</v>
      </c>
      <c r="D207" s="94">
        <v>0.72699000000000003</v>
      </c>
      <c r="E207" s="104">
        <f>IF('Case Details'!C$12=1,'Baseline survivor func'!C207,'Baseline survivor func'!D207)</f>
        <v>0.91279999999999994</v>
      </c>
      <c r="F207" s="105">
        <f>ROUND(E207^EXP('Linear predictor'!D$86),5)</f>
        <v>0.92395000000000005</v>
      </c>
      <c r="G207" s="91">
        <v>0.94862999999999997</v>
      </c>
      <c r="H207" s="112">
        <v>0.92932999999999999</v>
      </c>
      <c r="I207" s="115">
        <f>IF('Case Details'!C$12=1,'Baseline survivor func'!G207,'Baseline survivor func'!H207)</f>
        <v>0.94862999999999997</v>
      </c>
      <c r="J207" s="110">
        <f>ROUND(I207^EXP('Linear predictor'!F$86),5)</f>
        <v>0.94289999999999996</v>
      </c>
    </row>
    <row r="208" spans="1:10">
      <c r="A208" s="93">
        <v>203</v>
      </c>
      <c r="B208" s="105">
        <v>204</v>
      </c>
      <c r="C208" s="93">
        <v>0.91279999999999994</v>
      </c>
      <c r="D208" s="94">
        <v>0.72699000000000003</v>
      </c>
      <c r="E208" s="104">
        <f>IF('Case Details'!C$12=1,'Baseline survivor func'!C208,'Baseline survivor func'!D208)</f>
        <v>0.91279999999999994</v>
      </c>
      <c r="F208" s="105">
        <f>ROUND(E208^EXP('Linear predictor'!D$86),5)</f>
        <v>0.92395000000000005</v>
      </c>
      <c r="G208" s="91">
        <v>0.94862999999999997</v>
      </c>
      <c r="H208" s="112">
        <v>0.92932999999999999</v>
      </c>
      <c r="I208" s="115">
        <f>IF('Case Details'!C$12=1,'Baseline survivor func'!G208,'Baseline survivor func'!H208)</f>
        <v>0.94862999999999997</v>
      </c>
      <c r="J208" s="110">
        <f>ROUND(I208^EXP('Linear predictor'!F$86),5)</f>
        <v>0.94289999999999996</v>
      </c>
    </row>
    <row r="209" spans="1:10">
      <c r="A209" s="93">
        <v>204</v>
      </c>
      <c r="B209" s="105">
        <v>205</v>
      </c>
      <c r="C209" s="93">
        <v>0.91279999999999994</v>
      </c>
      <c r="D209" s="94">
        <v>0.72699000000000003</v>
      </c>
      <c r="E209" s="104">
        <f>IF('Case Details'!C$12=1,'Baseline survivor func'!C209,'Baseline survivor func'!D209)</f>
        <v>0.91279999999999994</v>
      </c>
      <c r="F209" s="105">
        <f>ROUND(E209^EXP('Linear predictor'!D$86),5)</f>
        <v>0.92395000000000005</v>
      </c>
      <c r="G209" s="91">
        <v>0.94862999999999997</v>
      </c>
      <c r="H209" s="112">
        <v>0.92932999999999999</v>
      </c>
      <c r="I209" s="115">
        <f>IF('Case Details'!C$12=1,'Baseline survivor func'!G209,'Baseline survivor func'!H209)</f>
        <v>0.94862999999999997</v>
      </c>
      <c r="J209" s="110">
        <f>ROUND(I209^EXP('Linear predictor'!F$86),5)</f>
        <v>0.94289999999999996</v>
      </c>
    </row>
    <row r="210" spans="1:10">
      <c r="A210" s="93">
        <v>205</v>
      </c>
      <c r="B210" s="105">
        <v>206</v>
      </c>
      <c r="C210" s="93">
        <v>0.91</v>
      </c>
      <c r="D210" s="94">
        <v>0.72614000000000001</v>
      </c>
      <c r="E210" s="104">
        <f>IF('Case Details'!C$12=1,'Baseline survivor func'!C210,'Baseline survivor func'!D210)</f>
        <v>0.91</v>
      </c>
      <c r="F210" s="105">
        <f>ROUND(E210^EXP('Linear predictor'!D$86),5)</f>
        <v>0.92149000000000003</v>
      </c>
      <c r="G210" s="91">
        <v>0.94862999999999997</v>
      </c>
      <c r="H210" s="112">
        <v>0.92932999999999999</v>
      </c>
      <c r="I210" s="115">
        <f>IF('Case Details'!C$12=1,'Baseline survivor func'!G210,'Baseline survivor func'!H210)</f>
        <v>0.94862999999999997</v>
      </c>
      <c r="J210" s="110">
        <f>ROUND(I210^EXP('Linear predictor'!F$86),5)</f>
        <v>0.94289999999999996</v>
      </c>
    </row>
    <row r="211" spans="1:10">
      <c r="A211" s="93">
        <v>206</v>
      </c>
      <c r="B211" s="105">
        <v>207</v>
      </c>
      <c r="C211" s="93">
        <v>0.90747999999999995</v>
      </c>
      <c r="D211" s="94">
        <v>0.72614000000000001</v>
      </c>
      <c r="E211" s="104">
        <f>IF('Case Details'!C$12=1,'Baseline survivor func'!C211,'Baseline survivor func'!D211)</f>
        <v>0.90747999999999995</v>
      </c>
      <c r="F211" s="105">
        <f>ROUND(E211^EXP('Linear predictor'!D$86),5)</f>
        <v>0.91927999999999999</v>
      </c>
      <c r="G211" s="91">
        <v>0.94862999999999997</v>
      </c>
      <c r="H211" s="112">
        <v>0.92932999999999999</v>
      </c>
      <c r="I211" s="115">
        <f>IF('Case Details'!C$12=1,'Baseline survivor func'!G211,'Baseline survivor func'!H211)</f>
        <v>0.94862999999999997</v>
      </c>
      <c r="J211" s="110">
        <f>ROUND(I211^EXP('Linear predictor'!F$86),5)</f>
        <v>0.94289999999999996</v>
      </c>
    </row>
    <row r="212" spans="1:10">
      <c r="A212" s="93">
        <v>207</v>
      </c>
      <c r="B212" s="105">
        <v>208</v>
      </c>
      <c r="C212" s="93">
        <v>0.90747999999999995</v>
      </c>
      <c r="D212" s="94">
        <v>0.72423000000000004</v>
      </c>
      <c r="E212" s="104">
        <f>IF('Case Details'!C$12=1,'Baseline survivor func'!C212,'Baseline survivor func'!D212)</f>
        <v>0.90747999999999995</v>
      </c>
      <c r="F212" s="105">
        <f>ROUND(E212^EXP('Linear predictor'!D$86),5)</f>
        <v>0.91927999999999999</v>
      </c>
      <c r="G212" s="91">
        <v>0.94862999999999997</v>
      </c>
      <c r="H212" s="112">
        <v>0.92932999999999999</v>
      </c>
      <c r="I212" s="115">
        <f>IF('Case Details'!C$12=1,'Baseline survivor func'!G212,'Baseline survivor func'!H212)</f>
        <v>0.94862999999999997</v>
      </c>
      <c r="J212" s="110">
        <f>ROUND(I212^EXP('Linear predictor'!F$86),5)</f>
        <v>0.94289999999999996</v>
      </c>
    </row>
    <row r="213" spans="1:10">
      <c r="A213" s="93">
        <v>208</v>
      </c>
      <c r="B213" s="105">
        <v>209</v>
      </c>
      <c r="C213" s="93">
        <v>0.90747999999999995</v>
      </c>
      <c r="D213" s="94">
        <v>0.72423000000000004</v>
      </c>
      <c r="E213" s="104">
        <f>IF('Case Details'!C$12=1,'Baseline survivor func'!C213,'Baseline survivor func'!D213)</f>
        <v>0.90747999999999995</v>
      </c>
      <c r="F213" s="105">
        <f>ROUND(E213^EXP('Linear predictor'!D$86),5)</f>
        <v>0.91927999999999999</v>
      </c>
      <c r="G213" s="91">
        <v>0.94862999999999997</v>
      </c>
      <c r="H213" s="112">
        <v>0.92906</v>
      </c>
      <c r="I213" s="115">
        <f>IF('Case Details'!C$12=1,'Baseline survivor func'!G213,'Baseline survivor func'!H213)</f>
        <v>0.94862999999999997</v>
      </c>
      <c r="J213" s="110">
        <f>ROUND(I213^EXP('Linear predictor'!F$86),5)</f>
        <v>0.94289999999999996</v>
      </c>
    </row>
    <row r="214" spans="1:10">
      <c r="A214" s="93">
        <v>209</v>
      </c>
      <c r="B214" s="105">
        <v>210</v>
      </c>
      <c r="C214" s="93">
        <v>0.90747999999999995</v>
      </c>
      <c r="D214" s="94">
        <v>0.71567999999999998</v>
      </c>
      <c r="E214" s="104">
        <f>IF('Case Details'!C$12=1,'Baseline survivor func'!C214,'Baseline survivor func'!D214)</f>
        <v>0.90747999999999995</v>
      </c>
      <c r="F214" s="105">
        <f>ROUND(E214^EXP('Linear predictor'!D$86),5)</f>
        <v>0.91927999999999999</v>
      </c>
      <c r="G214" s="91">
        <v>0.94862999999999997</v>
      </c>
      <c r="H214" s="112">
        <v>0.92906</v>
      </c>
      <c r="I214" s="115">
        <f>IF('Case Details'!C$12=1,'Baseline survivor func'!G214,'Baseline survivor func'!H214)</f>
        <v>0.94862999999999997</v>
      </c>
      <c r="J214" s="110">
        <f>ROUND(I214^EXP('Linear predictor'!F$86),5)</f>
        <v>0.94289999999999996</v>
      </c>
    </row>
    <row r="215" spans="1:10">
      <c r="A215" s="93">
        <v>210</v>
      </c>
      <c r="B215" s="105">
        <v>211</v>
      </c>
      <c r="C215" s="93">
        <v>0.90747999999999995</v>
      </c>
      <c r="D215" s="94">
        <v>0.71480999999999995</v>
      </c>
      <c r="E215" s="104">
        <f>IF('Case Details'!C$12=1,'Baseline survivor func'!C215,'Baseline survivor func'!D215)</f>
        <v>0.90747999999999995</v>
      </c>
      <c r="F215" s="105">
        <f>ROUND(E215^EXP('Linear predictor'!D$86),5)</f>
        <v>0.91927999999999999</v>
      </c>
      <c r="G215" s="91">
        <v>0.94862999999999997</v>
      </c>
      <c r="H215" s="112">
        <v>0.92906</v>
      </c>
      <c r="I215" s="115">
        <f>IF('Case Details'!C$12=1,'Baseline survivor func'!G215,'Baseline survivor func'!H215)</f>
        <v>0.94862999999999997</v>
      </c>
      <c r="J215" s="110">
        <f>ROUND(I215^EXP('Linear predictor'!F$86),5)</f>
        <v>0.94289999999999996</v>
      </c>
    </row>
    <row r="216" spans="1:10">
      <c r="A216" s="93">
        <v>211</v>
      </c>
      <c r="B216" s="105">
        <v>212</v>
      </c>
      <c r="C216" s="93">
        <v>0.90747999999999995</v>
      </c>
      <c r="D216" s="94">
        <v>0.71413000000000004</v>
      </c>
      <c r="E216" s="104">
        <f>IF('Case Details'!C$12=1,'Baseline survivor func'!C216,'Baseline survivor func'!D216)</f>
        <v>0.90747999999999995</v>
      </c>
      <c r="F216" s="105">
        <f>ROUND(E216^EXP('Linear predictor'!D$86),5)</f>
        <v>0.91927999999999999</v>
      </c>
      <c r="G216" s="91">
        <v>0.94862999999999997</v>
      </c>
      <c r="H216" s="112">
        <v>0.92906</v>
      </c>
      <c r="I216" s="115">
        <f>IF('Case Details'!C$12=1,'Baseline survivor func'!G216,'Baseline survivor func'!H216)</f>
        <v>0.94862999999999997</v>
      </c>
      <c r="J216" s="110">
        <f>ROUND(I216^EXP('Linear predictor'!F$86),5)</f>
        <v>0.94289999999999996</v>
      </c>
    </row>
    <row r="217" spans="1:10">
      <c r="A217" s="93">
        <v>212</v>
      </c>
      <c r="B217" s="105">
        <v>213</v>
      </c>
      <c r="C217" s="93">
        <v>0.90747999999999995</v>
      </c>
      <c r="D217" s="94">
        <v>0.71304000000000001</v>
      </c>
      <c r="E217" s="104">
        <f>IF('Case Details'!C$12=1,'Baseline survivor func'!C217,'Baseline survivor func'!D217)</f>
        <v>0.90747999999999995</v>
      </c>
      <c r="F217" s="105">
        <f>ROUND(E217^EXP('Linear predictor'!D$86),5)</f>
        <v>0.91927999999999999</v>
      </c>
      <c r="G217" s="91">
        <v>0.94862999999999997</v>
      </c>
      <c r="H217" s="112">
        <v>0.92906</v>
      </c>
      <c r="I217" s="115">
        <f>IF('Case Details'!C$12=1,'Baseline survivor func'!G217,'Baseline survivor func'!H217)</f>
        <v>0.94862999999999997</v>
      </c>
      <c r="J217" s="110">
        <f>ROUND(I217^EXP('Linear predictor'!F$86),5)</f>
        <v>0.94289999999999996</v>
      </c>
    </row>
    <row r="218" spans="1:10">
      <c r="A218" s="93">
        <v>213</v>
      </c>
      <c r="B218" s="105">
        <v>214</v>
      </c>
      <c r="C218" s="93">
        <v>0.90747999999999995</v>
      </c>
      <c r="D218" s="94">
        <v>0.71155000000000002</v>
      </c>
      <c r="E218" s="104">
        <f>IF('Case Details'!C$12=1,'Baseline survivor func'!C218,'Baseline survivor func'!D218)</f>
        <v>0.90747999999999995</v>
      </c>
      <c r="F218" s="105">
        <f>ROUND(E218^EXP('Linear predictor'!D$86),5)</f>
        <v>0.91927999999999999</v>
      </c>
      <c r="G218" s="91">
        <v>0.94862999999999997</v>
      </c>
      <c r="H218" s="112">
        <v>0.92906</v>
      </c>
      <c r="I218" s="115">
        <f>IF('Case Details'!C$12=1,'Baseline survivor func'!G218,'Baseline survivor func'!H218)</f>
        <v>0.94862999999999997</v>
      </c>
      <c r="J218" s="110">
        <f>ROUND(I218^EXP('Linear predictor'!F$86),5)</f>
        <v>0.94289999999999996</v>
      </c>
    </row>
    <row r="219" spans="1:10">
      <c r="A219" s="93">
        <v>214</v>
      </c>
      <c r="B219" s="105">
        <v>215</v>
      </c>
      <c r="C219" s="93">
        <v>0.90747999999999995</v>
      </c>
      <c r="D219" s="94">
        <v>0.71155000000000002</v>
      </c>
      <c r="E219" s="104">
        <f>IF('Case Details'!C$12=1,'Baseline survivor func'!C219,'Baseline survivor func'!D219)</f>
        <v>0.90747999999999995</v>
      </c>
      <c r="F219" s="105">
        <f>ROUND(E219^EXP('Linear predictor'!D$86),5)</f>
        <v>0.91927999999999999</v>
      </c>
      <c r="G219" s="91">
        <v>0.94862999999999997</v>
      </c>
      <c r="H219" s="112">
        <v>0.92878000000000005</v>
      </c>
      <c r="I219" s="115">
        <f>IF('Case Details'!C$12=1,'Baseline survivor func'!G219,'Baseline survivor func'!H219)</f>
        <v>0.94862999999999997</v>
      </c>
      <c r="J219" s="110">
        <f>ROUND(I219^EXP('Linear predictor'!F$86),5)</f>
        <v>0.94289999999999996</v>
      </c>
    </row>
    <row r="220" spans="1:10">
      <c r="A220" s="93">
        <v>215</v>
      </c>
      <c r="B220" s="105">
        <v>216</v>
      </c>
      <c r="C220" s="93">
        <v>0.90747999999999995</v>
      </c>
      <c r="D220" s="94">
        <v>0.71155000000000002</v>
      </c>
      <c r="E220" s="104">
        <f>IF('Case Details'!C$12=1,'Baseline survivor func'!C220,'Baseline survivor func'!D220)</f>
        <v>0.90747999999999995</v>
      </c>
      <c r="F220" s="105">
        <f>ROUND(E220^EXP('Linear predictor'!D$86),5)</f>
        <v>0.91927999999999999</v>
      </c>
      <c r="G220" s="91">
        <v>0.94862999999999997</v>
      </c>
      <c r="H220" s="112">
        <v>0.92878000000000005</v>
      </c>
      <c r="I220" s="115">
        <f>IF('Case Details'!C$12=1,'Baseline survivor func'!G220,'Baseline survivor func'!H220)</f>
        <v>0.94862999999999997</v>
      </c>
      <c r="J220" s="110">
        <f>ROUND(I220^EXP('Linear predictor'!F$86),5)</f>
        <v>0.94289999999999996</v>
      </c>
    </row>
    <row r="221" spans="1:10">
      <c r="A221" s="93">
        <v>216</v>
      </c>
      <c r="B221" s="105">
        <v>217</v>
      </c>
      <c r="C221" s="93">
        <v>0.90747999999999995</v>
      </c>
      <c r="D221" s="94">
        <v>0.71155000000000002</v>
      </c>
      <c r="E221" s="104">
        <f>IF('Case Details'!C$12=1,'Baseline survivor func'!C221,'Baseline survivor func'!D221)</f>
        <v>0.90747999999999995</v>
      </c>
      <c r="F221" s="105">
        <f>ROUND(E221^EXP('Linear predictor'!D$86),5)</f>
        <v>0.91927999999999999</v>
      </c>
      <c r="G221" s="91">
        <v>0.94862999999999997</v>
      </c>
      <c r="H221" s="112">
        <v>0.92878000000000005</v>
      </c>
      <c r="I221" s="115">
        <f>IF('Case Details'!C$12=1,'Baseline survivor func'!G221,'Baseline survivor func'!H221)</f>
        <v>0.94862999999999997</v>
      </c>
      <c r="J221" s="110">
        <f>ROUND(I221^EXP('Linear predictor'!F$86),5)</f>
        <v>0.94289999999999996</v>
      </c>
    </row>
    <row r="222" spans="1:10">
      <c r="A222" s="93">
        <v>217</v>
      </c>
      <c r="B222" s="105">
        <v>218</v>
      </c>
      <c r="C222" s="93">
        <v>0.90747999999999995</v>
      </c>
      <c r="D222" s="94">
        <v>0.71048999999999995</v>
      </c>
      <c r="E222" s="104">
        <f>IF('Case Details'!C$12=1,'Baseline survivor func'!C222,'Baseline survivor func'!D222)</f>
        <v>0.90747999999999995</v>
      </c>
      <c r="F222" s="105">
        <f>ROUND(E222^EXP('Linear predictor'!D$86),5)</f>
        <v>0.91927999999999999</v>
      </c>
      <c r="G222" s="91">
        <v>0.94862999999999997</v>
      </c>
      <c r="H222" s="112">
        <v>0.92878000000000005</v>
      </c>
      <c r="I222" s="115">
        <f>IF('Case Details'!C$12=1,'Baseline survivor func'!G222,'Baseline survivor func'!H222)</f>
        <v>0.94862999999999997</v>
      </c>
      <c r="J222" s="110">
        <f>ROUND(I222^EXP('Linear predictor'!F$86),5)</f>
        <v>0.94289999999999996</v>
      </c>
    </row>
    <row r="223" spans="1:10">
      <c r="A223" s="93">
        <v>218</v>
      </c>
      <c r="B223" s="105">
        <v>219</v>
      </c>
      <c r="C223" s="93">
        <v>0.90747999999999995</v>
      </c>
      <c r="D223" s="94">
        <v>0.70972000000000002</v>
      </c>
      <c r="E223" s="104">
        <f>IF('Case Details'!C$12=1,'Baseline survivor func'!C223,'Baseline survivor func'!D223)</f>
        <v>0.90747999999999995</v>
      </c>
      <c r="F223" s="105">
        <f>ROUND(E223^EXP('Linear predictor'!D$86),5)</f>
        <v>0.91927999999999999</v>
      </c>
      <c r="G223" s="91">
        <v>0.94862999999999997</v>
      </c>
      <c r="H223" s="112">
        <v>0.92878000000000005</v>
      </c>
      <c r="I223" s="115">
        <f>IF('Case Details'!C$12=1,'Baseline survivor func'!G223,'Baseline survivor func'!H223)</f>
        <v>0.94862999999999997</v>
      </c>
      <c r="J223" s="110">
        <f>ROUND(I223^EXP('Linear predictor'!F$86),5)</f>
        <v>0.94289999999999996</v>
      </c>
    </row>
    <row r="224" spans="1:10">
      <c r="A224" s="93">
        <v>219</v>
      </c>
      <c r="B224" s="105">
        <v>220</v>
      </c>
      <c r="C224" s="93">
        <v>0.90747999999999995</v>
      </c>
      <c r="D224" s="94">
        <v>0.70862999999999998</v>
      </c>
      <c r="E224" s="104">
        <f>IF('Case Details'!C$12=1,'Baseline survivor func'!C224,'Baseline survivor func'!D224)</f>
        <v>0.90747999999999995</v>
      </c>
      <c r="F224" s="105">
        <f>ROUND(E224^EXP('Linear predictor'!D$86),5)</f>
        <v>0.91927999999999999</v>
      </c>
      <c r="G224" s="91">
        <v>0.94862999999999997</v>
      </c>
      <c r="H224" s="112">
        <v>0.92849999999999999</v>
      </c>
      <c r="I224" s="115">
        <f>IF('Case Details'!C$12=1,'Baseline survivor func'!G224,'Baseline survivor func'!H224)</f>
        <v>0.94862999999999997</v>
      </c>
      <c r="J224" s="110">
        <f>ROUND(I224^EXP('Linear predictor'!F$86),5)</f>
        <v>0.94289999999999996</v>
      </c>
    </row>
    <row r="225" spans="1:10">
      <c r="A225" s="93">
        <v>220</v>
      </c>
      <c r="B225" s="105">
        <v>221</v>
      </c>
      <c r="C225" s="93">
        <v>0.90747999999999995</v>
      </c>
      <c r="D225" s="94">
        <v>0.70862999999999998</v>
      </c>
      <c r="E225" s="104">
        <f>IF('Case Details'!C$12=1,'Baseline survivor func'!C225,'Baseline survivor func'!D225)</f>
        <v>0.90747999999999995</v>
      </c>
      <c r="F225" s="105">
        <f>ROUND(E225^EXP('Linear predictor'!D$86),5)</f>
        <v>0.91927999999999999</v>
      </c>
      <c r="G225" s="91">
        <v>0.94862999999999997</v>
      </c>
      <c r="H225" s="112">
        <v>0.92849999999999999</v>
      </c>
      <c r="I225" s="115">
        <f>IF('Case Details'!C$12=1,'Baseline survivor func'!G225,'Baseline survivor func'!H225)</f>
        <v>0.94862999999999997</v>
      </c>
      <c r="J225" s="110">
        <f>ROUND(I225^EXP('Linear predictor'!F$86),5)</f>
        <v>0.94289999999999996</v>
      </c>
    </row>
    <row r="226" spans="1:10">
      <c r="A226" s="93">
        <v>221</v>
      </c>
      <c r="B226" s="105">
        <v>222</v>
      </c>
      <c r="C226" s="93">
        <v>0.90747999999999995</v>
      </c>
      <c r="D226" s="94">
        <v>0.70862999999999998</v>
      </c>
      <c r="E226" s="104">
        <f>IF('Case Details'!C$12=1,'Baseline survivor func'!C226,'Baseline survivor func'!D226)</f>
        <v>0.90747999999999995</v>
      </c>
      <c r="F226" s="105">
        <f>ROUND(E226^EXP('Linear predictor'!D$86),5)</f>
        <v>0.91927999999999999</v>
      </c>
      <c r="G226" s="91">
        <v>0.94862999999999997</v>
      </c>
      <c r="H226" s="112">
        <v>0.92849999999999999</v>
      </c>
      <c r="I226" s="115">
        <f>IF('Case Details'!C$12=1,'Baseline survivor func'!G226,'Baseline survivor func'!H226)</f>
        <v>0.94862999999999997</v>
      </c>
      <c r="J226" s="110">
        <f>ROUND(I226^EXP('Linear predictor'!F$86),5)</f>
        <v>0.94289999999999996</v>
      </c>
    </row>
    <row r="227" spans="1:10">
      <c r="A227" s="93">
        <v>222</v>
      </c>
      <c r="B227" s="105">
        <v>223</v>
      </c>
      <c r="C227" s="93">
        <v>0.90747999999999995</v>
      </c>
      <c r="D227" s="94">
        <v>0.70743</v>
      </c>
      <c r="E227" s="104">
        <f>IF('Case Details'!C$12=1,'Baseline survivor func'!C227,'Baseline survivor func'!D227)</f>
        <v>0.90747999999999995</v>
      </c>
      <c r="F227" s="105">
        <f>ROUND(E227^EXP('Linear predictor'!D$86),5)</f>
        <v>0.91927999999999999</v>
      </c>
      <c r="G227" s="91">
        <v>0.94862999999999997</v>
      </c>
      <c r="H227" s="112">
        <v>0.92849999999999999</v>
      </c>
      <c r="I227" s="115">
        <f>IF('Case Details'!C$12=1,'Baseline survivor func'!G227,'Baseline survivor func'!H227)</f>
        <v>0.94862999999999997</v>
      </c>
      <c r="J227" s="110">
        <f>ROUND(I227^EXP('Linear predictor'!F$86),5)</f>
        <v>0.94289999999999996</v>
      </c>
    </row>
    <row r="228" spans="1:10">
      <c r="A228" s="93">
        <v>223</v>
      </c>
      <c r="B228" s="105">
        <v>224</v>
      </c>
      <c r="C228" s="93">
        <v>0.90747999999999995</v>
      </c>
      <c r="D228" s="94">
        <v>0.70452000000000004</v>
      </c>
      <c r="E228" s="104">
        <f>IF('Case Details'!C$12=1,'Baseline survivor func'!C228,'Baseline survivor func'!D228)</f>
        <v>0.90747999999999995</v>
      </c>
      <c r="F228" s="105">
        <f>ROUND(E228^EXP('Linear predictor'!D$86),5)</f>
        <v>0.91927999999999999</v>
      </c>
      <c r="G228" s="91">
        <v>0.94862999999999997</v>
      </c>
      <c r="H228" s="112">
        <v>0.92849999999999999</v>
      </c>
      <c r="I228" s="115">
        <f>IF('Case Details'!C$12=1,'Baseline survivor func'!G228,'Baseline survivor func'!H228)</f>
        <v>0.94862999999999997</v>
      </c>
      <c r="J228" s="110">
        <f>ROUND(I228^EXP('Linear predictor'!F$86),5)</f>
        <v>0.94289999999999996</v>
      </c>
    </row>
    <row r="229" spans="1:10">
      <c r="A229" s="93">
        <v>224</v>
      </c>
      <c r="B229" s="105">
        <v>225</v>
      </c>
      <c r="C229" s="93">
        <v>0.90747999999999995</v>
      </c>
      <c r="D229" s="94">
        <v>0.70377999999999996</v>
      </c>
      <c r="E229" s="104">
        <f>IF('Case Details'!C$12=1,'Baseline survivor func'!C229,'Baseline survivor func'!D229)</f>
        <v>0.90747999999999995</v>
      </c>
      <c r="F229" s="105">
        <f>ROUND(E229^EXP('Linear predictor'!D$86),5)</f>
        <v>0.91927999999999999</v>
      </c>
      <c r="G229" s="91">
        <v>0.94862999999999997</v>
      </c>
      <c r="H229" s="112">
        <v>0.92849999999999999</v>
      </c>
      <c r="I229" s="115">
        <f>IF('Case Details'!C$12=1,'Baseline survivor func'!G229,'Baseline survivor func'!H229)</f>
        <v>0.94862999999999997</v>
      </c>
      <c r="J229" s="110">
        <f>ROUND(I229^EXP('Linear predictor'!F$86),5)</f>
        <v>0.94289999999999996</v>
      </c>
    </row>
    <row r="230" spans="1:10">
      <c r="A230" s="93">
        <v>225</v>
      </c>
      <c r="B230" s="105">
        <v>226</v>
      </c>
      <c r="C230" s="93">
        <v>0.90415999999999996</v>
      </c>
      <c r="D230" s="94">
        <v>0.70269999999999999</v>
      </c>
      <c r="E230" s="104">
        <f>IF('Case Details'!C$12=1,'Baseline survivor func'!C230,'Baseline survivor func'!D230)</f>
        <v>0.90415999999999996</v>
      </c>
      <c r="F230" s="105">
        <f>ROUND(E230^EXP('Linear predictor'!D$86),5)</f>
        <v>0.91635999999999995</v>
      </c>
      <c r="G230" s="91">
        <v>0.94862999999999997</v>
      </c>
      <c r="H230" s="112">
        <v>0.92849999999999999</v>
      </c>
      <c r="I230" s="115">
        <f>IF('Case Details'!C$12=1,'Baseline survivor func'!G230,'Baseline survivor func'!H230)</f>
        <v>0.94862999999999997</v>
      </c>
      <c r="J230" s="110">
        <f>ROUND(I230^EXP('Linear predictor'!F$86),5)</f>
        <v>0.94289999999999996</v>
      </c>
    </row>
    <row r="231" spans="1:10">
      <c r="A231" s="93">
        <v>226</v>
      </c>
      <c r="B231" s="105">
        <v>227</v>
      </c>
      <c r="C231" s="93">
        <v>0.90415999999999996</v>
      </c>
      <c r="D231" s="94">
        <v>0.70099999999999996</v>
      </c>
      <c r="E231" s="104">
        <f>IF('Case Details'!C$12=1,'Baseline survivor func'!C231,'Baseline survivor func'!D231)</f>
        <v>0.90415999999999996</v>
      </c>
      <c r="F231" s="105">
        <f>ROUND(E231^EXP('Linear predictor'!D$86),5)</f>
        <v>0.91635999999999995</v>
      </c>
      <c r="G231" s="91">
        <v>0.94862999999999997</v>
      </c>
      <c r="H231" s="112">
        <v>0.92849999999999999</v>
      </c>
      <c r="I231" s="115">
        <f>IF('Case Details'!C$12=1,'Baseline survivor func'!G231,'Baseline survivor func'!H231)</f>
        <v>0.94862999999999997</v>
      </c>
      <c r="J231" s="110">
        <f>ROUND(I231^EXP('Linear predictor'!F$86),5)</f>
        <v>0.94289999999999996</v>
      </c>
    </row>
    <row r="232" spans="1:10">
      <c r="A232" s="93">
        <v>227</v>
      </c>
      <c r="B232" s="105">
        <v>228</v>
      </c>
      <c r="C232" s="93">
        <v>0.90415999999999996</v>
      </c>
      <c r="D232" s="94">
        <v>0.69750000000000001</v>
      </c>
      <c r="E232" s="104">
        <f>IF('Case Details'!C$12=1,'Baseline survivor func'!C232,'Baseline survivor func'!D232)</f>
        <v>0.90415999999999996</v>
      </c>
      <c r="F232" s="105">
        <f>ROUND(E232^EXP('Linear predictor'!D$86),5)</f>
        <v>0.91635999999999995</v>
      </c>
      <c r="G232" s="91">
        <v>0.94862999999999997</v>
      </c>
      <c r="H232" s="112">
        <v>0.92849999999999999</v>
      </c>
      <c r="I232" s="115">
        <f>IF('Case Details'!C$12=1,'Baseline survivor func'!G232,'Baseline survivor func'!H232)</f>
        <v>0.94862999999999997</v>
      </c>
      <c r="J232" s="110">
        <f>ROUND(I232^EXP('Linear predictor'!F$86),5)</f>
        <v>0.94289999999999996</v>
      </c>
    </row>
    <row r="233" spans="1:10">
      <c r="A233" s="93">
        <v>228</v>
      </c>
      <c r="B233" s="105">
        <v>229</v>
      </c>
      <c r="C233" s="93">
        <v>0.90415999999999996</v>
      </c>
      <c r="D233" s="94">
        <v>0.69588000000000005</v>
      </c>
      <c r="E233" s="104">
        <f>IF('Case Details'!C$12=1,'Baseline survivor func'!C233,'Baseline survivor func'!D233)</f>
        <v>0.90415999999999996</v>
      </c>
      <c r="F233" s="105">
        <f>ROUND(E233^EXP('Linear predictor'!D$86),5)</f>
        <v>0.91635999999999995</v>
      </c>
      <c r="G233" s="91">
        <v>0.94862999999999997</v>
      </c>
      <c r="H233" s="112">
        <v>0.92849999999999999</v>
      </c>
      <c r="I233" s="115">
        <f>IF('Case Details'!C$12=1,'Baseline survivor func'!G233,'Baseline survivor func'!H233)</f>
        <v>0.94862999999999997</v>
      </c>
      <c r="J233" s="110">
        <f>ROUND(I233^EXP('Linear predictor'!F$86),5)</f>
        <v>0.94289999999999996</v>
      </c>
    </row>
    <row r="234" spans="1:10">
      <c r="A234" s="93">
        <v>229</v>
      </c>
      <c r="B234" s="105">
        <v>230</v>
      </c>
      <c r="C234" s="93">
        <v>0.90415999999999996</v>
      </c>
      <c r="D234" s="94">
        <v>0.69506999999999997</v>
      </c>
      <c r="E234" s="104">
        <f>IF('Case Details'!C$12=1,'Baseline survivor func'!C234,'Baseline survivor func'!D234)</f>
        <v>0.90415999999999996</v>
      </c>
      <c r="F234" s="105">
        <f>ROUND(E234^EXP('Linear predictor'!D$86),5)</f>
        <v>0.91635999999999995</v>
      </c>
      <c r="G234" s="91">
        <v>0.94862999999999997</v>
      </c>
      <c r="H234" s="112">
        <v>0.92849999999999999</v>
      </c>
      <c r="I234" s="115">
        <f>IF('Case Details'!C$12=1,'Baseline survivor func'!G234,'Baseline survivor func'!H234)</f>
        <v>0.94862999999999997</v>
      </c>
      <c r="J234" s="110">
        <f>ROUND(I234^EXP('Linear predictor'!F$86),5)</f>
        <v>0.94289999999999996</v>
      </c>
    </row>
    <row r="235" spans="1:10">
      <c r="A235" s="93">
        <v>230</v>
      </c>
      <c r="B235" s="105">
        <v>231</v>
      </c>
      <c r="C235" s="93">
        <v>0.90415999999999996</v>
      </c>
      <c r="D235" s="94">
        <v>0.69357000000000002</v>
      </c>
      <c r="E235" s="104">
        <f>IF('Case Details'!C$12=1,'Baseline survivor func'!C235,'Baseline survivor func'!D235)</f>
        <v>0.90415999999999996</v>
      </c>
      <c r="F235" s="105">
        <f>ROUND(E235^EXP('Linear predictor'!D$86),5)</f>
        <v>0.91635999999999995</v>
      </c>
      <c r="G235" s="91">
        <v>0.94862999999999997</v>
      </c>
      <c r="H235" s="112">
        <v>0.92822000000000005</v>
      </c>
      <c r="I235" s="115">
        <f>IF('Case Details'!C$12=1,'Baseline survivor func'!G235,'Baseline survivor func'!H235)</f>
        <v>0.94862999999999997</v>
      </c>
      <c r="J235" s="110">
        <f>ROUND(I235^EXP('Linear predictor'!F$86),5)</f>
        <v>0.94289999999999996</v>
      </c>
    </row>
    <row r="236" spans="1:10">
      <c r="A236" s="93">
        <v>231</v>
      </c>
      <c r="B236" s="105">
        <v>232</v>
      </c>
      <c r="C236" s="93">
        <v>0.90415999999999996</v>
      </c>
      <c r="D236" s="94">
        <v>0.69118000000000002</v>
      </c>
      <c r="E236" s="104">
        <f>IF('Case Details'!C$12=1,'Baseline survivor func'!C236,'Baseline survivor func'!D236)</f>
        <v>0.90415999999999996</v>
      </c>
      <c r="F236" s="105">
        <f>ROUND(E236^EXP('Linear predictor'!D$86),5)</f>
        <v>0.91635999999999995</v>
      </c>
      <c r="G236" s="91">
        <v>0.94862999999999997</v>
      </c>
      <c r="H236" s="112">
        <v>0.92822000000000005</v>
      </c>
      <c r="I236" s="115">
        <f>IF('Case Details'!C$12=1,'Baseline survivor func'!G236,'Baseline survivor func'!H236)</f>
        <v>0.94862999999999997</v>
      </c>
      <c r="J236" s="110">
        <f>ROUND(I236^EXP('Linear predictor'!F$86),5)</f>
        <v>0.94289999999999996</v>
      </c>
    </row>
    <row r="237" spans="1:10">
      <c r="A237" s="93">
        <v>232</v>
      </c>
      <c r="B237" s="105">
        <v>233</v>
      </c>
      <c r="C237" s="93">
        <v>0.90415999999999996</v>
      </c>
      <c r="D237" s="94">
        <v>0.69118000000000002</v>
      </c>
      <c r="E237" s="104">
        <f>IF('Case Details'!C$12=1,'Baseline survivor func'!C237,'Baseline survivor func'!D237)</f>
        <v>0.90415999999999996</v>
      </c>
      <c r="F237" s="105">
        <f>ROUND(E237^EXP('Linear predictor'!D$86),5)</f>
        <v>0.91635999999999995</v>
      </c>
      <c r="G237" s="91">
        <v>0.94862999999999997</v>
      </c>
      <c r="H237" s="112">
        <v>0.92822000000000005</v>
      </c>
      <c r="I237" s="115">
        <f>IF('Case Details'!C$12=1,'Baseline survivor func'!G237,'Baseline survivor func'!H237)</f>
        <v>0.94862999999999997</v>
      </c>
      <c r="J237" s="110">
        <f>ROUND(I237^EXP('Linear predictor'!F$86),5)</f>
        <v>0.94289999999999996</v>
      </c>
    </row>
    <row r="238" spans="1:10">
      <c r="A238" s="93">
        <v>233</v>
      </c>
      <c r="B238" s="105">
        <v>234</v>
      </c>
      <c r="C238" s="93">
        <v>0.90415999999999996</v>
      </c>
      <c r="D238" s="94">
        <v>0.69118000000000002</v>
      </c>
      <c r="E238" s="104">
        <f>IF('Case Details'!C$12=1,'Baseline survivor func'!C238,'Baseline survivor func'!D238)</f>
        <v>0.90415999999999996</v>
      </c>
      <c r="F238" s="105">
        <f>ROUND(E238^EXP('Linear predictor'!D$86),5)</f>
        <v>0.91635999999999995</v>
      </c>
      <c r="G238" s="91">
        <v>0.94862999999999997</v>
      </c>
      <c r="H238" s="112">
        <v>0.92822000000000005</v>
      </c>
      <c r="I238" s="115">
        <f>IF('Case Details'!C$12=1,'Baseline survivor func'!G238,'Baseline survivor func'!H238)</f>
        <v>0.94862999999999997</v>
      </c>
      <c r="J238" s="110">
        <f>ROUND(I238^EXP('Linear predictor'!F$86),5)</f>
        <v>0.94289999999999996</v>
      </c>
    </row>
    <row r="239" spans="1:10">
      <c r="A239" s="93">
        <v>234</v>
      </c>
      <c r="B239" s="105">
        <v>235</v>
      </c>
      <c r="C239" s="93">
        <v>0.90415999999999996</v>
      </c>
      <c r="D239" s="94">
        <v>0.69033999999999995</v>
      </c>
      <c r="E239" s="104">
        <f>IF('Case Details'!C$12=1,'Baseline survivor func'!C239,'Baseline survivor func'!D239)</f>
        <v>0.90415999999999996</v>
      </c>
      <c r="F239" s="105">
        <f>ROUND(E239^EXP('Linear predictor'!D$86),5)</f>
        <v>0.91635999999999995</v>
      </c>
      <c r="G239" s="91">
        <v>0.94862999999999997</v>
      </c>
      <c r="H239" s="112">
        <v>0.92822000000000005</v>
      </c>
      <c r="I239" s="115">
        <f>IF('Case Details'!C$12=1,'Baseline survivor func'!G239,'Baseline survivor func'!H239)</f>
        <v>0.94862999999999997</v>
      </c>
      <c r="J239" s="110">
        <f>ROUND(I239^EXP('Linear predictor'!F$86),5)</f>
        <v>0.94289999999999996</v>
      </c>
    </row>
    <row r="240" spans="1:10">
      <c r="A240" s="93">
        <v>235</v>
      </c>
      <c r="B240" s="105">
        <v>236</v>
      </c>
      <c r="C240" s="93">
        <v>0.90415999999999996</v>
      </c>
      <c r="D240" s="94">
        <v>0.69033999999999995</v>
      </c>
      <c r="E240" s="104">
        <f>IF('Case Details'!C$12=1,'Baseline survivor func'!C240,'Baseline survivor func'!D240)</f>
        <v>0.90415999999999996</v>
      </c>
      <c r="F240" s="105">
        <f>ROUND(E240^EXP('Linear predictor'!D$86),5)</f>
        <v>0.91635999999999995</v>
      </c>
      <c r="G240" s="91">
        <v>0.94862999999999997</v>
      </c>
      <c r="H240" s="112">
        <v>0.92822000000000005</v>
      </c>
      <c r="I240" s="115">
        <f>IF('Case Details'!C$12=1,'Baseline survivor func'!G240,'Baseline survivor func'!H240)</f>
        <v>0.94862999999999997</v>
      </c>
      <c r="J240" s="110">
        <f>ROUND(I240^EXP('Linear predictor'!F$86),5)</f>
        <v>0.94289999999999996</v>
      </c>
    </row>
    <row r="241" spans="1:10">
      <c r="A241" s="93">
        <v>236</v>
      </c>
      <c r="B241" s="105">
        <v>237</v>
      </c>
      <c r="C241" s="93">
        <v>0.90415999999999996</v>
      </c>
      <c r="D241" s="94">
        <v>0.69033999999999995</v>
      </c>
      <c r="E241" s="104">
        <f>IF('Case Details'!C$12=1,'Baseline survivor func'!C241,'Baseline survivor func'!D241)</f>
        <v>0.90415999999999996</v>
      </c>
      <c r="F241" s="105">
        <f>ROUND(E241^EXP('Linear predictor'!D$86),5)</f>
        <v>0.91635999999999995</v>
      </c>
      <c r="G241" s="91">
        <v>0.94862999999999997</v>
      </c>
      <c r="H241" s="112">
        <v>0.92822000000000005</v>
      </c>
      <c r="I241" s="115">
        <f>IF('Case Details'!C$12=1,'Baseline survivor func'!G241,'Baseline survivor func'!H241)</f>
        <v>0.94862999999999997</v>
      </c>
      <c r="J241" s="110">
        <f>ROUND(I241^EXP('Linear predictor'!F$86),5)</f>
        <v>0.94289999999999996</v>
      </c>
    </row>
    <row r="242" spans="1:10">
      <c r="A242" s="93">
        <v>237</v>
      </c>
      <c r="B242" s="105">
        <v>238</v>
      </c>
      <c r="C242" s="93">
        <v>0.90415999999999996</v>
      </c>
      <c r="D242" s="94">
        <v>0.68861000000000006</v>
      </c>
      <c r="E242" s="104">
        <f>IF('Case Details'!C$12=1,'Baseline survivor func'!C242,'Baseline survivor func'!D242)</f>
        <v>0.90415999999999996</v>
      </c>
      <c r="F242" s="105">
        <f>ROUND(E242^EXP('Linear predictor'!D$86),5)</f>
        <v>0.91635999999999995</v>
      </c>
      <c r="G242" s="91">
        <v>0.94862999999999997</v>
      </c>
      <c r="H242" s="112">
        <v>0.92822000000000005</v>
      </c>
      <c r="I242" s="115">
        <f>IF('Case Details'!C$12=1,'Baseline survivor func'!G242,'Baseline survivor func'!H242)</f>
        <v>0.94862999999999997</v>
      </c>
      <c r="J242" s="110">
        <f>ROUND(I242^EXP('Linear predictor'!F$86),5)</f>
        <v>0.94289999999999996</v>
      </c>
    </row>
    <row r="243" spans="1:10">
      <c r="A243" s="93">
        <v>238</v>
      </c>
      <c r="B243" s="105">
        <v>239</v>
      </c>
      <c r="C243" s="93">
        <v>0.90415999999999996</v>
      </c>
      <c r="D243" s="94">
        <v>0.68861000000000006</v>
      </c>
      <c r="E243" s="104">
        <f>IF('Case Details'!C$12=1,'Baseline survivor func'!C243,'Baseline survivor func'!D243)</f>
        <v>0.90415999999999996</v>
      </c>
      <c r="F243" s="105">
        <f>ROUND(E243^EXP('Linear predictor'!D$86),5)</f>
        <v>0.91635999999999995</v>
      </c>
      <c r="G243" s="91">
        <v>0.94862999999999997</v>
      </c>
      <c r="H243" s="112">
        <v>0.92793999999999999</v>
      </c>
      <c r="I243" s="115">
        <f>IF('Case Details'!C$12=1,'Baseline survivor func'!G243,'Baseline survivor func'!H243)</f>
        <v>0.94862999999999997</v>
      </c>
      <c r="J243" s="110">
        <f>ROUND(I243^EXP('Linear predictor'!F$86),5)</f>
        <v>0.94289999999999996</v>
      </c>
    </row>
    <row r="244" spans="1:10">
      <c r="A244" s="93">
        <v>239</v>
      </c>
      <c r="B244" s="105">
        <v>240</v>
      </c>
      <c r="C244" s="93">
        <v>0.90415999999999996</v>
      </c>
      <c r="D244" s="94">
        <v>0.68798999999999999</v>
      </c>
      <c r="E244" s="104">
        <f>IF('Case Details'!C$12=1,'Baseline survivor func'!C244,'Baseline survivor func'!D244)</f>
        <v>0.90415999999999996</v>
      </c>
      <c r="F244" s="105">
        <f>ROUND(E244^EXP('Linear predictor'!D$86),5)</f>
        <v>0.91635999999999995</v>
      </c>
      <c r="G244" s="91">
        <v>0.94862999999999997</v>
      </c>
      <c r="H244" s="112">
        <v>0.92793999999999999</v>
      </c>
      <c r="I244" s="115">
        <f>IF('Case Details'!C$12=1,'Baseline survivor func'!G244,'Baseline survivor func'!H244)</f>
        <v>0.94862999999999997</v>
      </c>
      <c r="J244" s="110">
        <f>ROUND(I244^EXP('Linear predictor'!F$86),5)</f>
        <v>0.94289999999999996</v>
      </c>
    </row>
    <row r="245" spans="1:10">
      <c r="A245" s="93">
        <v>240</v>
      </c>
      <c r="B245" s="105">
        <v>241</v>
      </c>
      <c r="C245" s="93">
        <v>0.89976999999999996</v>
      </c>
      <c r="D245" s="94">
        <v>0.68798999999999999</v>
      </c>
      <c r="E245" s="104">
        <f>IF('Case Details'!C$12=1,'Baseline survivor func'!C245,'Baseline survivor func'!D245)</f>
        <v>0.89976999999999996</v>
      </c>
      <c r="F245" s="105">
        <f>ROUND(E245^EXP('Linear predictor'!D$86),5)</f>
        <v>0.91249999999999998</v>
      </c>
      <c r="G245" s="91">
        <v>0.94862999999999997</v>
      </c>
      <c r="H245" s="112">
        <v>0.92793999999999999</v>
      </c>
      <c r="I245" s="115">
        <f>IF('Case Details'!C$12=1,'Baseline survivor func'!G245,'Baseline survivor func'!H245)</f>
        <v>0.94862999999999997</v>
      </c>
      <c r="J245" s="110">
        <f>ROUND(I245^EXP('Linear predictor'!F$86),5)</f>
        <v>0.94289999999999996</v>
      </c>
    </row>
    <row r="246" spans="1:10">
      <c r="A246" s="93">
        <v>241</v>
      </c>
      <c r="B246" s="105">
        <v>242</v>
      </c>
      <c r="C246" s="93">
        <v>0.89976999999999996</v>
      </c>
      <c r="D246" s="94">
        <v>0.68798999999999999</v>
      </c>
      <c r="E246" s="104">
        <f>IF('Case Details'!C$12=1,'Baseline survivor func'!C246,'Baseline survivor func'!D246)</f>
        <v>0.89976999999999996</v>
      </c>
      <c r="F246" s="105">
        <f>ROUND(E246^EXP('Linear predictor'!D$86),5)</f>
        <v>0.91249999999999998</v>
      </c>
      <c r="G246" s="91">
        <v>0.94862999999999997</v>
      </c>
      <c r="H246" s="112">
        <v>0.92766000000000004</v>
      </c>
      <c r="I246" s="115">
        <f>IF('Case Details'!C$12=1,'Baseline survivor func'!G246,'Baseline survivor func'!H246)</f>
        <v>0.94862999999999997</v>
      </c>
      <c r="J246" s="110">
        <f>ROUND(I246^EXP('Linear predictor'!F$86),5)</f>
        <v>0.94289999999999996</v>
      </c>
    </row>
    <row r="247" spans="1:10">
      <c r="A247" s="93">
        <v>242</v>
      </c>
      <c r="B247" s="105">
        <v>243</v>
      </c>
      <c r="C247" s="93">
        <v>0.89976999999999996</v>
      </c>
      <c r="D247" s="94">
        <v>0.68798999999999999</v>
      </c>
      <c r="E247" s="104">
        <f>IF('Case Details'!C$12=1,'Baseline survivor func'!C247,'Baseline survivor func'!D247)</f>
        <v>0.89976999999999996</v>
      </c>
      <c r="F247" s="105">
        <f>ROUND(E247^EXP('Linear predictor'!D$86),5)</f>
        <v>0.91249999999999998</v>
      </c>
      <c r="G247" s="91">
        <v>0.94862999999999997</v>
      </c>
      <c r="H247" s="112">
        <v>0.92766000000000004</v>
      </c>
      <c r="I247" s="115">
        <f>IF('Case Details'!C$12=1,'Baseline survivor func'!G247,'Baseline survivor func'!H247)</f>
        <v>0.94862999999999997</v>
      </c>
      <c r="J247" s="110">
        <f>ROUND(I247^EXP('Linear predictor'!F$86),5)</f>
        <v>0.94289999999999996</v>
      </c>
    </row>
    <row r="248" spans="1:10">
      <c r="A248" s="93">
        <v>243</v>
      </c>
      <c r="B248" s="105">
        <v>244</v>
      </c>
      <c r="C248" s="93">
        <v>0.89976999999999996</v>
      </c>
      <c r="D248" s="94">
        <v>0.68798999999999999</v>
      </c>
      <c r="E248" s="104">
        <f>IF('Case Details'!C$12=1,'Baseline survivor func'!C248,'Baseline survivor func'!D248)</f>
        <v>0.89976999999999996</v>
      </c>
      <c r="F248" s="105">
        <f>ROUND(E248^EXP('Linear predictor'!D$86),5)</f>
        <v>0.91249999999999998</v>
      </c>
      <c r="G248" s="91">
        <v>0.94733000000000001</v>
      </c>
      <c r="H248" s="112">
        <v>0.92766000000000004</v>
      </c>
      <c r="I248" s="115">
        <f>IF('Case Details'!C$12=1,'Baseline survivor func'!G248,'Baseline survivor func'!H248)</f>
        <v>0.94733000000000001</v>
      </c>
      <c r="J248" s="110">
        <f>ROUND(I248^EXP('Linear predictor'!F$86),5)</f>
        <v>0.94145999999999996</v>
      </c>
    </row>
    <row r="249" spans="1:10">
      <c r="A249" s="93">
        <v>244</v>
      </c>
      <c r="B249" s="105">
        <v>245</v>
      </c>
      <c r="C249" s="93">
        <v>0.89976999999999996</v>
      </c>
      <c r="D249" s="94">
        <v>0.68798999999999999</v>
      </c>
      <c r="E249" s="104">
        <f>IF('Case Details'!C$12=1,'Baseline survivor func'!C249,'Baseline survivor func'!D249)</f>
        <v>0.89976999999999996</v>
      </c>
      <c r="F249" s="105">
        <f>ROUND(E249^EXP('Linear predictor'!D$86),5)</f>
        <v>0.91249999999999998</v>
      </c>
      <c r="G249" s="91">
        <v>0.94733000000000001</v>
      </c>
      <c r="H249" s="112">
        <v>0.92766000000000004</v>
      </c>
      <c r="I249" s="115">
        <f>IF('Case Details'!C$12=1,'Baseline survivor func'!G249,'Baseline survivor func'!H249)</f>
        <v>0.94733000000000001</v>
      </c>
      <c r="J249" s="110">
        <f>ROUND(I249^EXP('Linear predictor'!F$86),5)</f>
        <v>0.94145999999999996</v>
      </c>
    </row>
    <row r="250" spans="1:10">
      <c r="A250" s="93">
        <v>245</v>
      </c>
      <c r="B250" s="105">
        <v>246</v>
      </c>
      <c r="C250" s="93">
        <v>0.89976999999999996</v>
      </c>
      <c r="D250" s="94">
        <v>0.68613000000000002</v>
      </c>
      <c r="E250" s="104">
        <f>IF('Case Details'!C$12=1,'Baseline survivor func'!C250,'Baseline survivor func'!D250)</f>
        <v>0.89976999999999996</v>
      </c>
      <c r="F250" s="105">
        <f>ROUND(E250^EXP('Linear predictor'!D$86),5)</f>
        <v>0.91249999999999998</v>
      </c>
      <c r="G250" s="91">
        <v>0.94733000000000001</v>
      </c>
      <c r="H250" s="112">
        <v>0.92766000000000004</v>
      </c>
      <c r="I250" s="115">
        <f>IF('Case Details'!C$12=1,'Baseline survivor func'!G250,'Baseline survivor func'!H250)</f>
        <v>0.94733000000000001</v>
      </c>
      <c r="J250" s="110">
        <f>ROUND(I250^EXP('Linear predictor'!F$86),5)</f>
        <v>0.94145999999999996</v>
      </c>
    </row>
    <row r="251" spans="1:10">
      <c r="A251" s="93">
        <v>246</v>
      </c>
      <c r="B251" s="105">
        <v>247</v>
      </c>
      <c r="C251" s="93">
        <v>0.89393999999999996</v>
      </c>
      <c r="D251" s="94">
        <v>0.68396000000000001</v>
      </c>
      <c r="E251" s="104">
        <f>IF('Case Details'!C$12=1,'Baseline survivor func'!C251,'Baseline survivor func'!D251)</f>
        <v>0.89393999999999996</v>
      </c>
      <c r="F251" s="105">
        <f>ROUND(E251^EXP('Linear predictor'!D$86),5)</f>
        <v>0.90737000000000001</v>
      </c>
      <c r="G251" s="91">
        <v>0.94733000000000001</v>
      </c>
      <c r="H251" s="112">
        <v>0.92710000000000004</v>
      </c>
      <c r="I251" s="115">
        <f>IF('Case Details'!C$12=1,'Baseline survivor func'!G251,'Baseline survivor func'!H251)</f>
        <v>0.94733000000000001</v>
      </c>
      <c r="J251" s="110">
        <f>ROUND(I251^EXP('Linear predictor'!F$86),5)</f>
        <v>0.94145999999999996</v>
      </c>
    </row>
    <row r="252" spans="1:10">
      <c r="A252" s="93">
        <v>247</v>
      </c>
      <c r="B252" s="105">
        <v>248</v>
      </c>
      <c r="C252" s="93">
        <v>0.89393999999999996</v>
      </c>
      <c r="D252" s="94">
        <v>0.68396000000000001</v>
      </c>
      <c r="E252" s="104">
        <f>IF('Case Details'!C$12=1,'Baseline survivor func'!C252,'Baseline survivor func'!D252)</f>
        <v>0.89393999999999996</v>
      </c>
      <c r="F252" s="105">
        <f>ROUND(E252^EXP('Linear predictor'!D$86),5)</f>
        <v>0.90737000000000001</v>
      </c>
      <c r="G252" s="91">
        <v>0.94733000000000001</v>
      </c>
      <c r="H252" s="112">
        <v>0.92681999999999998</v>
      </c>
      <c r="I252" s="115">
        <f>IF('Case Details'!C$12=1,'Baseline survivor func'!G252,'Baseline survivor func'!H252)</f>
        <v>0.94733000000000001</v>
      </c>
      <c r="J252" s="110">
        <f>ROUND(I252^EXP('Linear predictor'!F$86),5)</f>
        <v>0.94145999999999996</v>
      </c>
    </row>
    <row r="253" spans="1:10">
      <c r="A253" s="93">
        <v>248</v>
      </c>
      <c r="B253" s="105">
        <v>249</v>
      </c>
      <c r="C253" s="93">
        <v>0.89393999999999996</v>
      </c>
      <c r="D253" s="94">
        <v>0.68396000000000001</v>
      </c>
      <c r="E253" s="104">
        <f>IF('Case Details'!C$12=1,'Baseline survivor func'!C253,'Baseline survivor func'!D253)</f>
        <v>0.89393999999999996</v>
      </c>
      <c r="F253" s="105">
        <f>ROUND(E253^EXP('Linear predictor'!D$86),5)</f>
        <v>0.90737000000000001</v>
      </c>
      <c r="G253" s="91">
        <v>0.94733000000000001</v>
      </c>
      <c r="H253" s="112">
        <v>0.92681999999999998</v>
      </c>
      <c r="I253" s="115">
        <f>IF('Case Details'!C$12=1,'Baseline survivor func'!G253,'Baseline survivor func'!H253)</f>
        <v>0.94733000000000001</v>
      </c>
      <c r="J253" s="110">
        <f>ROUND(I253^EXP('Linear predictor'!F$86),5)</f>
        <v>0.94145999999999996</v>
      </c>
    </row>
    <row r="254" spans="1:10">
      <c r="A254" s="93">
        <v>249</v>
      </c>
      <c r="B254" s="105">
        <v>250</v>
      </c>
      <c r="C254" s="93">
        <v>0.89393999999999996</v>
      </c>
      <c r="D254" s="94">
        <v>0.68201000000000001</v>
      </c>
      <c r="E254" s="104">
        <f>IF('Case Details'!C$12=1,'Baseline survivor func'!C254,'Baseline survivor func'!D254)</f>
        <v>0.89393999999999996</v>
      </c>
      <c r="F254" s="105">
        <f>ROUND(E254^EXP('Linear predictor'!D$86),5)</f>
        <v>0.90737000000000001</v>
      </c>
      <c r="G254" s="91">
        <v>0.94733000000000001</v>
      </c>
      <c r="H254" s="112">
        <v>0.92681999999999998</v>
      </c>
      <c r="I254" s="115">
        <f>IF('Case Details'!C$12=1,'Baseline survivor func'!G254,'Baseline survivor func'!H254)</f>
        <v>0.94733000000000001</v>
      </c>
      <c r="J254" s="110">
        <f>ROUND(I254^EXP('Linear predictor'!F$86),5)</f>
        <v>0.94145999999999996</v>
      </c>
    </row>
    <row r="255" spans="1:10">
      <c r="A255" s="93">
        <v>250</v>
      </c>
      <c r="B255" s="105">
        <v>251</v>
      </c>
      <c r="C255" s="93">
        <v>0.89393999999999996</v>
      </c>
      <c r="D255" s="94">
        <v>0.68201000000000001</v>
      </c>
      <c r="E255" s="104">
        <f>IF('Case Details'!C$12=1,'Baseline survivor func'!C255,'Baseline survivor func'!D255)</f>
        <v>0.89393999999999996</v>
      </c>
      <c r="F255" s="105">
        <f>ROUND(E255^EXP('Linear predictor'!D$86),5)</f>
        <v>0.90737000000000001</v>
      </c>
      <c r="G255" s="91">
        <v>0.94733000000000001</v>
      </c>
      <c r="H255" s="112">
        <v>0.92681999999999998</v>
      </c>
      <c r="I255" s="115">
        <f>IF('Case Details'!C$12=1,'Baseline survivor func'!G255,'Baseline survivor func'!H255)</f>
        <v>0.94733000000000001</v>
      </c>
      <c r="J255" s="110">
        <f>ROUND(I255^EXP('Linear predictor'!F$86),5)</f>
        <v>0.94145999999999996</v>
      </c>
    </row>
    <row r="256" spans="1:10">
      <c r="A256" s="93">
        <v>251</v>
      </c>
      <c r="B256" s="105">
        <v>252</v>
      </c>
      <c r="C256" s="93">
        <v>0.89393999999999996</v>
      </c>
      <c r="D256" s="94">
        <v>0.68106999999999995</v>
      </c>
      <c r="E256" s="104">
        <f>IF('Case Details'!C$12=1,'Baseline survivor func'!C256,'Baseline survivor func'!D256)</f>
        <v>0.89393999999999996</v>
      </c>
      <c r="F256" s="105">
        <f>ROUND(E256^EXP('Linear predictor'!D$86),5)</f>
        <v>0.90737000000000001</v>
      </c>
      <c r="G256" s="91">
        <v>0.94733000000000001</v>
      </c>
      <c r="H256" s="112">
        <v>0.92654999999999998</v>
      </c>
      <c r="I256" s="115">
        <f>IF('Case Details'!C$12=1,'Baseline survivor func'!G256,'Baseline survivor func'!H256)</f>
        <v>0.94733000000000001</v>
      </c>
      <c r="J256" s="110">
        <f>ROUND(I256^EXP('Linear predictor'!F$86),5)</f>
        <v>0.94145999999999996</v>
      </c>
    </row>
    <row r="257" spans="1:10">
      <c r="A257" s="93">
        <v>252</v>
      </c>
      <c r="B257" s="105">
        <v>253</v>
      </c>
      <c r="C257" s="93">
        <v>0.88992000000000004</v>
      </c>
      <c r="D257" s="94">
        <v>0.68106999999999995</v>
      </c>
      <c r="E257" s="104">
        <f>IF('Case Details'!C$12=1,'Baseline survivor func'!C257,'Baseline survivor func'!D257)</f>
        <v>0.88992000000000004</v>
      </c>
      <c r="F257" s="105">
        <f>ROUND(E257^EXP('Linear predictor'!D$86),5)</f>
        <v>0.90383000000000002</v>
      </c>
      <c r="G257" s="91">
        <v>0.94733000000000001</v>
      </c>
      <c r="H257" s="112">
        <v>0.92654999999999998</v>
      </c>
      <c r="I257" s="115">
        <f>IF('Case Details'!C$12=1,'Baseline survivor func'!G257,'Baseline survivor func'!H257)</f>
        <v>0.94733000000000001</v>
      </c>
      <c r="J257" s="110">
        <f>ROUND(I257^EXP('Linear predictor'!F$86),5)</f>
        <v>0.94145999999999996</v>
      </c>
    </row>
    <row r="258" spans="1:10">
      <c r="A258" s="93">
        <v>253</v>
      </c>
      <c r="B258" s="105">
        <v>254</v>
      </c>
      <c r="C258" s="93">
        <v>0.88992000000000004</v>
      </c>
      <c r="D258" s="94">
        <v>0.67979999999999996</v>
      </c>
      <c r="E258" s="104">
        <f>IF('Case Details'!C$12=1,'Baseline survivor func'!C258,'Baseline survivor func'!D258)</f>
        <v>0.88992000000000004</v>
      </c>
      <c r="F258" s="105">
        <f>ROUND(E258^EXP('Linear predictor'!D$86),5)</f>
        <v>0.90383000000000002</v>
      </c>
      <c r="G258" s="91">
        <v>0.94733000000000001</v>
      </c>
      <c r="H258" s="112">
        <v>0.92654999999999998</v>
      </c>
      <c r="I258" s="115">
        <f>IF('Case Details'!C$12=1,'Baseline survivor func'!G258,'Baseline survivor func'!H258)</f>
        <v>0.94733000000000001</v>
      </c>
      <c r="J258" s="110">
        <f>ROUND(I258^EXP('Linear predictor'!F$86),5)</f>
        <v>0.94145999999999996</v>
      </c>
    </row>
    <row r="259" spans="1:10">
      <c r="A259" s="93">
        <v>254</v>
      </c>
      <c r="B259" s="105">
        <v>255</v>
      </c>
      <c r="C259" s="93">
        <v>0.88992000000000004</v>
      </c>
      <c r="D259" s="94">
        <v>0.67747999999999997</v>
      </c>
      <c r="E259" s="104">
        <f>IF('Case Details'!C$12=1,'Baseline survivor func'!C259,'Baseline survivor func'!D259)</f>
        <v>0.88992000000000004</v>
      </c>
      <c r="F259" s="105">
        <f>ROUND(E259^EXP('Linear predictor'!D$86),5)</f>
        <v>0.90383000000000002</v>
      </c>
      <c r="G259" s="91">
        <v>0.94733000000000001</v>
      </c>
      <c r="H259" s="112">
        <v>0.92654999999999998</v>
      </c>
      <c r="I259" s="115">
        <f>IF('Case Details'!C$12=1,'Baseline survivor func'!G259,'Baseline survivor func'!H259)</f>
        <v>0.94733000000000001</v>
      </c>
      <c r="J259" s="110">
        <f>ROUND(I259^EXP('Linear predictor'!F$86),5)</f>
        <v>0.94145999999999996</v>
      </c>
    </row>
    <row r="260" spans="1:10">
      <c r="A260" s="93">
        <v>255</v>
      </c>
      <c r="B260" s="105">
        <v>256</v>
      </c>
      <c r="C260" s="93">
        <v>0.88992000000000004</v>
      </c>
      <c r="D260" s="94">
        <v>0.67747999999999997</v>
      </c>
      <c r="E260" s="104">
        <f>IF('Case Details'!C$12=1,'Baseline survivor func'!C260,'Baseline survivor func'!D260)</f>
        <v>0.88992000000000004</v>
      </c>
      <c r="F260" s="105">
        <f>ROUND(E260^EXP('Linear predictor'!D$86),5)</f>
        <v>0.90383000000000002</v>
      </c>
      <c r="G260" s="91">
        <v>0.94733000000000001</v>
      </c>
      <c r="H260" s="112">
        <v>0.92654999999999998</v>
      </c>
      <c r="I260" s="115">
        <f>IF('Case Details'!C$12=1,'Baseline survivor func'!G260,'Baseline survivor func'!H260)</f>
        <v>0.94733000000000001</v>
      </c>
      <c r="J260" s="110">
        <f>ROUND(I260^EXP('Linear predictor'!F$86),5)</f>
        <v>0.94145999999999996</v>
      </c>
    </row>
    <row r="261" spans="1:10">
      <c r="A261" s="93">
        <v>256</v>
      </c>
      <c r="B261" s="105">
        <v>257</v>
      </c>
      <c r="C261" s="93">
        <v>0.88992000000000004</v>
      </c>
      <c r="D261" s="94">
        <v>0.67747999999999997</v>
      </c>
      <c r="E261" s="104">
        <f>IF('Case Details'!C$12=1,'Baseline survivor func'!C261,'Baseline survivor func'!D261)</f>
        <v>0.88992000000000004</v>
      </c>
      <c r="F261" s="105">
        <f>ROUND(E261^EXP('Linear predictor'!D$86),5)</f>
        <v>0.90383000000000002</v>
      </c>
      <c r="G261" s="91">
        <v>0.94733000000000001</v>
      </c>
      <c r="H261" s="112">
        <v>0.92627000000000004</v>
      </c>
      <c r="I261" s="115">
        <f>IF('Case Details'!C$12=1,'Baseline survivor func'!G261,'Baseline survivor func'!H261)</f>
        <v>0.94733000000000001</v>
      </c>
      <c r="J261" s="110">
        <f>ROUND(I261^EXP('Linear predictor'!F$86),5)</f>
        <v>0.94145999999999996</v>
      </c>
    </row>
    <row r="262" spans="1:10">
      <c r="A262" s="93">
        <v>257</v>
      </c>
      <c r="B262" s="105">
        <v>258</v>
      </c>
      <c r="C262" s="93">
        <v>0.88992000000000004</v>
      </c>
      <c r="D262" s="94">
        <v>0.67635999999999996</v>
      </c>
      <c r="E262" s="104">
        <f>IF('Case Details'!C$12=1,'Baseline survivor func'!C262,'Baseline survivor func'!D262)</f>
        <v>0.88992000000000004</v>
      </c>
      <c r="F262" s="105">
        <f>ROUND(E262^EXP('Linear predictor'!D$86),5)</f>
        <v>0.90383000000000002</v>
      </c>
      <c r="G262" s="91">
        <v>0.94733000000000001</v>
      </c>
      <c r="H262" s="112">
        <v>0.92598000000000003</v>
      </c>
      <c r="I262" s="115">
        <f>IF('Case Details'!C$12=1,'Baseline survivor func'!G262,'Baseline survivor func'!H262)</f>
        <v>0.94733000000000001</v>
      </c>
      <c r="J262" s="110">
        <f>ROUND(I262^EXP('Linear predictor'!F$86),5)</f>
        <v>0.94145999999999996</v>
      </c>
    </row>
    <row r="263" spans="1:10">
      <c r="A263" s="93">
        <v>258</v>
      </c>
      <c r="B263" s="105">
        <v>259</v>
      </c>
      <c r="C263" s="93">
        <v>0.88992000000000004</v>
      </c>
      <c r="D263" s="94">
        <v>0.67500000000000004</v>
      </c>
      <c r="E263" s="104">
        <f>IF('Case Details'!C$12=1,'Baseline survivor func'!C263,'Baseline survivor func'!D263)</f>
        <v>0.88992000000000004</v>
      </c>
      <c r="F263" s="105">
        <f>ROUND(E263^EXP('Linear predictor'!D$86),5)</f>
        <v>0.90383000000000002</v>
      </c>
      <c r="G263" s="91">
        <v>0.94733000000000001</v>
      </c>
      <c r="H263" s="112">
        <v>0.92598000000000003</v>
      </c>
      <c r="I263" s="115">
        <f>IF('Case Details'!C$12=1,'Baseline survivor func'!G263,'Baseline survivor func'!H263)</f>
        <v>0.94733000000000001</v>
      </c>
      <c r="J263" s="110">
        <f>ROUND(I263^EXP('Linear predictor'!F$86),5)</f>
        <v>0.94145999999999996</v>
      </c>
    </row>
    <row r="264" spans="1:10">
      <c r="A264" s="93">
        <v>259</v>
      </c>
      <c r="B264" s="105">
        <v>260</v>
      </c>
      <c r="C264" s="93">
        <v>0.88504000000000005</v>
      </c>
      <c r="D264" s="94">
        <v>0.67500000000000004</v>
      </c>
      <c r="E264" s="104">
        <f>IF('Case Details'!C$12=1,'Baseline survivor func'!C264,'Baseline survivor func'!D264)</f>
        <v>0.88504000000000005</v>
      </c>
      <c r="F264" s="105">
        <f>ROUND(E264^EXP('Linear predictor'!D$86),5)</f>
        <v>0.89953000000000005</v>
      </c>
      <c r="G264" s="91">
        <v>0.94603000000000004</v>
      </c>
      <c r="H264" s="112">
        <v>0.92598000000000003</v>
      </c>
      <c r="I264" s="115">
        <f>IF('Case Details'!C$12=1,'Baseline survivor func'!G264,'Baseline survivor func'!H264)</f>
        <v>0.94603000000000004</v>
      </c>
      <c r="J264" s="110">
        <f>ROUND(I264^EXP('Linear predictor'!F$86),5)</f>
        <v>0.94001999999999997</v>
      </c>
    </row>
    <row r="265" spans="1:10">
      <c r="A265" s="93">
        <v>260</v>
      </c>
      <c r="B265" s="105">
        <v>261</v>
      </c>
      <c r="C265" s="93">
        <v>0.88504000000000005</v>
      </c>
      <c r="D265" s="94">
        <v>0.67403999999999997</v>
      </c>
      <c r="E265" s="104">
        <f>IF('Case Details'!C$12=1,'Baseline survivor func'!C265,'Baseline survivor func'!D265)</f>
        <v>0.88504000000000005</v>
      </c>
      <c r="F265" s="105">
        <f>ROUND(E265^EXP('Linear predictor'!D$86),5)</f>
        <v>0.89953000000000005</v>
      </c>
      <c r="G265" s="91">
        <v>0.94603000000000004</v>
      </c>
      <c r="H265" s="112">
        <v>0.92598000000000003</v>
      </c>
      <c r="I265" s="115">
        <f>IF('Case Details'!C$12=1,'Baseline survivor func'!G265,'Baseline survivor func'!H265)</f>
        <v>0.94603000000000004</v>
      </c>
      <c r="J265" s="110">
        <f>ROUND(I265^EXP('Linear predictor'!F$86),5)</f>
        <v>0.94001999999999997</v>
      </c>
    </row>
    <row r="266" spans="1:10">
      <c r="A266" s="93">
        <v>261</v>
      </c>
      <c r="B266" s="105">
        <v>262</v>
      </c>
      <c r="C266" s="93">
        <v>0.88504000000000005</v>
      </c>
      <c r="D266" s="94">
        <v>0.67403999999999997</v>
      </c>
      <c r="E266" s="104">
        <f>IF('Case Details'!C$12=1,'Baseline survivor func'!C266,'Baseline survivor func'!D266)</f>
        <v>0.88504000000000005</v>
      </c>
      <c r="F266" s="105">
        <f>ROUND(E266^EXP('Linear predictor'!D$86),5)</f>
        <v>0.89953000000000005</v>
      </c>
      <c r="G266" s="91">
        <v>0.94603000000000004</v>
      </c>
      <c r="H266" s="112">
        <v>0.92598000000000003</v>
      </c>
      <c r="I266" s="115">
        <f>IF('Case Details'!C$12=1,'Baseline survivor func'!G266,'Baseline survivor func'!H266)</f>
        <v>0.94603000000000004</v>
      </c>
      <c r="J266" s="110">
        <f>ROUND(I266^EXP('Linear predictor'!F$86),5)</f>
        <v>0.94001999999999997</v>
      </c>
    </row>
    <row r="267" spans="1:10">
      <c r="A267" s="93">
        <v>262</v>
      </c>
      <c r="B267" s="105">
        <v>263</v>
      </c>
      <c r="C267" s="93">
        <v>0.88504000000000005</v>
      </c>
      <c r="D267" s="94">
        <v>0.67403999999999997</v>
      </c>
      <c r="E267" s="104">
        <f>IF('Case Details'!C$12=1,'Baseline survivor func'!C267,'Baseline survivor func'!D267)</f>
        <v>0.88504000000000005</v>
      </c>
      <c r="F267" s="105">
        <f>ROUND(E267^EXP('Linear predictor'!D$86),5)</f>
        <v>0.89953000000000005</v>
      </c>
      <c r="G267" s="91">
        <v>0.94472</v>
      </c>
      <c r="H267" s="112">
        <v>0.92569999999999997</v>
      </c>
      <c r="I267" s="115">
        <f>IF('Case Details'!C$12=1,'Baseline survivor func'!G267,'Baseline survivor func'!H267)</f>
        <v>0.94472</v>
      </c>
      <c r="J267" s="110">
        <f>ROUND(I267^EXP('Linear predictor'!F$86),5)</f>
        <v>0.93857000000000002</v>
      </c>
    </row>
    <row r="268" spans="1:10">
      <c r="A268" s="93">
        <v>263</v>
      </c>
      <c r="B268" s="105">
        <v>264</v>
      </c>
      <c r="C268" s="93">
        <v>0.88504000000000005</v>
      </c>
      <c r="D268" s="94">
        <v>0.67403999999999997</v>
      </c>
      <c r="E268" s="104">
        <f>IF('Case Details'!C$12=1,'Baseline survivor func'!C268,'Baseline survivor func'!D268)</f>
        <v>0.88504000000000005</v>
      </c>
      <c r="F268" s="105">
        <f>ROUND(E268^EXP('Linear predictor'!D$86),5)</f>
        <v>0.89953000000000005</v>
      </c>
      <c r="G268" s="91">
        <v>0.94472</v>
      </c>
      <c r="H268" s="112">
        <v>0.92569999999999997</v>
      </c>
      <c r="I268" s="115">
        <f>IF('Case Details'!C$12=1,'Baseline survivor func'!G268,'Baseline survivor func'!H268)</f>
        <v>0.94472</v>
      </c>
      <c r="J268" s="110">
        <f>ROUND(I268^EXP('Linear predictor'!F$86),5)</f>
        <v>0.93857000000000002</v>
      </c>
    </row>
    <row r="269" spans="1:10">
      <c r="A269" s="93">
        <v>264</v>
      </c>
      <c r="B269" s="105">
        <v>265</v>
      </c>
      <c r="C269" s="93">
        <v>0.88504000000000005</v>
      </c>
      <c r="D269" s="94">
        <v>0.67227000000000003</v>
      </c>
      <c r="E269" s="104">
        <f>IF('Case Details'!C$12=1,'Baseline survivor func'!C269,'Baseline survivor func'!D269)</f>
        <v>0.88504000000000005</v>
      </c>
      <c r="F269" s="105">
        <f>ROUND(E269^EXP('Linear predictor'!D$86),5)</f>
        <v>0.89953000000000005</v>
      </c>
      <c r="G269" s="91">
        <v>0.94472</v>
      </c>
      <c r="H269" s="112">
        <v>0.92569999999999997</v>
      </c>
      <c r="I269" s="115">
        <f>IF('Case Details'!C$12=1,'Baseline survivor func'!G269,'Baseline survivor func'!H269)</f>
        <v>0.94472</v>
      </c>
      <c r="J269" s="110">
        <f>ROUND(I269^EXP('Linear predictor'!F$86),5)</f>
        <v>0.93857000000000002</v>
      </c>
    </row>
    <row r="270" spans="1:10">
      <c r="A270" s="93">
        <v>265</v>
      </c>
      <c r="B270" s="105">
        <v>266</v>
      </c>
      <c r="C270" s="93">
        <v>0.88504000000000005</v>
      </c>
      <c r="D270" s="94">
        <v>0.67149000000000003</v>
      </c>
      <c r="E270" s="104">
        <f>IF('Case Details'!C$12=1,'Baseline survivor func'!C270,'Baseline survivor func'!D270)</f>
        <v>0.88504000000000005</v>
      </c>
      <c r="F270" s="105">
        <f>ROUND(E270^EXP('Linear predictor'!D$86),5)</f>
        <v>0.89953000000000005</v>
      </c>
      <c r="G270" s="91">
        <v>0.94472</v>
      </c>
      <c r="H270" s="112">
        <v>0.92569999999999997</v>
      </c>
      <c r="I270" s="115">
        <f>IF('Case Details'!C$12=1,'Baseline survivor func'!G270,'Baseline survivor func'!H270)</f>
        <v>0.94472</v>
      </c>
      <c r="J270" s="110">
        <f>ROUND(I270^EXP('Linear predictor'!F$86),5)</f>
        <v>0.93857000000000002</v>
      </c>
    </row>
    <row r="271" spans="1:10">
      <c r="A271" s="93">
        <v>266</v>
      </c>
      <c r="B271" s="105">
        <v>267</v>
      </c>
      <c r="C271" s="93">
        <v>0.88504000000000005</v>
      </c>
      <c r="D271" s="94">
        <v>0.67149000000000003</v>
      </c>
      <c r="E271" s="104">
        <f>IF('Case Details'!C$12=1,'Baseline survivor func'!C271,'Baseline survivor func'!D271)</f>
        <v>0.88504000000000005</v>
      </c>
      <c r="F271" s="105">
        <f>ROUND(E271^EXP('Linear predictor'!D$86),5)</f>
        <v>0.89953000000000005</v>
      </c>
      <c r="G271" s="91">
        <v>0.94472</v>
      </c>
      <c r="H271" s="112">
        <v>0.92542000000000002</v>
      </c>
      <c r="I271" s="115">
        <f>IF('Case Details'!C$12=1,'Baseline survivor func'!G271,'Baseline survivor func'!H271)</f>
        <v>0.94472</v>
      </c>
      <c r="J271" s="110">
        <f>ROUND(I271^EXP('Linear predictor'!F$86),5)</f>
        <v>0.93857000000000002</v>
      </c>
    </row>
    <row r="272" spans="1:10">
      <c r="A272" s="93">
        <v>267</v>
      </c>
      <c r="B272" s="105">
        <v>268</v>
      </c>
      <c r="C272" s="93">
        <v>0.88504000000000005</v>
      </c>
      <c r="D272" s="94">
        <v>0.67149000000000003</v>
      </c>
      <c r="E272" s="104">
        <f>IF('Case Details'!C$12=1,'Baseline survivor func'!C272,'Baseline survivor func'!D272)</f>
        <v>0.88504000000000005</v>
      </c>
      <c r="F272" s="105">
        <f>ROUND(E272^EXP('Linear predictor'!D$86),5)</f>
        <v>0.89953000000000005</v>
      </c>
      <c r="G272" s="91">
        <v>0.94472</v>
      </c>
      <c r="H272" s="112">
        <v>0.92542000000000002</v>
      </c>
      <c r="I272" s="115">
        <f>IF('Case Details'!C$12=1,'Baseline survivor func'!G272,'Baseline survivor func'!H272)</f>
        <v>0.94472</v>
      </c>
      <c r="J272" s="110">
        <f>ROUND(I272^EXP('Linear predictor'!F$86),5)</f>
        <v>0.93857000000000002</v>
      </c>
    </row>
    <row r="273" spans="1:10">
      <c r="A273" s="93">
        <v>268</v>
      </c>
      <c r="B273" s="105">
        <v>269</v>
      </c>
      <c r="C273" s="93">
        <v>0.88504000000000005</v>
      </c>
      <c r="D273" s="94">
        <v>0.66742000000000001</v>
      </c>
      <c r="E273" s="104">
        <f>IF('Case Details'!C$12=1,'Baseline survivor func'!C273,'Baseline survivor func'!D273)</f>
        <v>0.88504000000000005</v>
      </c>
      <c r="F273" s="105">
        <f>ROUND(E273^EXP('Linear predictor'!D$86),5)</f>
        <v>0.89953000000000005</v>
      </c>
      <c r="G273" s="91">
        <v>0.94472</v>
      </c>
      <c r="H273" s="112">
        <v>0.92542000000000002</v>
      </c>
      <c r="I273" s="115">
        <f>IF('Case Details'!C$12=1,'Baseline survivor func'!G273,'Baseline survivor func'!H273)</f>
        <v>0.94472</v>
      </c>
      <c r="J273" s="110">
        <f>ROUND(I273^EXP('Linear predictor'!F$86),5)</f>
        <v>0.93857000000000002</v>
      </c>
    </row>
    <row r="274" spans="1:10">
      <c r="A274" s="93">
        <v>269</v>
      </c>
      <c r="B274" s="105">
        <v>270</v>
      </c>
      <c r="C274" s="93">
        <v>0.88504000000000005</v>
      </c>
      <c r="D274" s="94">
        <v>0.66551000000000005</v>
      </c>
      <c r="E274" s="104">
        <f>IF('Case Details'!C$12=1,'Baseline survivor func'!C274,'Baseline survivor func'!D274)</f>
        <v>0.88504000000000005</v>
      </c>
      <c r="F274" s="105">
        <f>ROUND(E274^EXP('Linear predictor'!D$86),5)</f>
        <v>0.89953000000000005</v>
      </c>
      <c r="G274" s="91">
        <v>0.94472</v>
      </c>
      <c r="H274" s="112">
        <v>0.92542000000000002</v>
      </c>
      <c r="I274" s="115">
        <f>IF('Case Details'!C$12=1,'Baseline survivor func'!G274,'Baseline survivor func'!H274)</f>
        <v>0.94472</v>
      </c>
      <c r="J274" s="110">
        <f>ROUND(I274^EXP('Linear predictor'!F$86),5)</f>
        <v>0.93857000000000002</v>
      </c>
    </row>
    <row r="275" spans="1:10">
      <c r="A275" s="93">
        <v>270</v>
      </c>
      <c r="B275" s="105">
        <v>271</v>
      </c>
      <c r="C275" s="93">
        <v>0.88504000000000005</v>
      </c>
      <c r="D275" s="94">
        <v>0.66551000000000005</v>
      </c>
      <c r="E275" s="104">
        <f>IF('Case Details'!C$12=1,'Baseline survivor func'!C275,'Baseline survivor func'!D275)</f>
        <v>0.88504000000000005</v>
      </c>
      <c r="F275" s="105">
        <f>ROUND(E275^EXP('Linear predictor'!D$86),5)</f>
        <v>0.89953000000000005</v>
      </c>
      <c r="G275" s="91">
        <v>0.94472</v>
      </c>
      <c r="H275" s="112">
        <v>0.92542000000000002</v>
      </c>
      <c r="I275" s="115">
        <f>IF('Case Details'!C$12=1,'Baseline survivor func'!G275,'Baseline survivor func'!H275)</f>
        <v>0.94472</v>
      </c>
      <c r="J275" s="110">
        <f>ROUND(I275^EXP('Linear predictor'!F$86),5)</f>
        <v>0.93857000000000002</v>
      </c>
    </row>
    <row r="276" spans="1:10">
      <c r="A276" s="93">
        <v>271</v>
      </c>
      <c r="B276" s="105">
        <v>272</v>
      </c>
      <c r="C276" s="93">
        <v>0.88504000000000005</v>
      </c>
      <c r="D276" s="94">
        <v>0.66447999999999996</v>
      </c>
      <c r="E276" s="104">
        <f>IF('Case Details'!C$12=1,'Baseline survivor func'!C276,'Baseline survivor func'!D276)</f>
        <v>0.88504000000000005</v>
      </c>
      <c r="F276" s="105">
        <f>ROUND(E276^EXP('Linear predictor'!D$86),5)</f>
        <v>0.89953000000000005</v>
      </c>
      <c r="G276" s="91">
        <v>0.94472</v>
      </c>
      <c r="H276" s="112">
        <v>0.92542000000000002</v>
      </c>
      <c r="I276" s="115">
        <f>IF('Case Details'!C$12=1,'Baseline survivor func'!G276,'Baseline survivor func'!H276)</f>
        <v>0.94472</v>
      </c>
      <c r="J276" s="110">
        <f>ROUND(I276^EXP('Linear predictor'!F$86),5)</f>
        <v>0.93857000000000002</v>
      </c>
    </row>
    <row r="277" spans="1:10">
      <c r="A277" s="93">
        <v>272</v>
      </c>
      <c r="B277" s="105">
        <v>273</v>
      </c>
      <c r="C277" s="93">
        <v>0.88053999999999999</v>
      </c>
      <c r="D277" s="94">
        <v>0.66137999999999997</v>
      </c>
      <c r="E277" s="104">
        <f>IF('Case Details'!C$12=1,'Baseline survivor func'!C277,'Baseline survivor func'!D277)</f>
        <v>0.88053999999999999</v>
      </c>
      <c r="F277" s="105">
        <f>ROUND(E277^EXP('Linear predictor'!D$86),5)</f>
        <v>0.89556999999999998</v>
      </c>
      <c r="G277" s="91">
        <v>0.94472</v>
      </c>
      <c r="H277" s="112">
        <v>0.92542000000000002</v>
      </c>
      <c r="I277" s="115">
        <f>IF('Case Details'!C$12=1,'Baseline survivor func'!G277,'Baseline survivor func'!H277)</f>
        <v>0.94472</v>
      </c>
      <c r="J277" s="110">
        <f>ROUND(I277^EXP('Linear predictor'!F$86),5)</f>
        <v>0.93857000000000002</v>
      </c>
    </row>
    <row r="278" spans="1:10">
      <c r="A278" s="93">
        <v>273</v>
      </c>
      <c r="B278" s="105">
        <v>274</v>
      </c>
      <c r="C278" s="93">
        <v>0.88053999999999999</v>
      </c>
      <c r="D278" s="94">
        <v>0.66137999999999997</v>
      </c>
      <c r="E278" s="104">
        <f>IF('Case Details'!C$12=1,'Baseline survivor func'!C278,'Baseline survivor func'!D278)</f>
        <v>0.88053999999999999</v>
      </c>
      <c r="F278" s="105">
        <f>ROUND(E278^EXP('Linear predictor'!D$86),5)</f>
        <v>0.89556999999999998</v>
      </c>
      <c r="G278" s="91">
        <v>0.94472</v>
      </c>
      <c r="H278" s="112">
        <v>0.92542000000000002</v>
      </c>
      <c r="I278" s="115">
        <f>IF('Case Details'!C$12=1,'Baseline survivor func'!G278,'Baseline survivor func'!H278)</f>
        <v>0.94472</v>
      </c>
      <c r="J278" s="110">
        <f>ROUND(I278^EXP('Linear predictor'!F$86),5)</f>
        <v>0.93857000000000002</v>
      </c>
    </row>
    <row r="279" spans="1:10">
      <c r="A279" s="93">
        <v>274</v>
      </c>
      <c r="B279" s="105">
        <v>275</v>
      </c>
      <c r="C279" s="93">
        <v>0.88053999999999999</v>
      </c>
      <c r="D279" s="94">
        <v>0.66024000000000005</v>
      </c>
      <c r="E279" s="104">
        <f>IF('Case Details'!C$12=1,'Baseline survivor func'!C279,'Baseline survivor func'!D279)</f>
        <v>0.88053999999999999</v>
      </c>
      <c r="F279" s="105">
        <f>ROUND(E279^EXP('Linear predictor'!D$86),5)</f>
        <v>0.89556999999999998</v>
      </c>
      <c r="G279" s="91">
        <v>0.94340999999999997</v>
      </c>
      <c r="H279" s="112">
        <v>0.92513999999999996</v>
      </c>
      <c r="I279" s="115">
        <f>IF('Case Details'!C$12=1,'Baseline survivor func'!G279,'Baseline survivor func'!H279)</f>
        <v>0.94340999999999997</v>
      </c>
      <c r="J279" s="110">
        <f>ROUND(I279^EXP('Linear predictor'!F$86),5)</f>
        <v>0.93711999999999995</v>
      </c>
    </row>
    <row r="280" spans="1:10">
      <c r="A280" s="93">
        <v>275</v>
      </c>
      <c r="B280" s="105">
        <v>276</v>
      </c>
      <c r="C280" s="93">
        <v>0.88053999999999999</v>
      </c>
      <c r="D280" s="94">
        <v>0.65956000000000004</v>
      </c>
      <c r="E280" s="104">
        <f>IF('Case Details'!C$12=1,'Baseline survivor func'!C280,'Baseline survivor func'!D280)</f>
        <v>0.88053999999999999</v>
      </c>
      <c r="F280" s="105">
        <f>ROUND(E280^EXP('Linear predictor'!D$86),5)</f>
        <v>0.89556999999999998</v>
      </c>
      <c r="G280" s="91">
        <v>0.94340999999999997</v>
      </c>
      <c r="H280" s="112">
        <v>0.92513999999999996</v>
      </c>
      <c r="I280" s="115">
        <f>IF('Case Details'!C$12=1,'Baseline survivor func'!G280,'Baseline survivor func'!H280)</f>
        <v>0.94340999999999997</v>
      </c>
      <c r="J280" s="110">
        <f>ROUND(I280^EXP('Linear predictor'!F$86),5)</f>
        <v>0.93711999999999995</v>
      </c>
    </row>
    <row r="281" spans="1:10">
      <c r="A281" s="93">
        <v>276</v>
      </c>
      <c r="B281" s="105">
        <v>277</v>
      </c>
      <c r="C281" s="93">
        <v>0.88053999999999999</v>
      </c>
      <c r="D281" s="94">
        <v>0.65720999999999996</v>
      </c>
      <c r="E281" s="104">
        <f>IF('Case Details'!C$12=1,'Baseline survivor func'!C281,'Baseline survivor func'!D281)</f>
        <v>0.88053999999999999</v>
      </c>
      <c r="F281" s="105">
        <f>ROUND(E281^EXP('Linear predictor'!D$86),5)</f>
        <v>0.89556999999999998</v>
      </c>
      <c r="G281" s="91">
        <v>0.94340999999999997</v>
      </c>
      <c r="H281" s="112">
        <v>0.92513999999999996</v>
      </c>
      <c r="I281" s="115">
        <f>IF('Case Details'!C$12=1,'Baseline survivor func'!G281,'Baseline survivor func'!H281)</f>
        <v>0.94340999999999997</v>
      </c>
      <c r="J281" s="110">
        <f>ROUND(I281^EXP('Linear predictor'!F$86),5)</f>
        <v>0.93711999999999995</v>
      </c>
    </row>
    <row r="282" spans="1:10">
      <c r="A282" s="93">
        <v>277</v>
      </c>
      <c r="B282" s="105">
        <v>278</v>
      </c>
      <c r="C282" s="93">
        <v>0.88053999999999999</v>
      </c>
      <c r="D282" s="94">
        <v>0.65720999999999996</v>
      </c>
      <c r="E282" s="104">
        <f>IF('Case Details'!C$12=1,'Baseline survivor func'!C282,'Baseline survivor func'!D282)</f>
        <v>0.88053999999999999</v>
      </c>
      <c r="F282" s="105">
        <f>ROUND(E282^EXP('Linear predictor'!D$86),5)</f>
        <v>0.89556999999999998</v>
      </c>
      <c r="G282" s="91">
        <v>0.94340999999999997</v>
      </c>
      <c r="H282" s="112">
        <v>0.92513999999999996</v>
      </c>
      <c r="I282" s="115">
        <f>IF('Case Details'!C$12=1,'Baseline survivor func'!G282,'Baseline survivor func'!H282)</f>
        <v>0.94340999999999997</v>
      </c>
      <c r="J282" s="110">
        <f>ROUND(I282^EXP('Linear predictor'!F$86),5)</f>
        <v>0.93711999999999995</v>
      </c>
    </row>
    <row r="283" spans="1:10">
      <c r="A283" s="93">
        <v>278</v>
      </c>
      <c r="B283" s="105">
        <v>279</v>
      </c>
      <c r="C283" s="93">
        <v>0.87607999999999997</v>
      </c>
      <c r="D283" s="94">
        <v>0.65720999999999996</v>
      </c>
      <c r="E283" s="104">
        <f>IF('Case Details'!C$12=1,'Baseline survivor func'!C283,'Baseline survivor func'!D283)</f>
        <v>0.87607999999999997</v>
      </c>
      <c r="F283" s="105">
        <f>ROUND(E283^EXP('Linear predictor'!D$86),5)</f>
        <v>0.89163000000000003</v>
      </c>
      <c r="G283" s="91">
        <v>0.94208999999999998</v>
      </c>
      <c r="H283" s="112">
        <v>0.92457999999999996</v>
      </c>
      <c r="I283" s="115">
        <f>IF('Case Details'!C$12=1,'Baseline survivor func'!G283,'Baseline survivor func'!H283)</f>
        <v>0.94208999999999998</v>
      </c>
      <c r="J283" s="110">
        <f>ROUND(I283^EXP('Linear predictor'!F$86),5)</f>
        <v>0.93566000000000005</v>
      </c>
    </row>
    <row r="284" spans="1:10">
      <c r="A284" s="93">
        <v>279</v>
      </c>
      <c r="B284" s="105">
        <v>280</v>
      </c>
      <c r="C284" s="93">
        <v>0.87607999999999997</v>
      </c>
      <c r="D284" s="94">
        <v>0.65615000000000001</v>
      </c>
      <c r="E284" s="104">
        <f>IF('Case Details'!C$12=1,'Baseline survivor func'!C284,'Baseline survivor func'!D284)</f>
        <v>0.87607999999999997</v>
      </c>
      <c r="F284" s="105">
        <f>ROUND(E284^EXP('Linear predictor'!D$86),5)</f>
        <v>0.89163000000000003</v>
      </c>
      <c r="G284" s="91">
        <v>0.94077999999999995</v>
      </c>
      <c r="H284" s="112">
        <v>0.92428999999999994</v>
      </c>
      <c r="I284" s="115">
        <f>IF('Case Details'!C$12=1,'Baseline survivor func'!G284,'Baseline survivor func'!H284)</f>
        <v>0.94077999999999995</v>
      </c>
      <c r="J284" s="110">
        <f>ROUND(I284^EXP('Linear predictor'!F$86),5)</f>
        <v>0.93420999999999998</v>
      </c>
    </row>
    <row r="285" spans="1:10">
      <c r="A285" s="93">
        <v>280</v>
      </c>
      <c r="B285" s="105">
        <v>281</v>
      </c>
      <c r="C285" s="93">
        <v>0.87607999999999997</v>
      </c>
      <c r="D285" s="94">
        <v>0.65505000000000002</v>
      </c>
      <c r="E285" s="104">
        <f>IF('Case Details'!C$12=1,'Baseline survivor func'!C285,'Baseline survivor func'!D285)</f>
        <v>0.87607999999999997</v>
      </c>
      <c r="F285" s="105">
        <f>ROUND(E285^EXP('Linear predictor'!D$86),5)</f>
        <v>0.89163000000000003</v>
      </c>
      <c r="G285" s="91">
        <v>0.94077999999999995</v>
      </c>
      <c r="H285" s="112">
        <v>0.92428999999999994</v>
      </c>
      <c r="I285" s="115">
        <f>IF('Case Details'!C$12=1,'Baseline survivor func'!G285,'Baseline survivor func'!H285)</f>
        <v>0.94077999999999995</v>
      </c>
      <c r="J285" s="110">
        <f>ROUND(I285^EXP('Linear predictor'!F$86),5)</f>
        <v>0.93420999999999998</v>
      </c>
    </row>
    <row r="286" spans="1:10">
      <c r="A286" s="93">
        <v>281</v>
      </c>
      <c r="B286" s="105">
        <v>282</v>
      </c>
      <c r="C286" s="93">
        <v>0.87607999999999997</v>
      </c>
      <c r="D286" s="94">
        <v>0.65342999999999996</v>
      </c>
      <c r="E286" s="104">
        <f>IF('Case Details'!C$12=1,'Baseline survivor func'!C286,'Baseline survivor func'!D286)</f>
        <v>0.87607999999999997</v>
      </c>
      <c r="F286" s="105">
        <f>ROUND(E286^EXP('Linear predictor'!D$86),5)</f>
        <v>0.89163000000000003</v>
      </c>
      <c r="G286" s="91">
        <v>0.94077999999999995</v>
      </c>
      <c r="H286" s="112">
        <v>0.92428999999999994</v>
      </c>
      <c r="I286" s="115">
        <f>IF('Case Details'!C$12=1,'Baseline survivor func'!G286,'Baseline survivor func'!H286)</f>
        <v>0.94077999999999995</v>
      </c>
      <c r="J286" s="110">
        <f>ROUND(I286^EXP('Linear predictor'!F$86),5)</f>
        <v>0.93420999999999998</v>
      </c>
    </row>
    <row r="287" spans="1:10">
      <c r="A287" s="93">
        <v>282</v>
      </c>
      <c r="B287" s="105">
        <v>283</v>
      </c>
      <c r="C287" s="93">
        <v>0.87607999999999997</v>
      </c>
      <c r="D287" s="94">
        <v>0.65342999999999996</v>
      </c>
      <c r="E287" s="104">
        <f>IF('Case Details'!C$12=1,'Baseline survivor func'!C287,'Baseline survivor func'!D287)</f>
        <v>0.87607999999999997</v>
      </c>
      <c r="F287" s="105">
        <f>ROUND(E287^EXP('Linear predictor'!D$86),5)</f>
        <v>0.89163000000000003</v>
      </c>
      <c r="G287" s="91">
        <v>0.94077999999999995</v>
      </c>
      <c r="H287" s="112">
        <v>0.92401</v>
      </c>
      <c r="I287" s="115">
        <f>IF('Case Details'!C$12=1,'Baseline survivor func'!G287,'Baseline survivor func'!H287)</f>
        <v>0.94077999999999995</v>
      </c>
      <c r="J287" s="110">
        <f>ROUND(I287^EXP('Linear predictor'!F$86),5)</f>
        <v>0.93420999999999998</v>
      </c>
    </row>
    <row r="288" spans="1:10">
      <c r="A288" s="93">
        <v>283</v>
      </c>
      <c r="B288" s="105">
        <v>284</v>
      </c>
      <c r="C288" s="93">
        <v>0.87607999999999997</v>
      </c>
      <c r="D288" s="94">
        <v>0.65342999999999996</v>
      </c>
      <c r="E288" s="104">
        <f>IF('Case Details'!C$12=1,'Baseline survivor func'!C288,'Baseline survivor func'!D288)</f>
        <v>0.87607999999999997</v>
      </c>
      <c r="F288" s="105">
        <f>ROUND(E288^EXP('Linear predictor'!D$86),5)</f>
        <v>0.89163000000000003</v>
      </c>
      <c r="G288" s="91">
        <v>0.94077999999999995</v>
      </c>
      <c r="H288" s="112">
        <v>0.92373000000000005</v>
      </c>
      <c r="I288" s="115">
        <f>IF('Case Details'!C$12=1,'Baseline survivor func'!G288,'Baseline survivor func'!H288)</f>
        <v>0.94077999999999995</v>
      </c>
      <c r="J288" s="110">
        <f>ROUND(I288^EXP('Linear predictor'!F$86),5)</f>
        <v>0.93420999999999998</v>
      </c>
    </row>
    <row r="289" spans="1:10">
      <c r="A289" s="93">
        <v>284</v>
      </c>
      <c r="B289" s="105">
        <v>285</v>
      </c>
      <c r="C289" s="93">
        <v>0.87607999999999997</v>
      </c>
      <c r="D289" s="94">
        <v>0.65342999999999996</v>
      </c>
      <c r="E289" s="104">
        <f>IF('Case Details'!C$12=1,'Baseline survivor func'!C289,'Baseline survivor func'!D289)</f>
        <v>0.87607999999999997</v>
      </c>
      <c r="F289" s="105">
        <f>ROUND(E289^EXP('Linear predictor'!D$86),5)</f>
        <v>0.89163000000000003</v>
      </c>
      <c r="G289" s="91">
        <v>0.94077999999999995</v>
      </c>
      <c r="H289" s="112">
        <v>0.92344000000000004</v>
      </c>
      <c r="I289" s="115">
        <f>IF('Case Details'!C$12=1,'Baseline survivor func'!G289,'Baseline survivor func'!H289)</f>
        <v>0.94077999999999995</v>
      </c>
      <c r="J289" s="110">
        <f>ROUND(I289^EXP('Linear predictor'!F$86),5)</f>
        <v>0.93420999999999998</v>
      </c>
    </row>
    <row r="290" spans="1:10">
      <c r="A290" s="93">
        <v>285</v>
      </c>
      <c r="B290" s="105">
        <v>286</v>
      </c>
      <c r="C290" s="93">
        <v>0.87607999999999997</v>
      </c>
      <c r="D290" s="94">
        <v>0.65342999999999996</v>
      </c>
      <c r="E290" s="104">
        <f>IF('Case Details'!C$12=1,'Baseline survivor func'!C290,'Baseline survivor func'!D290)</f>
        <v>0.87607999999999997</v>
      </c>
      <c r="F290" s="105">
        <f>ROUND(E290^EXP('Linear predictor'!D$86),5)</f>
        <v>0.89163000000000003</v>
      </c>
      <c r="G290" s="91">
        <v>0.94077999999999995</v>
      </c>
      <c r="H290" s="112">
        <v>0.92344000000000004</v>
      </c>
      <c r="I290" s="115">
        <f>IF('Case Details'!C$12=1,'Baseline survivor func'!G290,'Baseline survivor func'!H290)</f>
        <v>0.94077999999999995</v>
      </c>
      <c r="J290" s="110">
        <f>ROUND(I290^EXP('Linear predictor'!F$86),5)</f>
        <v>0.93420999999999998</v>
      </c>
    </row>
    <row r="291" spans="1:10">
      <c r="A291" s="93">
        <v>286</v>
      </c>
      <c r="B291" s="105">
        <v>287</v>
      </c>
      <c r="C291" s="93">
        <v>0.87607999999999997</v>
      </c>
      <c r="D291" s="94">
        <v>0.65342999999999996</v>
      </c>
      <c r="E291" s="104">
        <f>IF('Case Details'!C$12=1,'Baseline survivor func'!C291,'Baseline survivor func'!D291)</f>
        <v>0.87607999999999997</v>
      </c>
      <c r="F291" s="105">
        <f>ROUND(E291^EXP('Linear predictor'!D$86),5)</f>
        <v>0.89163000000000003</v>
      </c>
      <c r="G291" s="91">
        <v>0.94077999999999995</v>
      </c>
      <c r="H291" s="112">
        <v>0.92344000000000004</v>
      </c>
      <c r="I291" s="115">
        <f>IF('Case Details'!C$12=1,'Baseline survivor func'!G291,'Baseline survivor func'!H291)</f>
        <v>0.94077999999999995</v>
      </c>
      <c r="J291" s="110">
        <f>ROUND(I291^EXP('Linear predictor'!F$86),5)</f>
        <v>0.93420999999999998</v>
      </c>
    </row>
    <row r="292" spans="1:10">
      <c r="A292" s="93">
        <v>287</v>
      </c>
      <c r="B292" s="105">
        <v>288</v>
      </c>
      <c r="C292" s="93">
        <v>0.87212000000000001</v>
      </c>
      <c r="D292" s="94">
        <v>0.65237999999999996</v>
      </c>
      <c r="E292" s="104">
        <f>IF('Case Details'!C$12=1,'Baseline survivor func'!C292,'Baseline survivor func'!D292)</f>
        <v>0.87212000000000001</v>
      </c>
      <c r="F292" s="105">
        <f>ROUND(E292^EXP('Linear predictor'!D$86),5)</f>
        <v>0.88814000000000004</v>
      </c>
      <c r="G292" s="91">
        <v>0.94077999999999995</v>
      </c>
      <c r="H292" s="112">
        <v>0.92344000000000004</v>
      </c>
      <c r="I292" s="115">
        <f>IF('Case Details'!C$12=1,'Baseline survivor func'!G292,'Baseline survivor func'!H292)</f>
        <v>0.94077999999999995</v>
      </c>
      <c r="J292" s="110">
        <f>ROUND(I292^EXP('Linear predictor'!F$86),5)</f>
        <v>0.93420999999999998</v>
      </c>
    </row>
    <row r="293" spans="1:10">
      <c r="A293" s="93">
        <v>288</v>
      </c>
      <c r="B293" s="105">
        <v>289</v>
      </c>
      <c r="C293" s="93">
        <v>0.87212000000000001</v>
      </c>
      <c r="D293" s="94">
        <v>0.65100999999999998</v>
      </c>
      <c r="E293" s="104">
        <f>IF('Case Details'!C$12=1,'Baseline survivor func'!C293,'Baseline survivor func'!D293)</f>
        <v>0.87212000000000001</v>
      </c>
      <c r="F293" s="105">
        <f>ROUND(E293^EXP('Linear predictor'!D$86),5)</f>
        <v>0.88814000000000004</v>
      </c>
      <c r="G293" s="91">
        <v>0.94077999999999995</v>
      </c>
      <c r="H293" s="112">
        <v>0.92344000000000004</v>
      </c>
      <c r="I293" s="115">
        <f>IF('Case Details'!C$12=1,'Baseline survivor func'!G293,'Baseline survivor func'!H293)</f>
        <v>0.94077999999999995</v>
      </c>
      <c r="J293" s="110">
        <f>ROUND(I293^EXP('Linear predictor'!F$86),5)</f>
        <v>0.93420999999999998</v>
      </c>
    </row>
    <row r="294" spans="1:10">
      <c r="A294" s="93">
        <v>289</v>
      </c>
      <c r="B294" s="105">
        <v>290</v>
      </c>
      <c r="C294" s="93">
        <v>0.87212000000000001</v>
      </c>
      <c r="D294" s="94">
        <v>0.65100999999999998</v>
      </c>
      <c r="E294" s="104">
        <f>IF('Case Details'!C$12=1,'Baseline survivor func'!C294,'Baseline survivor func'!D294)</f>
        <v>0.87212000000000001</v>
      </c>
      <c r="F294" s="105">
        <f>ROUND(E294^EXP('Linear predictor'!D$86),5)</f>
        <v>0.88814000000000004</v>
      </c>
      <c r="G294" s="91">
        <v>0.94077999999999995</v>
      </c>
      <c r="H294" s="112">
        <v>0.92344000000000004</v>
      </c>
      <c r="I294" s="115">
        <f>IF('Case Details'!C$12=1,'Baseline survivor func'!G294,'Baseline survivor func'!H294)</f>
        <v>0.94077999999999995</v>
      </c>
      <c r="J294" s="110">
        <f>ROUND(I294^EXP('Linear predictor'!F$86),5)</f>
        <v>0.93420999999999998</v>
      </c>
    </row>
    <row r="295" spans="1:10">
      <c r="A295" s="93">
        <v>290</v>
      </c>
      <c r="B295" s="105">
        <v>291</v>
      </c>
      <c r="C295" s="93">
        <v>0.87212000000000001</v>
      </c>
      <c r="D295" s="94">
        <v>0.64993000000000001</v>
      </c>
      <c r="E295" s="104">
        <f>IF('Case Details'!C$12=1,'Baseline survivor func'!C295,'Baseline survivor func'!D295)</f>
        <v>0.87212000000000001</v>
      </c>
      <c r="F295" s="105">
        <f>ROUND(E295^EXP('Linear predictor'!D$86),5)</f>
        <v>0.88814000000000004</v>
      </c>
      <c r="G295" s="91">
        <v>0.94077999999999995</v>
      </c>
      <c r="H295" s="112">
        <v>0.92344000000000004</v>
      </c>
      <c r="I295" s="115">
        <f>IF('Case Details'!C$12=1,'Baseline survivor func'!G295,'Baseline survivor func'!H295)</f>
        <v>0.94077999999999995</v>
      </c>
      <c r="J295" s="110">
        <f>ROUND(I295^EXP('Linear predictor'!F$86),5)</f>
        <v>0.93420999999999998</v>
      </c>
    </row>
    <row r="296" spans="1:10">
      <c r="A296" s="93">
        <v>291</v>
      </c>
      <c r="B296" s="105">
        <v>292</v>
      </c>
      <c r="C296" s="93">
        <v>0.87212000000000001</v>
      </c>
      <c r="D296" s="94">
        <v>0.64993000000000001</v>
      </c>
      <c r="E296" s="104">
        <f>IF('Case Details'!C$12=1,'Baseline survivor func'!C296,'Baseline survivor func'!D296)</f>
        <v>0.87212000000000001</v>
      </c>
      <c r="F296" s="105">
        <f>ROUND(E296^EXP('Linear predictor'!D$86),5)</f>
        <v>0.88814000000000004</v>
      </c>
      <c r="G296" s="91">
        <v>0.93942999999999999</v>
      </c>
      <c r="H296" s="112">
        <v>0.92344000000000004</v>
      </c>
      <c r="I296" s="115">
        <f>IF('Case Details'!C$12=1,'Baseline survivor func'!G296,'Baseline survivor func'!H296)</f>
        <v>0.93942999999999999</v>
      </c>
      <c r="J296" s="110">
        <f>ROUND(I296^EXP('Linear predictor'!F$86),5)</f>
        <v>0.93271999999999999</v>
      </c>
    </row>
    <row r="297" spans="1:10">
      <c r="A297" s="93">
        <v>292</v>
      </c>
      <c r="B297" s="105">
        <v>293</v>
      </c>
      <c r="C297" s="93">
        <v>0.87212000000000001</v>
      </c>
      <c r="D297" s="94">
        <v>0.64993000000000001</v>
      </c>
      <c r="E297" s="104">
        <f>IF('Case Details'!C$12=1,'Baseline survivor func'!C297,'Baseline survivor func'!D297)</f>
        <v>0.87212000000000001</v>
      </c>
      <c r="F297" s="105">
        <f>ROUND(E297^EXP('Linear predictor'!D$86),5)</f>
        <v>0.88814000000000004</v>
      </c>
      <c r="G297" s="91">
        <v>0.93942999999999999</v>
      </c>
      <c r="H297" s="112">
        <v>0.92344000000000004</v>
      </c>
      <c r="I297" s="115">
        <f>IF('Case Details'!C$12=1,'Baseline survivor func'!G297,'Baseline survivor func'!H297)</f>
        <v>0.93942999999999999</v>
      </c>
      <c r="J297" s="110">
        <f>ROUND(I297^EXP('Linear predictor'!F$86),5)</f>
        <v>0.93271999999999999</v>
      </c>
    </row>
    <row r="298" spans="1:10">
      <c r="A298" s="93">
        <v>293</v>
      </c>
      <c r="B298" s="105">
        <v>294</v>
      </c>
      <c r="C298" s="93">
        <v>0.87212000000000001</v>
      </c>
      <c r="D298" s="94">
        <v>0.64993000000000001</v>
      </c>
      <c r="E298" s="104">
        <f>IF('Case Details'!C$12=1,'Baseline survivor func'!C298,'Baseline survivor func'!D298)</f>
        <v>0.87212000000000001</v>
      </c>
      <c r="F298" s="105">
        <f>ROUND(E298^EXP('Linear predictor'!D$86),5)</f>
        <v>0.88814000000000004</v>
      </c>
      <c r="G298" s="91">
        <v>0.93942999999999999</v>
      </c>
      <c r="H298" s="112">
        <v>0.92344000000000004</v>
      </c>
      <c r="I298" s="115">
        <f>IF('Case Details'!C$12=1,'Baseline survivor func'!G298,'Baseline survivor func'!H298)</f>
        <v>0.93942999999999999</v>
      </c>
      <c r="J298" s="110">
        <f>ROUND(I298^EXP('Linear predictor'!F$86),5)</f>
        <v>0.93271999999999999</v>
      </c>
    </row>
    <row r="299" spans="1:10">
      <c r="A299" s="93">
        <v>294</v>
      </c>
      <c r="B299" s="105">
        <v>295</v>
      </c>
      <c r="C299" s="93">
        <v>0.86811000000000005</v>
      </c>
      <c r="D299" s="94">
        <v>0.64993000000000001</v>
      </c>
      <c r="E299" s="104">
        <f>IF('Case Details'!C$12=1,'Baseline survivor func'!C299,'Baseline survivor func'!D299)</f>
        <v>0.86811000000000005</v>
      </c>
      <c r="F299" s="105">
        <f>ROUND(E299^EXP('Linear predictor'!D$86),5)</f>
        <v>0.88460000000000005</v>
      </c>
      <c r="G299" s="91">
        <v>0.93942999999999999</v>
      </c>
      <c r="H299" s="112">
        <v>0.92344000000000004</v>
      </c>
      <c r="I299" s="115">
        <f>IF('Case Details'!C$12=1,'Baseline survivor func'!G299,'Baseline survivor func'!H299)</f>
        <v>0.93942999999999999</v>
      </c>
      <c r="J299" s="110">
        <f>ROUND(I299^EXP('Linear predictor'!F$86),5)</f>
        <v>0.93271999999999999</v>
      </c>
    </row>
    <row r="300" spans="1:10">
      <c r="A300" s="93">
        <v>295</v>
      </c>
      <c r="B300" s="105">
        <v>296</v>
      </c>
      <c r="C300" s="93">
        <v>0.86811000000000005</v>
      </c>
      <c r="D300" s="94">
        <v>0.64993000000000001</v>
      </c>
      <c r="E300" s="104">
        <f>IF('Case Details'!C$12=1,'Baseline survivor func'!C300,'Baseline survivor func'!D300)</f>
        <v>0.86811000000000005</v>
      </c>
      <c r="F300" s="105">
        <f>ROUND(E300^EXP('Linear predictor'!D$86),5)</f>
        <v>0.88460000000000005</v>
      </c>
      <c r="G300" s="91">
        <v>0.93942999999999999</v>
      </c>
      <c r="H300" s="112">
        <v>0.92315999999999998</v>
      </c>
      <c r="I300" s="115">
        <f>IF('Case Details'!C$12=1,'Baseline survivor func'!G300,'Baseline survivor func'!H300)</f>
        <v>0.93942999999999999</v>
      </c>
      <c r="J300" s="110">
        <f>ROUND(I300^EXP('Linear predictor'!F$86),5)</f>
        <v>0.93271999999999999</v>
      </c>
    </row>
    <row r="301" spans="1:10">
      <c r="A301" s="93">
        <v>296</v>
      </c>
      <c r="B301" s="105">
        <v>297</v>
      </c>
      <c r="C301" s="93">
        <v>0.86811000000000005</v>
      </c>
      <c r="D301" s="94">
        <v>0.64993000000000001</v>
      </c>
      <c r="E301" s="104">
        <f>IF('Case Details'!C$12=1,'Baseline survivor func'!C301,'Baseline survivor func'!D301)</f>
        <v>0.86811000000000005</v>
      </c>
      <c r="F301" s="105">
        <f>ROUND(E301^EXP('Linear predictor'!D$86),5)</f>
        <v>0.88460000000000005</v>
      </c>
      <c r="G301" s="91">
        <v>0.93942999999999999</v>
      </c>
      <c r="H301" s="112">
        <v>0.92315999999999998</v>
      </c>
      <c r="I301" s="115">
        <f>IF('Case Details'!C$12=1,'Baseline survivor func'!G301,'Baseline survivor func'!H301)</f>
        <v>0.93942999999999999</v>
      </c>
      <c r="J301" s="110">
        <f>ROUND(I301^EXP('Linear predictor'!F$86),5)</f>
        <v>0.93271999999999999</v>
      </c>
    </row>
    <row r="302" spans="1:10">
      <c r="A302" s="93">
        <v>297</v>
      </c>
      <c r="B302" s="105">
        <v>298</v>
      </c>
      <c r="C302" s="93">
        <v>0.86811000000000005</v>
      </c>
      <c r="D302" s="94">
        <v>0.64993000000000001</v>
      </c>
      <c r="E302" s="104">
        <f>IF('Case Details'!C$12=1,'Baseline survivor func'!C302,'Baseline survivor func'!D302)</f>
        <v>0.86811000000000005</v>
      </c>
      <c r="F302" s="105">
        <f>ROUND(E302^EXP('Linear predictor'!D$86),5)</f>
        <v>0.88460000000000005</v>
      </c>
      <c r="G302" s="91">
        <v>0.93942999999999999</v>
      </c>
      <c r="H302" s="112">
        <v>0.92315999999999998</v>
      </c>
      <c r="I302" s="115">
        <f>IF('Case Details'!C$12=1,'Baseline survivor func'!G302,'Baseline survivor func'!H302)</f>
        <v>0.93942999999999999</v>
      </c>
      <c r="J302" s="110">
        <f>ROUND(I302^EXP('Linear predictor'!F$86),5)</f>
        <v>0.93271999999999999</v>
      </c>
    </row>
    <row r="303" spans="1:10">
      <c r="A303" s="93">
        <v>298</v>
      </c>
      <c r="B303" s="105">
        <v>299</v>
      </c>
      <c r="C303" s="93">
        <v>0.86811000000000005</v>
      </c>
      <c r="D303" s="94">
        <v>0.64993000000000001</v>
      </c>
      <c r="E303" s="104">
        <f>IF('Case Details'!C$12=1,'Baseline survivor func'!C303,'Baseline survivor func'!D303)</f>
        <v>0.86811000000000005</v>
      </c>
      <c r="F303" s="105">
        <f>ROUND(E303^EXP('Linear predictor'!D$86),5)</f>
        <v>0.88460000000000005</v>
      </c>
      <c r="G303" s="91">
        <v>0.93942999999999999</v>
      </c>
      <c r="H303" s="112">
        <v>0.92315999999999998</v>
      </c>
      <c r="I303" s="115">
        <f>IF('Case Details'!C$12=1,'Baseline survivor func'!G303,'Baseline survivor func'!H303)</f>
        <v>0.93942999999999999</v>
      </c>
      <c r="J303" s="110">
        <f>ROUND(I303^EXP('Linear predictor'!F$86),5)</f>
        <v>0.93271999999999999</v>
      </c>
    </row>
    <row r="304" spans="1:10">
      <c r="A304" s="93">
        <v>299</v>
      </c>
      <c r="B304" s="105">
        <v>300</v>
      </c>
      <c r="C304" s="93">
        <v>0.86811000000000005</v>
      </c>
      <c r="D304" s="94">
        <v>0.64993000000000001</v>
      </c>
      <c r="E304" s="104">
        <f>IF('Case Details'!C$12=1,'Baseline survivor func'!C304,'Baseline survivor func'!D304)</f>
        <v>0.86811000000000005</v>
      </c>
      <c r="F304" s="105">
        <f>ROUND(E304^EXP('Linear predictor'!D$86),5)</f>
        <v>0.88460000000000005</v>
      </c>
      <c r="G304" s="91">
        <v>0.93805000000000005</v>
      </c>
      <c r="H304" s="112">
        <v>0.92315999999999998</v>
      </c>
      <c r="I304" s="115">
        <f>IF('Case Details'!C$12=1,'Baseline survivor func'!G304,'Baseline survivor func'!H304)</f>
        <v>0.93805000000000005</v>
      </c>
      <c r="J304" s="110">
        <f>ROUND(I304^EXP('Linear predictor'!F$86),5)</f>
        <v>0.93118999999999996</v>
      </c>
    </row>
    <row r="305" spans="1:10">
      <c r="A305" s="93">
        <v>300</v>
      </c>
      <c r="B305" s="105">
        <v>301</v>
      </c>
      <c r="C305" s="93">
        <v>0.86811000000000005</v>
      </c>
      <c r="D305" s="94">
        <v>0.64993000000000001</v>
      </c>
      <c r="E305" s="104">
        <f>IF('Case Details'!C$12=1,'Baseline survivor func'!C305,'Baseline survivor func'!D305)</f>
        <v>0.86811000000000005</v>
      </c>
      <c r="F305" s="105">
        <f>ROUND(E305^EXP('Linear predictor'!D$86),5)</f>
        <v>0.88460000000000005</v>
      </c>
      <c r="G305" s="91">
        <v>0.93805000000000005</v>
      </c>
      <c r="H305" s="112">
        <v>0.92315999999999998</v>
      </c>
      <c r="I305" s="115">
        <f>IF('Case Details'!C$12=1,'Baseline survivor func'!G305,'Baseline survivor func'!H305)</f>
        <v>0.93805000000000005</v>
      </c>
      <c r="J305" s="110">
        <f>ROUND(I305^EXP('Linear predictor'!F$86),5)</f>
        <v>0.93118999999999996</v>
      </c>
    </row>
    <row r="306" spans="1:10">
      <c r="A306" s="93">
        <v>301</v>
      </c>
      <c r="B306" s="105">
        <v>302</v>
      </c>
      <c r="C306" s="93">
        <v>0.86811000000000005</v>
      </c>
      <c r="D306" s="94">
        <v>0.64541999999999999</v>
      </c>
      <c r="E306" s="104">
        <f>IF('Case Details'!C$12=1,'Baseline survivor func'!C306,'Baseline survivor func'!D306)</f>
        <v>0.86811000000000005</v>
      </c>
      <c r="F306" s="105">
        <f>ROUND(E306^EXP('Linear predictor'!D$86),5)</f>
        <v>0.88460000000000005</v>
      </c>
      <c r="G306" s="91">
        <v>0.93805000000000005</v>
      </c>
      <c r="H306" s="112">
        <v>0.92315999999999998</v>
      </c>
      <c r="I306" s="115">
        <f>IF('Case Details'!C$12=1,'Baseline survivor func'!G306,'Baseline survivor func'!H306)</f>
        <v>0.93805000000000005</v>
      </c>
      <c r="J306" s="110">
        <f>ROUND(I306^EXP('Linear predictor'!F$86),5)</f>
        <v>0.93118999999999996</v>
      </c>
    </row>
    <row r="307" spans="1:10">
      <c r="A307" s="93">
        <v>302</v>
      </c>
      <c r="B307" s="105">
        <v>303</v>
      </c>
      <c r="C307" s="93">
        <v>0.86811000000000005</v>
      </c>
      <c r="D307" s="94">
        <v>0.64541999999999999</v>
      </c>
      <c r="E307" s="104">
        <f>IF('Case Details'!C$12=1,'Baseline survivor func'!C307,'Baseline survivor func'!D307)</f>
        <v>0.86811000000000005</v>
      </c>
      <c r="F307" s="105">
        <f>ROUND(E307^EXP('Linear predictor'!D$86),5)</f>
        <v>0.88460000000000005</v>
      </c>
      <c r="G307" s="91">
        <v>0.93805000000000005</v>
      </c>
      <c r="H307" s="112">
        <v>0.92315999999999998</v>
      </c>
      <c r="I307" s="115">
        <f>IF('Case Details'!C$12=1,'Baseline survivor func'!G307,'Baseline survivor func'!H307)</f>
        <v>0.93805000000000005</v>
      </c>
      <c r="J307" s="110">
        <f>ROUND(I307^EXP('Linear predictor'!F$86),5)</f>
        <v>0.93118999999999996</v>
      </c>
    </row>
    <row r="308" spans="1:10">
      <c r="A308" s="93">
        <v>303</v>
      </c>
      <c r="B308" s="105">
        <v>304</v>
      </c>
      <c r="C308" s="93">
        <v>0.86811000000000005</v>
      </c>
      <c r="D308" s="94">
        <v>0.64420999999999995</v>
      </c>
      <c r="E308" s="104">
        <f>IF('Case Details'!C$12=1,'Baseline survivor func'!C308,'Baseline survivor func'!D308)</f>
        <v>0.86811000000000005</v>
      </c>
      <c r="F308" s="105">
        <f>ROUND(E308^EXP('Linear predictor'!D$86),5)</f>
        <v>0.88460000000000005</v>
      </c>
      <c r="G308" s="91">
        <v>0.93805000000000005</v>
      </c>
      <c r="H308" s="112">
        <v>0.92315999999999998</v>
      </c>
      <c r="I308" s="115">
        <f>IF('Case Details'!C$12=1,'Baseline survivor func'!G308,'Baseline survivor func'!H308)</f>
        <v>0.93805000000000005</v>
      </c>
      <c r="J308" s="110">
        <f>ROUND(I308^EXP('Linear predictor'!F$86),5)</f>
        <v>0.93118999999999996</v>
      </c>
    </row>
    <row r="309" spans="1:10">
      <c r="A309" s="93">
        <v>304</v>
      </c>
      <c r="B309" s="105">
        <v>305</v>
      </c>
      <c r="C309" s="93">
        <v>0.86811000000000005</v>
      </c>
      <c r="D309" s="94">
        <v>0.64420999999999995</v>
      </c>
      <c r="E309" s="104">
        <f>IF('Case Details'!C$12=1,'Baseline survivor func'!C309,'Baseline survivor func'!D309)</f>
        <v>0.86811000000000005</v>
      </c>
      <c r="F309" s="105">
        <f>ROUND(E309^EXP('Linear predictor'!D$86),5)</f>
        <v>0.88460000000000005</v>
      </c>
      <c r="G309" s="91">
        <v>0.93805000000000005</v>
      </c>
      <c r="H309" s="112">
        <v>0.92315999999999998</v>
      </c>
      <c r="I309" s="115">
        <f>IF('Case Details'!C$12=1,'Baseline survivor func'!G309,'Baseline survivor func'!H309)</f>
        <v>0.93805000000000005</v>
      </c>
      <c r="J309" s="110">
        <f>ROUND(I309^EXP('Linear predictor'!F$86),5)</f>
        <v>0.93118999999999996</v>
      </c>
    </row>
    <row r="310" spans="1:10">
      <c r="A310" s="93">
        <v>305</v>
      </c>
      <c r="B310" s="105">
        <v>306</v>
      </c>
      <c r="C310" s="93">
        <v>0.86811000000000005</v>
      </c>
      <c r="D310" s="94">
        <v>0.64253000000000005</v>
      </c>
      <c r="E310" s="104">
        <f>IF('Case Details'!C$12=1,'Baseline survivor func'!C310,'Baseline survivor func'!D310)</f>
        <v>0.86811000000000005</v>
      </c>
      <c r="F310" s="105">
        <f>ROUND(E310^EXP('Linear predictor'!D$86),5)</f>
        <v>0.88460000000000005</v>
      </c>
      <c r="G310" s="91">
        <v>0.93805000000000005</v>
      </c>
      <c r="H310" s="112">
        <v>0.92286999999999997</v>
      </c>
      <c r="I310" s="115">
        <f>IF('Case Details'!C$12=1,'Baseline survivor func'!G310,'Baseline survivor func'!H310)</f>
        <v>0.93805000000000005</v>
      </c>
      <c r="J310" s="110">
        <f>ROUND(I310^EXP('Linear predictor'!F$86),5)</f>
        <v>0.93118999999999996</v>
      </c>
    </row>
    <row r="311" spans="1:10">
      <c r="A311" s="93">
        <v>306</v>
      </c>
      <c r="B311" s="105">
        <v>307</v>
      </c>
      <c r="C311" s="93">
        <v>0.86811000000000005</v>
      </c>
      <c r="D311" s="94">
        <v>0.64253000000000005</v>
      </c>
      <c r="E311" s="104">
        <f>IF('Case Details'!C$12=1,'Baseline survivor func'!C311,'Baseline survivor func'!D311)</f>
        <v>0.86811000000000005</v>
      </c>
      <c r="F311" s="105">
        <f>ROUND(E311^EXP('Linear predictor'!D$86),5)</f>
        <v>0.88460000000000005</v>
      </c>
      <c r="G311" s="91">
        <v>0.93805000000000005</v>
      </c>
      <c r="H311" s="112">
        <v>0.92259000000000002</v>
      </c>
      <c r="I311" s="115">
        <f>IF('Case Details'!C$12=1,'Baseline survivor func'!G311,'Baseline survivor func'!H311)</f>
        <v>0.93805000000000005</v>
      </c>
      <c r="J311" s="110">
        <f>ROUND(I311^EXP('Linear predictor'!F$86),5)</f>
        <v>0.93118999999999996</v>
      </c>
    </row>
    <row r="312" spans="1:10">
      <c r="A312" s="93">
        <v>307</v>
      </c>
      <c r="B312" s="105">
        <v>308</v>
      </c>
      <c r="C312" s="93">
        <v>0.86811000000000005</v>
      </c>
      <c r="D312" s="94">
        <v>0.64253000000000005</v>
      </c>
      <c r="E312" s="104">
        <f>IF('Case Details'!C$12=1,'Baseline survivor func'!C312,'Baseline survivor func'!D312)</f>
        <v>0.86811000000000005</v>
      </c>
      <c r="F312" s="105">
        <f>ROUND(E312^EXP('Linear predictor'!D$86),5)</f>
        <v>0.88460000000000005</v>
      </c>
      <c r="G312" s="91">
        <v>0.93805000000000005</v>
      </c>
      <c r="H312" s="112">
        <v>0.92230000000000001</v>
      </c>
      <c r="I312" s="115">
        <f>IF('Case Details'!C$12=1,'Baseline survivor func'!G312,'Baseline survivor func'!H312)</f>
        <v>0.93805000000000005</v>
      </c>
      <c r="J312" s="110">
        <f>ROUND(I312^EXP('Linear predictor'!F$86),5)</f>
        <v>0.93118999999999996</v>
      </c>
    </row>
    <row r="313" spans="1:10">
      <c r="A313" s="93">
        <v>308</v>
      </c>
      <c r="B313" s="105">
        <v>309</v>
      </c>
      <c r="C313" s="93">
        <v>0.86811000000000005</v>
      </c>
      <c r="D313" s="94">
        <v>0.64253000000000005</v>
      </c>
      <c r="E313" s="104">
        <f>IF('Case Details'!C$12=1,'Baseline survivor func'!C313,'Baseline survivor func'!D313)</f>
        <v>0.86811000000000005</v>
      </c>
      <c r="F313" s="105">
        <f>ROUND(E313^EXP('Linear predictor'!D$86),5)</f>
        <v>0.88460000000000005</v>
      </c>
      <c r="G313" s="91">
        <v>0.93805000000000005</v>
      </c>
      <c r="H313" s="112">
        <v>0.92230000000000001</v>
      </c>
      <c r="I313" s="115">
        <f>IF('Case Details'!C$12=1,'Baseline survivor func'!G313,'Baseline survivor func'!H313)</f>
        <v>0.93805000000000005</v>
      </c>
      <c r="J313" s="110">
        <f>ROUND(I313^EXP('Linear predictor'!F$86),5)</f>
        <v>0.93118999999999996</v>
      </c>
    </row>
    <row r="314" spans="1:10">
      <c r="A314" s="93">
        <v>309</v>
      </c>
      <c r="B314" s="105">
        <v>310</v>
      </c>
      <c r="C314" s="93">
        <v>0.86250000000000004</v>
      </c>
      <c r="D314" s="94">
        <v>0.64024999999999999</v>
      </c>
      <c r="E314" s="104">
        <f>IF('Case Details'!C$12=1,'Baseline survivor func'!C314,'Baseline survivor func'!D314)</f>
        <v>0.86250000000000004</v>
      </c>
      <c r="F314" s="105">
        <f>ROUND(E314^EXP('Linear predictor'!D$86),5)</f>
        <v>0.87963999999999998</v>
      </c>
      <c r="G314" s="91">
        <v>0.93805000000000005</v>
      </c>
      <c r="H314" s="112">
        <v>0.92230000000000001</v>
      </c>
      <c r="I314" s="115">
        <f>IF('Case Details'!C$12=1,'Baseline survivor func'!G314,'Baseline survivor func'!H314)</f>
        <v>0.93805000000000005</v>
      </c>
      <c r="J314" s="110">
        <f>ROUND(I314^EXP('Linear predictor'!F$86),5)</f>
        <v>0.93118999999999996</v>
      </c>
    </row>
    <row r="315" spans="1:10">
      <c r="A315" s="93">
        <v>310</v>
      </c>
      <c r="B315" s="105">
        <v>311</v>
      </c>
      <c r="C315" s="93">
        <v>0.86250000000000004</v>
      </c>
      <c r="D315" s="94">
        <v>0.64024999999999999</v>
      </c>
      <c r="E315" s="104">
        <f>IF('Case Details'!C$12=1,'Baseline survivor func'!C315,'Baseline survivor func'!D315)</f>
        <v>0.86250000000000004</v>
      </c>
      <c r="F315" s="105">
        <f>ROUND(E315^EXP('Linear predictor'!D$86),5)</f>
        <v>0.87963999999999998</v>
      </c>
      <c r="G315" s="91">
        <v>0.93805000000000005</v>
      </c>
      <c r="H315" s="112">
        <v>0.92230000000000001</v>
      </c>
      <c r="I315" s="115">
        <f>IF('Case Details'!C$12=1,'Baseline survivor func'!G315,'Baseline survivor func'!H315)</f>
        <v>0.93805000000000005</v>
      </c>
      <c r="J315" s="110">
        <f>ROUND(I315^EXP('Linear predictor'!F$86),5)</f>
        <v>0.93118999999999996</v>
      </c>
    </row>
    <row r="316" spans="1:10">
      <c r="A316" s="93">
        <v>311</v>
      </c>
      <c r="B316" s="105">
        <v>312</v>
      </c>
      <c r="C316" s="93">
        <v>0.86250000000000004</v>
      </c>
      <c r="D316" s="94">
        <v>0.63944999999999996</v>
      </c>
      <c r="E316" s="104">
        <f>IF('Case Details'!C$12=1,'Baseline survivor func'!C316,'Baseline survivor func'!D316)</f>
        <v>0.86250000000000004</v>
      </c>
      <c r="F316" s="105">
        <f>ROUND(E316^EXP('Linear predictor'!D$86),5)</f>
        <v>0.87963999999999998</v>
      </c>
      <c r="G316" s="91">
        <v>0.93805000000000005</v>
      </c>
      <c r="H316" s="112">
        <v>0.92230000000000001</v>
      </c>
      <c r="I316" s="115">
        <f>IF('Case Details'!C$12=1,'Baseline survivor func'!G316,'Baseline survivor func'!H316)</f>
        <v>0.93805000000000005</v>
      </c>
      <c r="J316" s="110">
        <f>ROUND(I316^EXP('Linear predictor'!F$86),5)</f>
        <v>0.93118999999999996</v>
      </c>
    </row>
    <row r="317" spans="1:10">
      <c r="A317" s="93">
        <v>312</v>
      </c>
      <c r="B317" s="105">
        <v>313</v>
      </c>
      <c r="C317" s="93">
        <v>0.86250000000000004</v>
      </c>
      <c r="D317" s="94">
        <v>0.63821000000000006</v>
      </c>
      <c r="E317" s="104">
        <f>IF('Case Details'!C$12=1,'Baseline survivor func'!C317,'Baseline survivor func'!D317)</f>
        <v>0.86250000000000004</v>
      </c>
      <c r="F317" s="105">
        <f>ROUND(E317^EXP('Linear predictor'!D$86),5)</f>
        <v>0.87963999999999998</v>
      </c>
      <c r="G317" s="91">
        <v>0.93805000000000005</v>
      </c>
      <c r="H317" s="112">
        <v>0.92230000000000001</v>
      </c>
      <c r="I317" s="115">
        <f>IF('Case Details'!C$12=1,'Baseline survivor func'!G317,'Baseline survivor func'!H317)</f>
        <v>0.93805000000000005</v>
      </c>
      <c r="J317" s="110">
        <f>ROUND(I317^EXP('Linear predictor'!F$86),5)</f>
        <v>0.93118999999999996</v>
      </c>
    </row>
    <row r="318" spans="1:10">
      <c r="A318" s="93">
        <v>313</v>
      </c>
      <c r="B318" s="105">
        <v>314</v>
      </c>
      <c r="C318" s="93">
        <v>0.86250000000000004</v>
      </c>
      <c r="D318" s="94">
        <v>0.63821000000000006</v>
      </c>
      <c r="E318" s="104">
        <f>IF('Case Details'!C$12=1,'Baseline survivor func'!C318,'Baseline survivor func'!D318)</f>
        <v>0.86250000000000004</v>
      </c>
      <c r="F318" s="105">
        <f>ROUND(E318^EXP('Linear predictor'!D$86),5)</f>
        <v>0.87963999999999998</v>
      </c>
      <c r="G318" s="91">
        <v>0.93659999999999999</v>
      </c>
      <c r="H318" s="112">
        <v>0.92230000000000001</v>
      </c>
      <c r="I318" s="115">
        <f>IF('Case Details'!C$12=1,'Baseline survivor func'!G318,'Baseline survivor func'!H318)</f>
        <v>0.93659999999999999</v>
      </c>
      <c r="J318" s="110">
        <f>ROUND(I318^EXP('Linear predictor'!F$86),5)</f>
        <v>0.92957999999999996</v>
      </c>
    </row>
    <row r="319" spans="1:10">
      <c r="A319" s="93">
        <v>314</v>
      </c>
      <c r="B319" s="105">
        <v>315</v>
      </c>
      <c r="C319" s="93">
        <v>0.86250000000000004</v>
      </c>
      <c r="D319" s="94">
        <v>0.63731000000000004</v>
      </c>
      <c r="E319" s="104">
        <f>IF('Case Details'!C$12=1,'Baseline survivor func'!C319,'Baseline survivor func'!D319)</f>
        <v>0.86250000000000004</v>
      </c>
      <c r="F319" s="105">
        <f>ROUND(E319^EXP('Linear predictor'!D$86),5)</f>
        <v>0.87963999999999998</v>
      </c>
      <c r="G319" s="91">
        <v>0.93659999999999999</v>
      </c>
      <c r="H319" s="112">
        <v>0.92230000000000001</v>
      </c>
      <c r="I319" s="115">
        <f>IF('Case Details'!C$12=1,'Baseline survivor func'!G319,'Baseline survivor func'!H319)</f>
        <v>0.93659999999999999</v>
      </c>
      <c r="J319" s="110">
        <f>ROUND(I319^EXP('Linear predictor'!F$86),5)</f>
        <v>0.92957999999999996</v>
      </c>
    </row>
    <row r="320" spans="1:10">
      <c r="A320" s="93">
        <v>315</v>
      </c>
      <c r="B320" s="105">
        <v>316</v>
      </c>
      <c r="C320" s="93">
        <v>0.86250000000000004</v>
      </c>
      <c r="D320" s="94">
        <v>0.63527999999999996</v>
      </c>
      <c r="E320" s="104">
        <f>IF('Case Details'!C$12=1,'Baseline survivor func'!C320,'Baseline survivor func'!D320)</f>
        <v>0.86250000000000004</v>
      </c>
      <c r="F320" s="105">
        <f>ROUND(E320^EXP('Linear predictor'!D$86),5)</f>
        <v>0.87963999999999998</v>
      </c>
      <c r="G320" s="91">
        <v>0.93659999999999999</v>
      </c>
      <c r="H320" s="112">
        <v>0.92230000000000001</v>
      </c>
      <c r="I320" s="115">
        <f>IF('Case Details'!C$12=1,'Baseline survivor func'!G320,'Baseline survivor func'!H320)</f>
        <v>0.93659999999999999</v>
      </c>
      <c r="J320" s="110">
        <f>ROUND(I320^EXP('Linear predictor'!F$86),5)</f>
        <v>0.92957999999999996</v>
      </c>
    </row>
    <row r="321" spans="1:10">
      <c r="A321" s="93">
        <v>316</v>
      </c>
      <c r="B321" s="105">
        <v>317</v>
      </c>
      <c r="C321" s="93">
        <v>0.85631999999999997</v>
      </c>
      <c r="D321" s="94">
        <v>0.63527999999999996</v>
      </c>
      <c r="E321" s="104">
        <f>IF('Case Details'!C$12=1,'Baseline survivor func'!C321,'Baseline survivor func'!D321)</f>
        <v>0.85631999999999997</v>
      </c>
      <c r="F321" s="105">
        <f>ROUND(E321^EXP('Linear predictor'!D$86),5)</f>
        <v>0.87417</v>
      </c>
      <c r="G321" s="91">
        <v>0.93659999999999999</v>
      </c>
      <c r="H321" s="112">
        <v>0.92230000000000001</v>
      </c>
      <c r="I321" s="115">
        <f>IF('Case Details'!C$12=1,'Baseline survivor func'!G321,'Baseline survivor func'!H321)</f>
        <v>0.93659999999999999</v>
      </c>
      <c r="J321" s="110">
        <f>ROUND(I321^EXP('Linear predictor'!F$86),5)</f>
        <v>0.92957999999999996</v>
      </c>
    </row>
    <row r="322" spans="1:10">
      <c r="A322" s="93">
        <v>317</v>
      </c>
      <c r="B322" s="105">
        <v>318</v>
      </c>
      <c r="C322" s="93">
        <v>0.85631999999999997</v>
      </c>
      <c r="D322" s="94">
        <v>0.63527999999999996</v>
      </c>
      <c r="E322" s="104">
        <f>IF('Case Details'!C$12=1,'Baseline survivor func'!C322,'Baseline survivor func'!D322)</f>
        <v>0.85631999999999997</v>
      </c>
      <c r="F322" s="105">
        <f>ROUND(E322^EXP('Linear predictor'!D$86),5)</f>
        <v>0.87417</v>
      </c>
      <c r="G322" s="91">
        <v>0.93659999999999999</v>
      </c>
      <c r="H322" s="112">
        <v>0.92201</v>
      </c>
      <c r="I322" s="115">
        <f>IF('Case Details'!C$12=1,'Baseline survivor func'!G322,'Baseline survivor func'!H322)</f>
        <v>0.93659999999999999</v>
      </c>
      <c r="J322" s="110">
        <f>ROUND(I322^EXP('Linear predictor'!F$86),5)</f>
        <v>0.92957999999999996</v>
      </c>
    </row>
    <row r="323" spans="1:10">
      <c r="A323" s="93">
        <v>318</v>
      </c>
      <c r="B323" s="105">
        <v>319</v>
      </c>
      <c r="C323" s="93">
        <v>0.85631999999999997</v>
      </c>
      <c r="D323" s="94">
        <v>0.63527999999999996</v>
      </c>
      <c r="E323" s="104">
        <f>IF('Case Details'!C$12=1,'Baseline survivor func'!C323,'Baseline survivor func'!D323)</f>
        <v>0.85631999999999997</v>
      </c>
      <c r="F323" s="105">
        <f>ROUND(E323^EXP('Linear predictor'!D$86),5)</f>
        <v>0.87417</v>
      </c>
      <c r="G323" s="91">
        <v>0.93659999999999999</v>
      </c>
      <c r="H323" s="112">
        <v>0.92171999999999998</v>
      </c>
      <c r="I323" s="115">
        <f>IF('Case Details'!C$12=1,'Baseline survivor func'!G323,'Baseline survivor func'!H323)</f>
        <v>0.93659999999999999</v>
      </c>
      <c r="J323" s="110">
        <f>ROUND(I323^EXP('Linear predictor'!F$86),5)</f>
        <v>0.92957999999999996</v>
      </c>
    </row>
    <row r="324" spans="1:10">
      <c r="A324" s="93">
        <v>319</v>
      </c>
      <c r="B324" s="105">
        <v>320</v>
      </c>
      <c r="C324" s="93">
        <v>0.85297999999999996</v>
      </c>
      <c r="D324" s="94">
        <v>0.63527999999999996</v>
      </c>
      <c r="E324" s="104">
        <f>IF('Case Details'!C$12=1,'Baseline survivor func'!C324,'Baseline survivor func'!D324)</f>
        <v>0.85297999999999996</v>
      </c>
      <c r="F324" s="105">
        <f>ROUND(E324^EXP('Linear predictor'!D$86),5)</f>
        <v>0.87121999999999999</v>
      </c>
      <c r="G324" s="91">
        <v>0.93659999999999999</v>
      </c>
      <c r="H324" s="112">
        <v>0.92171999999999998</v>
      </c>
      <c r="I324" s="115">
        <f>IF('Case Details'!C$12=1,'Baseline survivor func'!G324,'Baseline survivor func'!H324)</f>
        <v>0.93659999999999999</v>
      </c>
      <c r="J324" s="110">
        <f>ROUND(I324^EXP('Linear predictor'!F$86),5)</f>
        <v>0.92957999999999996</v>
      </c>
    </row>
    <row r="325" spans="1:10">
      <c r="A325" s="93">
        <v>320</v>
      </c>
      <c r="B325" s="105">
        <v>321</v>
      </c>
      <c r="C325" s="93">
        <v>0.85297999999999996</v>
      </c>
      <c r="D325" s="94">
        <v>0.63193999999999995</v>
      </c>
      <c r="E325" s="104">
        <f>IF('Case Details'!C$12=1,'Baseline survivor func'!C325,'Baseline survivor func'!D325)</f>
        <v>0.85297999999999996</v>
      </c>
      <c r="F325" s="105">
        <f>ROUND(E325^EXP('Linear predictor'!D$86),5)</f>
        <v>0.87121999999999999</v>
      </c>
      <c r="G325" s="91">
        <v>0.93659999999999999</v>
      </c>
      <c r="H325" s="112">
        <v>0.92171999999999998</v>
      </c>
      <c r="I325" s="115">
        <f>IF('Case Details'!C$12=1,'Baseline survivor func'!G325,'Baseline survivor func'!H325)</f>
        <v>0.93659999999999999</v>
      </c>
      <c r="J325" s="110">
        <f>ROUND(I325^EXP('Linear predictor'!F$86),5)</f>
        <v>0.92957999999999996</v>
      </c>
    </row>
    <row r="326" spans="1:10">
      <c r="A326" s="93">
        <v>321</v>
      </c>
      <c r="B326" s="105">
        <v>322</v>
      </c>
      <c r="C326" s="93">
        <v>0.85019</v>
      </c>
      <c r="D326" s="94">
        <v>0.63193999999999995</v>
      </c>
      <c r="E326" s="104">
        <f>IF('Case Details'!C$12=1,'Baseline survivor func'!C326,'Baseline survivor func'!D326)</f>
        <v>0.85019</v>
      </c>
      <c r="F326" s="105">
        <f>ROUND(E326^EXP('Linear predictor'!D$86),5)</f>
        <v>0.86873999999999996</v>
      </c>
      <c r="G326" s="91">
        <v>0.93659999999999999</v>
      </c>
      <c r="H326" s="112">
        <v>0.92171999999999998</v>
      </c>
      <c r="I326" s="115">
        <f>IF('Case Details'!C$12=1,'Baseline survivor func'!G326,'Baseline survivor func'!H326)</f>
        <v>0.93659999999999999</v>
      </c>
      <c r="J326" s="110">
        <f>ROUND(I326^EXP('Linear predictor'!F$86),5)</f>
        <v>0.92957999999999996</v>
      </c>
    </row>
    <row r="327" spans="1:10">
      <c r="A327" s="93">
        <v>322</v>
      </c>
      <c r="B327" s="105">
        <v>323</v>
      </c>
      <c r="C327" s="93">
        <v>0.85019</v>
      </c>
      <c r="D327" s="94">
        <v>0.63193999999999995</v>
      </c>
      <c r="E327" s="104">
        <f>IF('Case Details'!C$12=1,'Baseline survivor func'!C327,'Baseline survivor func'!D327)</f>
        <v>0.85019</v>
      </c>
      <c r="F327" s="105">
        <f>ROUND(E327^EXP('Linear predictor'!D$86),5)</f>
        <v>0.86873999999999996</v>
      </c>
      <c r="G327" s="91">
        <v>0.93659999999999999</v>
      </c>
      <c r="H327" s="112">
        <v>0.92171999999999998</v>
      </c>
      <c r="I327" s="115">
        <f>IF('Case Details'!C$12=1,'Baseline survivor func'!G327,'Baseline survivor func'!H327)</f>
        <v>0.93659999999999999</v>
      </c>
      <c r="J327" s="110">
        <f>ROUND(I327^EXP('Linear predictor'!F$86),5)</f>
        <v>0.92957999999999996</v>
      </c>
    </row>
    <row r="328" spans="1:10">
      <c r="A328" s="93">
        <v>323</v>
      </c>
      <c r="B328" s="105">
        <v>324</v>
      </c>
      <c r="C328" s="93">
        <v>0.85019</v>
      </c>
      <c r="D328" s="94">
        <v>0.63010999999999995</v>
      </c>
      <c r="E328" s="104">
        <f>IF('Case Details'!C$12=1,'Baseline survivor func'!C328,'Baseline survivor func'!D328)</f>
        <v>0.85019</v>
      </c>
      <c r="F328" s="105">
        <f>ROUND(E328^EXP('Linear predictor'!D$86),5)</f>
        <v>0.86873999999999996</v>
      </c>
      <c r="G328" s="91">
        <v>0.93659999999999999</v>
      </c>
      <c r="H328" s="112">
        <v>0.92171999999999998</v>
      </c>
      <c r="I328" s="115">
        <f>IF('Case Details'!C$12=1,'Baseline survivor func'!G328,'Baseline survivor func'!H328)</f>
        <v>0.93659999999999999</v>
      </c>
      <c r="J328" s="110">
        <f>ROUND(I328^EXP('Linear predictor'!F$86),5)</f>
        <v>0.92957999999999996</v>
      </c>
    </row>
    <row r="329" spans="1:10">
      <c r="A329" s="93">
        <v>324</v>
      </c>
      <c r="B329" s="105">
        <v>325</v>
      </c>
      <c r="C329" s="93">
        <v>0.85019</v>
      </c>
      <c r="D329" s="94">
        <v>0.63010999999999995</v>
      </c>
      <c r="E329" s="104">
        <f>IF('Case Details'!C$12=1,'Baseline survivor func'!C329,'Baseline survivor func'!D329)</f>
        <v>0.85019</v>
      </c>
      <c r="F329" s="105">
        <f>ROUND(E329^EXP('Linear predictor'!D$86),5)</f>
        <v>0.86873999999999996</v>
      </c>
      <c r="G329" s="91">
        <v>0.93659999999999999</v>
      </c>
      <c r="H329" s="112">
        <v>0.92142000000000002</v>
      </c>
      <c r="I329" s="115">
        <f>IF('Case Details'!C$12=1,'Baseline survivor func'!G329,'Baseline survivor func'!H329)</f>
        <v>0.93659999999999999</v>
      </c>
      <c r="J329" s="110">
        <f>ROUND(I329^EXP('Linear predictor'!F$86),5)</f>
        <v>0.92957999999999996</v>
      </c>
    </row>
    <row r="330" spans="1:10">
      <c r="A330" s="93">
        <v>325</v>
      </c>
      <c r="B330" s="105">
        <v>326</v>
      </c>
      <c r="C330" s="93">
        <v>0.85019</v>
      </c>
      <c r="D330" s="94">
        <v>0.62897999999999998</v>
      </c>
      <c r="E330" s="104">
        <f>IF('Case Details'!C$12=1,'Baseline survivor func'!C330,'Baseline survivor func'!D330)</f>
        <v>0.85019</v>
      </c>
      <c r="F330" s="105">
        <f>ROUND(E330^EXP('Linear predictor'!D$86),5)</f>
        <v>0.86873999999999996</v>
      </c>
      <c r="G330" s="91">
        <v>0.93659999999999999</v>
      </c>
      <c r="H330" s="112">
        <v>0.92142000000000002</v>
      </c>
      <c r="I330" s="115">
        <f>IF('Case Details'!C$12=1,'Baseline survivor func'!G330,'Baseline survivor func'!H330)</f>
        <v>0.93659999999999999</v>
      </c>
      <c r="J330" s="110">
        <f>ROUND(I330^EXP('Linear predictor'!F$86),5)</f>
        <v>0.92957999999999996</v>
      </c>
    </row>
    <row r="331" spans="1:10">
      <c r="A331" s="93">
        <v>326</v>
      </c>
      <c r="B331" s="105">
        <v>327</v>
      </c>
      <c r="C331" s="93">
        <v>0.85019</v>
      </c>
      <c r="D331" s="94">
        <v>0.62897999999999998</v>
      </c>
      <c r="E331" s="104">
        <f>IF('Case Details'!C$12=1,'Baseline survivor func'!C331,'Baseline survivor func'!D331)</f>
        <v>0.85019</v>
      </c>
      <c r="F331" s="105">
        <f>ROUND(E331^EXP('Linear predictor'!D$86),5)</f>
        <v>0.86873999999999996</v>
      </c>
      <c r="G331" s="91">
        <v>0.93659999999999999</v>
      </c>
      <c r="H331" s="112">
        <v>0.92142000000000002</v>
      </c>
      <c r="I331" s="115">
        <f>IF('Case Details'!C$12=1,'Baseline survivor func'!G331,'Baseline survivor func'!H331)</f>
        <v>0.93659999999999999</v>
      </c>
      <c r="J331" s="110">
        <f>ROUND(I331^EXP('Linear predictor'!F$86),5)</f>
        <v>0.92957999999999996</v>
      </c>
    </row>
    <row r="332" spans="1:10">
      <c r="A332" s="93">
        <v>327</v>
      </c>
      <c r="B332" s="105">
        <v>328</v>
      </c>
      <c r="C332" s="93">
        <v>0.84314999999999996</v>
      </c>
      <c r="D332" s="94">
        <v>0.62753999999999999</v>
      </c>
      <c r="E332" s="104">
        <f>IF('Case Details'!C$12=1,'Baseline survivor func'!C332,'Baseline survivor func'!D332)</f>
        <v>0.84314999999999996</v>
      </c>
      <c r="F332" s="105">
        <f>ROUND(E332^EXP('Linear predictor'!D$86),5)</f>
        <v>0.86250000000000004</v>
      </c>
      <c r="G332" s="91">
        <v>0.93659999999999999</v>
      </c>
      <c r="H332" s="112">
        <v>0.92142000000000002</v>
      </c>
      <c r="I332" s="115">
        <f>IF('Case Details'!C$12=1,'Baseline survivor func'!G332,'Baseline survivor func'!H332)</f>
        <v>0.93659999999999999</v>
      </c>
      <c r="J332" s="110">
        <f>ROUND(I332^EXP('Linear predictor'!F$86),5)</f>
        <v>0.92957999999999996</v>
      </c>
    </row>
    <row r="333" spans="1:10">
      <c r="A333" s="93">
        <v>328</v>
      </c>
      <c r="B333" s="105">
        <v>329</v>
      </c>
      <c r="C333" s="93">
        <v>0.84314999999999996</v>
      </c>
      <c r="D333" s="94">
        <v>0.62753999999999999</v>
      </c>
      <c r="E333" s="104">
        <f>IF('Case Details'!C$12=1,'Baseline survivor func'!C333,'Baseline survivor func'!D333)</f>
        <v>0.84314999999999996</v>
      </c>
      <c r="F333" s="105">
        <f>ROUND(E333^EXP('Linear predictor'!D$86),5)</f>
        <v>0.86250000000000004</v>
      </c>
      <c r="G333" s="91">
        <v>0.93659999999999999</v>
      </c>
      <c r="H333" s="112">
        <v>0.92142000000000002</v>
      </c>
      <c r="I333" s="115">
        <f>IF('Case Details'!C$12=1,'Baseline survivor func'!G333,'Baseline survivor func'!H333)</f>
        <v>0.93659999999999999</v>
      </c>
      <c r="J333" s="110">
        <f>ROUND(I333^EXP('Linear predictor'!F$86),5)</f>
        <v>0.92957999999999996</v>
      </c>
    </row>
    <row r="334" spans="1:10">
      <c r="A334" s="93">
        <v>329</v>
      </c>
      <c r="B334" s="105">
        <v>330</v>
      </c>
      <c r="C334" s="93">
        <v>0.84314999999999996</v>
      </c>
      <c r="D334" s="94">
        <v>0.62753999999999999</v>
      </c>
      <c r="E334" s="104">
        <f>IF('Case Details'!C$12=1,'Baseline survivor func'!C334,'Baseline survivor func'!D334)</f>
        <v>0.84314999999999996</v>
      </c>
      <c r="F334" s="105">
        <f>ROUND(E334^EXP('Linear predictor'!D$86),5)</f>
        <v>0.86250000000000004</v>
      </c>
      <c r="G334" s="91">
        <v>0.93659999999999999</v>
      </c>
      <c r="H334" s="112">
        <v>0.92142000000000002</v>
      </c>
      <c r="I334" s="115">
        <f>IF('Case Details'!C$12=1,'Baseline survivor func'!G334,'Baseline survivor func'!H334)</f>
        <v>0.93659999999999999</v>
      </c>
      <c r="J334" s="110">
        <f>ROUND(I334^EXP('Linear predictor'!F$86),5)</f>
        <v>0.92957999999999996</v>
      </c>
    </row>
    <row r="335" spans="1:10">
      <c r="A335" s="93">
        <v>330</v>
      </c>
      <c r="B335" s="105">
        <v>331</v>
      </c>
      <c r="C335" s="93">
        <v>0.84314999999999996</v>
      </c>
      <c r="D335" s="94">
        <v>0.62753999999999999</v>
      </c>
      <c r="E335" s="104">
        <f>IF('Case Details'!C$12=1,'Baseline survivor func'!C335,'Baseline survivor func'!D335)</f>
        <v>0.84314999999999996</v>
      </c>
      <c r="F335" s="105">
        <f>ROUND(E335^EXP('Linear predictor'!D$86),5)</f>
        <v>0.86250000000000004</v>
      </c>
      <c r="G335" s="91">
        <v>0.93659999999999999</v>
      </c>
      <c r="H335" s="112">
        <v>0.92113</v>
      </c>
      <c r="I335" s="115">
        <f>IF('Case Details'!C$12=1,'Baseline survivor func'!G335,'Baseline survivor func'!H335)</f>
        <v>0.93659999999999999</v>
      </c>
      <c r="J335" s="110">
        <f>ROUND(I335^EXP('Linear predictor'!F$86),5)</f>
        <v>0.92957999999999996</v>
      </c>
    </row>
    <row r="336" spans="1:10">
      <c r="A336" s="93">
        <v>331</v>
      </c>
      <c r="B336" s="105">
        <v>332</v>
      </c>
      <c r="C336" s="93">
        <v>0.83914999999999995</v>
      </c>
      <c r="D336" s="94">
        <v>0.62368000000000001</v>
      </c>
      <c r="E336" s="104">
        <f>IF('Case Details'!C$12=1,'Baseline survivor func'!C336,'Baseline survivor func'!D336)</f>
        <v>0.83914999999999995</v>
      </c>
      <c r="F336" s="105">
        <f>ROUND(E336^EXP('Linear predictor'!D$86),5)</f>
        <v>0.85895999999999995</v>
      </c>
      <c r="G336" s="91">
        <v>0.93659999999999999</v>
      </c>
      <c r="H336" s="112">
        <v>0.92113</v>
      </c>
      <c r="I336" s="115">
        <f>IF('Case Details'!C$12=1,'Baseline survivor func'!G336,'Baseline survivor func'!H336)</f>
        <v>0.93659999999999999</v>
      </c>
      <c r="J336" s="110">
        <f>ROUND(I336^EXP('Linear predictor'!F$86),5)</f>
        <v>0.92957999999999996</v>
      </c>
    </row>
    <row r="337" spans="1:10">
      <c r="A337" s="93">
        <v>332</v>
      </c>
      <c r="B337" s="105">
        <v>333</v>
      </c>
      <c r="C337" s="93">
        <v>0.83914999999999995</v>
      </c>
      <c r="D337" s="94">
        <v>0.62294000000000005</v>
      </c>
      <c r="E337" s="104">
        <f>IF('Case Details'!C$12=1,'Baseline survivor func'!C337,'Baseline survivor func'!D337)</f>
        <v>0.83914999999999995</v>
      </c>
      <c r="F337" s="105">
        <f>ROUND(E337^EXP('Linear predictor'!D$86),5)</f>
        <v>0.85895999999999995</v>
      </c>
      <c r="G337" s="91">
        <v>0.93659999999999999</v>
      </c>
      <c r="H337" s="112">
        <v>0.92083999999999999</v>
      </c>
      <c r="I337" s="115">
        <f>IF('Case Details'!C$12=1,'Baseline survivor func'!G337,'Baseline survivor func'!H337)</f>
        <v>0.93659999999999999</v>
      </c>
      <c r="J337" s="110">
        <f>ROUND(I337^EXP('Linear predictor'!F$86),5)</f>
        <v>0.92957999999999996</v>
      </c>
    </row>
    <row r="338" spans="1:10">
      <c r="A338" s="93">
        <v>333</v>
      </c>
      <c r="B338" s="105">
        <v>334</v>
      </c>
      <c r="C338" s="93">
        <v>0.83914999999999995</v>
      </c>
      <c r="D338" s="94">
        <v>0.62294000000000005</v>
      </c>
      <c r="E338" s="104">
        <f>IF('Case Details'!C$12=1,'Baseline survivor func'!C338,'Baseline survivor func'!D338)</f>
        <v>0.83914999999999995</v>
      </c>
      <c r="F338" s="105">
        <f>ROUND(E338^EXP('Linear predictor'!D$86),5)</f>
        <v>0.85895999999999995</v>
      </c>
      <c r="G338" s="91">
        <v>0.93659999999999999</v>
      </c>
      <c r="H338" s="112">
        <v>0.92083999999999999</v>
      </c>
      <c r="I338" s="115">
        <f>IF('Case Details'!C$12=1,'Baseline survivor func'!G338,'Baseline survivor func'!H338)</f>
        <v>0.93659999999999999</v>
      </c>
      <c r="J338" s="110">
        <f>ROUND(I338^EXP('Linear predictor'!F$86),5)</f>
        <v>0.92957999999999996</v>
      </c>
    </row>
    <row r="339" spans="1:10">
      <c r="A339" s="93">
        <v>334</v>
      </c>
      <c r="B339" s="105">
        <v>335</v>
      </c>
      <c r="C339" s="93">
        <v>0.83914999999999995</v>
      </c>
      <c r="D339" s="94">
        <v>0.62182000000000004</v>
      </c>
      <c r="E339" s="104">
        <f>IF('Case Details'!C$12=1,'Baseline survivor func'!C339,'Baseline survivor func'!D339)</f>
        <v>0.83914999999999995</v>
      </c>
      <c r="F339" s="105">
        <f>ROUND(E339^EXP('Linear predictor'!D$86),5)</f>
        <v>0.85895999999999995</v>
      </c>
      <c r="G339" s="91">
        <v>0.93659999999999999</v>
      </c>
      <c r="H339" s="112">
        <v>0.92083999999999999</v>
      </c>
      <c r="I339" s="115">
        <f>IF('Case Details'!C$12=1,'Baseline survivor func'!G339,'Baseline survivor func'!H339)</f>
        <v>0.93659999999999999</v>
      </c>
      <c r="J339" s="110">
        <f>ROUND(I339^EXP('Linear predictor'!F$86),5)</f>
        <v>0.92957999999999996</v>
      </c>
    </row>
    <row r="340" spans="1:10">
      <c r="A340" s="93">
        <v>335</v>
      </c>
      <c r="B340" s="105">
        <v>336</v>
      </c>
      <c r="C340" s="93">
        <v>0.83914999999999995</v>
      </c>
      <c r="D340" s="94">
        <v>0.61951999999999996</v>
      </c>
      <c r="E340" s="104">
        <f>IF('Case Details'!C$12=1,'Baseline survivor func'!C340,'Baseline survivor func'!D340)</f>
        <v>0.83914999999999995</v>
      </c>
      <c r="F340" s="105">
        <f>ROUND(E340^EXP('Linear predictor'!D$86),5)</f>
        <v>0.85895999999999995</v>
      </c>
      <c r="G340" s="91">
        <v>0.93659999999999999</v>
      </c>
      <c r="H340" s="112">
        <v>0.92083999999999999</v>
      </c>
      <c r="I340" s="115">
        <f>IF('Case Details'!C$12=1,'Baseline survivor func'!G340,'Baseline survivor func'!H340)</f>
        <v>0.93659999999999999</v>
      </c>
      <c r="J340" s="110">
        <f>ROUND(I340^EXP('Linear predictor'!F$86),5)</f>
        <v>0.92957999999999996</v>
      </c>
    </row>
    <row r="341" spans="1:10">
      <c r="A341" s="93">
        <v>336</v>
      </c>
      <c r="B341" s="105">
        <v>337</v>
      </c>
      <c r="C341" s="93">
        <v>0.83340999999999998</v>
      </c>
      <c r="D341" s="94">
        <v>0.61799000000000004</v>
      </c>
      <c r="E341" s="104">
        <f>IF('Case Details'!C$12=1,'Baseline survivor func'!C341,'Baseline survivor func'!D341)</f>
        <v>0.83340999999999998</v>
      </c>
      <c r="F341" s="105">
        <f>ROUND(E341^EXP('Linear predictor'!D$86),5)</f>
        <v>0.85385999999999995</v>
      </c>
      <c r="G341" s="91">
        <v>0.93659999999999999</v>
      </c>
      <c r="H341" s="112">
        <v>0.92083999999999999</v>
      </c>
      <c r="I341" s="115">
        <f>IF('Case Details'!C$12=1,'Baseline survivor func'!G341,'Baseline survivor func'!H341)</f>
        <v>0.93659999999999999</v>
      </c>
      <c r="J341" s="110">
        <f>ROUND(I341^EXP('Linear predictor'!F$86),5)</f>
        <v>0.92957999999999996</v>
      </c>
    </row>
    <row r="342" spans="1:10">
      <c r="A342" s="93">
        <v>337</v>
      </c>
      <c r="B342" s="105">
        <v>338</v>
      </c>
      <c r="C342" s="93">
        <v>0.83340999999999998</v>
      </c>
      <c r="D342" s="94">
        <v>0.61799000000000004</v>
      </c>
      <c r="E342" s="104">
        <f>IF('Case Details'!C$12=1,'Baseline survivor func'!C342,'Baseline survivor func'!D342)</f>
        <v>0.83340999999999998</v>
      </c>
      <c r="F342" s="105">
        <f>ROUND(E342^EXP('Linear predictor'!D$86),5)</f>
        <v>0.85385999999999995</v>
      </c>
      <c r="G342" s="91">
        <v>0.93659999999999999</v>
      </c>
      <c r="H342" s="112">
        <v>0.92025000000000001</v>
      </c>
      <c r="I342" s="115">
        <f>IF('Case Details'!C$12=1,'Baseline survivor func'!G342,'Baseline survivor func'!H342)</f>
        <v>0.93659999999999999</v>
      </c>
      <c r="J342" s="110">
        <f>ROUND(I342^EXP('Linear predictor'!F$86),5)</f>
        <v>0.92957999999999996</v>
      </c>
    </row>
    <row r="343" spans="1:10">
      <c r="A343" s="93">
        <v>338</v>
      </c>
      <c r="B343" s="105">
        <v>339</v>
      </c>
      <c r="C343" s="93">
        <v>0.83340999999999998</v>
      </c>
      <c r="D343" s="94">
        <v>0.61799000000000004</v>
      </c>
      <c r="E343" s="104">
        <f>IF('Case Details'!C$12=1,'Baseline survivor func'!C343,'Baseline survivor func'!D343)</f>
        <v>0.83340999999999998</v>
      </c>
      <c r="F343" s="105">
        <f>ROUND(E343^EXP('Linear predictor'!D$86),5)</f>
        <v>0.85385999999999995</v>
      </c>
      <c r="G343" s="91">
        <v>0.93659999999999999</v>
      </c>
      <c r="H343" s="112">
        <v>0.92025000000000001</v>
      </c>
      <c r="I343" s="115">
        <f>IF('Case Details'!C$12=1,'Baseline survivor func'!G343,'Baseline survivor func'!H343)</f>
        <v>0.93659999999999999</v>
      </c>
      <c r="J343" s="110">
        <f>ROUND(I343^EXP('Linear predictor'!F$86),5)</f>
        <v>0.92957999999999996</v>
      </c>
    </row>
    <row r="344" spans="1:10">
      <c r="A344" s="93">
        <v>339</v>
      </c>
      <c r="B344" s="105">
        <v>340</v>
      </c>
      <c r="C344" s="93">
        <v>0.83340999999999998</v>
      </c>
      <c r="D344" s="94">
        <v>0.61799000000000004</v>
      </c>
      <c r="E344" s="104">
        <f>IF('Case Details'!C$12=1,'Baseline survivor func'!C344,'Baseline survivor func'!D344)</f>
        <v>0.83340999999999998</v>
      </c>
      <c r="F344" s="105">
        <f>ROUND(E344^EXP('Linear predictor'!D$86),5)</f>
        <v>0.85385999999999995</v>
      </c>
      <c r="G344" s="91">
        <v>0.93659999999999999</v>
      </c>
      <c r="H344" s="112">
        <v>0.92025000000000001</v>
      </c>
      <c r="I344" s="115">
        <f>IF('Case Details'!C$12=1,'Baseline survivor func'!G344,'Baseline survivor func'!H344)</f>
        <v>0.93659999999999999</v>
      </c>
      <c r="J344" s="110">
        <f>ROUND(I344^EXP('Linear predictor'!F$86),5)</f>
        <v>0.92957999999999996</v>
      </c>
    </row>
    <row r="345" spans="1:10">
      <c r="A345" s="93">
        <v>340</v>
      </c>
      <c r="B345" s="105">
        <v>341</v>
      </c>
      <c r="C345" s="93">
        <v>0.83340999999999998</v>
      </c>
      <c r="D345" s="94">
        <v>0.61702999999999997</v>
      </c>
      <c r="E345" s="104">
        <f>IF('Case Details'!C$12=1,'Baseline survivor func'!C345,'Baseline survivor func'!D345)</f>
        <v>0.83340999999999998</v>
      </c>
      <c r="F345" s="105">
        <f>ROUND(E345^EXP('Linear predictor'!D$86),5)</f>
        <v>0.85385999999999995</v>
      </c>
      <c r="G345" s="91">
        <v>0.93659999999999999</v>
      </c>
      <c r="H345" s="112">
        <v>0.91995000000000005</v>
      </c>
      <c r="I345" s="115">
        <f>IF('Case Details'!C$12=1,'Baseline survivor func'!G345,'Baseline survivor func'!H345)</f>
        <v>0.93659999999999999</v>
      </c>
      <c r="J345" s="110">
        <f>ROUND(I345^EXP('Linear predictor'!F$86),5)</f>
        <v>0.92957999999999996</v>
      </c>
    </row>
    <row r="346" spans="1:10">
      <c r="A346" s="93">
        <v>341</v>
      </c>
      <c r="B346" s="105">
        <v>342</v>
      </c>
      <c r="C346" s="93">
        <v>0.83340999999999998</v>
      </c>
      <c r="D346" s="94">
        <v>0.61702999999999997</v>
      </c>
      <c r="E346" s="104">
        <f>IF('Case Details'!C$12=1,'Baseline survivor func'!C346,'Baseline survivor func'!D346)</f>
        <v>0.83340999999999998</v>
      </c>
      <c r="F346" s="105">
        <f>ROUND(E346^EXP('Linear predictor'!D$86),5)</f>
        <v>0.85385999999999995</v>
      </c>
      <c r="G346" s="91">
        <v>0.93659999999999999</v>
      </c>
      <c r="H346" s="112">
        <v>0.91995000000000005</v>
      </c>
      <c r="I346" s="115">
        <f>IF('Case Details'!C$12=1,'Baseline survivor func'!G346,'Baseline survivor func'!H346)</f>
        <v>0.93659999999999999</v>
      </c>
      <c r="J346" s="110">
        <f>ROUND(I346^EXP('Linear predictor'!F$86),5)</f>
        <v>0.92957999999999996</v>
      </c>
    </row>
    <row r="347" spans="1:10">
      <c r="A347" s="93">
        <v>342</v>
      </c>
      <c r="B347" s="105">
        <v>343</v>
      </c>
      <c r="C347" s="93">
        <v>0.83340999999999998</v>
      </c>
      <c r="D347" s="94">
        <v>0.61553999999999998</v>
      </c>
      <c r="E347" s="104">
        <f>IF('Case Details'!C$12=1,'Baseline survivor func'!C347,'Baseline survivor func'!D347)</f>
        <v>0.83340999999999998</v>
      </c>
      <c r="F347" s="105">
        <f>ROUND(E347^EXP('Linear predictor'!D$86),5)</f>
        <v>0.85385999999999995</v>
      </c>
      <c r="G347" s="91">
        <v>0.93659999999999999</v>
      </c>
      <c r="H347" s="112">
        <v>0.91964999999999997</v>
      </c>
      <c r="I347" s="115">
        <f>IF('Case Details'!C$12=1,'Baseline survivor func'!G347,'Baseline survivor func'!H347)</f>
        <v>0.93659999999999999</v>
      </c>
      <c r="J347" s="110">
        <f>ROUND(I347^EXP('Linear predictor'!F$86),5)</f>
        <v>0.92957999999999996</v>
      </c>
    </row>
    <row r="348" spans="1:10">
      <c r="A348" s="93">
        <v>343</v>
      </c>
      <c r="B348" s="105">
        <v>344</v>
      </c>
      <c r="C348" s="93">
        <v>0.83340999999999998</v>
      </c>
      <c r="D348" s="94">
        <v>0.61553999999999998</v>
      </c>
      <c r="E348" s="104">
        <f>IF('Case Details'!C$12=1,'Baseline survivor func'!C348,'Baseline survivor func'!D348)</f>
        <v>0.83340999999999998</v>
      </c>
      <c r="F348" s="105">
        <f>ROUND(E348^EXP('Linear predictor'!D$86),5)</f>
        <v>0.85385999999999995</v>
      </c>
      <c r="G348" s="91">
        <v>0.93659999999999999</v>
      </c>
      <c r="H348" s="112">
        <v>0.91964999999999997</v>
      </c>
      <c r="I348" s="115">
        <f>IF('Case Details'!C$12=1,'Baseline survivor func'!G348,'Baseline survivor func'!H348)</f>
        <v>0.93659999999999999</v>
      </c>
      <c r="J348" s="110">
        <f>ROUND(I348^EXP('Linear predictor'!F$86),5)</f>
        <v>0.92957999999999996</v>
      </c>
    </row>
    <row r="349" spans="1:10">
      <c r="A349" s="93">
        <v>344</v>
      </c>
      <c r="B349" s="105">
        <v>345</v>
      </c>
      <c r="C349" s="93">
        <v>0.83340999999999998</v>
      </c>
      <c r="D349" s="94">
        <v>0.61468999999999996</v>
      </c>
      <c r="E349" s="104">
        <f>IF('Case Details'!C$12=1,'Baseline survivor func'!C349,'Baseline survivor func'!D349)</f>
        <v>0.83340999999999998</v>
      </c>
      <c r="F349" s="105">
        <f>ROUND(E349^EXP('Linear predictor'!D$86),5)</f>
        <v>0.85385999999999995</v>
      </c>
      <c r="G349" s="91">
        <v>0.93510000000000004</v>
      </c>
      <c r="H349" s="112">
        <v>0.91964999999999997</v>
      </c>
      <c r="I349" s="115">
        <f>IF('Case Details'!C$12=1,'Baseline survivor func'!G349,'Baseline survivor func'!H349)</f>
        <v>0.93510000000000004</v>
      </c>
      <c r="J349" s="110">
        <f>ROUND(I349^EXP('Linear predictor'!F$86),5)</f>
        <v>0.92791999999999997</v>
      </c>
    </row>
    <row r="350" spans="1:10">
      <c r="A350" s="93">
        <v>345</v>
      </c>
      <c r="B350" s="105">
        <v>346</v>
      </c>
      <c r="C350" s="93">
        <v>0.83340999999999998</v>
      </c>
      <c r="D350" s="94">
        <v>0.61468999999999996</v>
      </c>
      <c r="E350" s="104">
        <f>IF('Case Details'!C$12=1,'Baseline survivor func'!C350,'Baseline survivor func'!D350)</f>
        <v>0.83340999999999998</v>
      </c>
      <c r="F350" s="105">
        <f>ROUND(E350^EXP('Linear predictor'!D$86),5)</f>
        <v>0.85385999999999995</v>
      </c>
      <c r="G350" s="91">
        <v>0.93510000000000004</v>
      </c>
      <c r="H350" s="112">
        <v>0.91964999999999997</v>
      </c>
      <c r="I350" s="115">
        <f>IF('Case Details'!C$12=1,'Baseline survivor func'!G350,'Baseline survivor func'!H350)</f>
        <v>0.93510000000000004</v>
      </c>
      <c r="J350" s="110">
        <f>ROUND(I350^EXP('Linear predictor'!F$86),5)</f>
        <v>0.92791999999999997</v>
      </c>
    </row>
    <row r="351" spans="1:10">
      <c r="A351" s="93">
        <v>346</v>
      </c>
      <c r="B351" s="105">
        <v>347</v>
      </c>
      <c r="C351" s="93">
        <v>0.83340999999999998</v>
      </c>
      <c r="D351" s="94">
        <v>0.61468999999999996</v>
      </c>
      <c r="E351" s="104">
        <f>IF('Case Details'!C$12=1,'Baseline survivor func'!C351,'Baseline survivor func'!D351)</f>
        <v>0.83340999999999998</v>
      </c>
      <c r="F351" s="105">
        <f>ROUND(E351^EXP('Linear predictor'!D$86),5)</f>
        <v>0.85385999999999995</v>
      </c>
      <c r="G351" s="91">
        <v>0.93510000000000004</v>
      </c>
      <c r="H351" s="112">
        <v>0.91964999999999997</v>
      </c>
      <c r="I351" s="115">
        <f>IF('Case Details'!C$12=1,'Baseline survivor func'!G351,'Baseline survivor func'!H351)</f>
        <v>0.93510000000000004</v>
      </c>
      <c r="J351" s="110">
        <f>ROUND(I351^EXP('Linear predictor'!F$86),5)</f>
        <v>0.92791999999999997</v>
      </c>
    </row>
    <row r="352" spans="1:10">
      <c r="A352" s="93">
        <v>347</v>
      </c>
      <c r="B352" s="105">
        <v>348</v>
      </c>
      <c r="C352" s="93">
        <v>0.83340999999999998</v>
      </c>
      <c r="D352" s="94">
        <v>0.61468999999999996</v>
      </c>
      <c r="E352" s="104">
        <f>IF('Case Details'!C$12=1,'Baseline survivor func'!C352,'Baseline survivor func'!D352)</f>
        <v>0.83340999999999998</v>
      </c>
      <c r="F352" s="105">
        <f>ROUND(E352^EXP('Linear predictor'!D$86),5)</f>
        <v>0.85385999999999995</v>
      </c>
      <c r="G352" s="91">
        <v>0.93510000000000004</v>
      </c>
      <c r="H352" s="112">
        <v>0.91964999999999997</v>
      </c>
      <c r="I352" s="115">
        <f>IF('Case Details'!C$12=1,'Baseline survivor func'!G352,'Baseline survivor func'!H352)</f>
        <v>0.93510000000000004</v>
      </c>
      <c r="J352" s="110">
        <f>ROUND(I352^EXP('Linear predictor'!F$86),5)</f>
        <v>0.92791999999999997</v>
      </c>
    </row>
    <row r="353" spans="1:10">
      <c r="A353" s="93">
        <v>348</v>
      </c>
      <c r="B353" s="105">
        <v>349</v>
      </c>
      <c r="C353" s="93">
        <v>0.83340999999999998</v>
      </c>
      <c r="D353" s="94">
        <v>0.61468999999999996</v>
      </c>
      <c r="E353" s="104">
        <f>IF('Case Details'!C$12=1,'Baseline survivor func'!C353,'Baseline survivor func'!D353)</f>
        <v>0.83340999999999998</v>
      </c>
      <c r="F353" s="105">
        <f>ROUND(E353^EXP('Linear predictor'!D$86),5)</f>
        <v>0.85385999999999995</v>
      </c>
      <c r="G353" s="91">
        <v>0.93510000000000004</v>
      </c>
      <c r="H353" s="112">
        <v>0.91964999999999997</v>
      </c>
      <c r="I353" s="115">
        <f>IF('Case Details'!C$12=1,'Baseline survivor func'!G353,'Baseline survivor func'!H353)</f>
        <v>0.93510000000000004</v>
      </c>
      <c r="J353" s="110">
        <f>ROUND(I353^EXP('Linear predictor'!F$86),5)</f>
        <v>0.92791999999999997</v>
      </c>
    </row>
    <row r="354" spans="1:10">
      <c r="A354" s="93">
        <v>349</v>
      </c>
      <c r="B354" s="105">
        <v>350</v>
      </c>
      <c r="C354" s="93">
        <v>0.83340999999999998</v>
      </c>
      <c r="D354" s="94">
        <v>0.61362000000000005</v>
      </c>
      <c r="E354" s="104">
        <f>IF('Case Details'!C$12=1,'Baseline survivor func'!C354,'Baseline survivor func'!D354)</f>
        <v>0.83340999999999998</v>
      </c>
      <c r="F354" s="105">
        <f>ROUND(E354^EXP('Linear predictor'!D$86),5)</f>
        <v>0.85385999999999995</v>
      </c>
      <c r="G354" s="91">
        <v>0.93510000000000004</v>
      </c>
      <c r="H354" s="112">
        <v>0.91935999999999996</v>
      </c>
      <c r="I354" s="115">
        <f>IF('Case Details'!C$12=1,'Baseline survivor func'!G354,'Baseline survivor func'!H354)</f>
        <v>0.93510000000000004</v>
      </c>
      <c r="J354" s="110">
        <f>ROUND(I354^EXP('Linear predictor'!F$86),5)</f>
        <v>0.92791999999999997</v>
      </c>
    </row>
    <row r="355" spans="1:10">
      <c r="A355" s="93">
        <v>350</v>
      </c>
      <c r="B355" s="105">
        <v>351</v>
      </c>
      <c r="C355" s="93">
        <v>0.83340999999999998</v>
      </c>
      <c r="D355" s="94">
        <v>0.61362000000000005</v>
      </c>
      <c r="E355" s="104">
        <f>IF('Case Details'!C$12=1,'Baseline survivor func'!C355,'Baseline survivor func'!D355)</f>
        <v>0.83340999999999998</v>
      </c>
      <c r="F355" s="105">
        <f>ROUND(E355^EXP('Linear predictor'!D$86),5)</f>
        <v>0.85385999999999995</v>
      </c>
      <c r="G355" s="91">
        <v>0.93510000000000004</v>
      </c>
      <c r="H355" s="112">
        <v>0.91876000000000002</v>
      </c>
      <c r="I355" s="115">
        <f>IF('Case Details'!C$12=1,'Baseline survivor func'!G355,'Baseline survivor func'!H355)</f>
        <v>0.93510000000000004</v>
      </c>
      <c r="J355" s="110">
        <f>ROUND(I355^EXP('Linear predictor'!F$86),5)</f>
        <v>0.92791999999999997</v>
      </c>
    </row>
    <row r="356" spans="1:10">
      <c r="A356" s="93">
        <v>351</v>
      </c>
      <c r="B356" s="105">
        <v>352</v>
      </c>
      <c r="C356" s="93">
        <v>0.83340999999999998</v>
      </c>
      <c r="D356" s="94">
        <v>0.61167000000000005</v>
      </c>
      <c r="E356" s="104">
        <f>IF('Case Details'!C$12=1,'Baseline survivor func'!C356,'Baseline survivor func'!D356)</f>
        <v>0.83340999999999998</v>
      </c>
      <c r="F356" s="105">
        <f>ROUND(E356^EXP('Linear predictor'!D$86),5)</f>
        <v>0.85385999999999995</v>
      </c>
      <c r="G356" s="91">
        <v>0.93510000000000004</v>
      </c>
      <c r="H356" s="112">
        <v>0.91876000000000002</v>
      </c>
      <c r="I356" s="115">
        <f>IF('Case Details'!C$12=1,'Baseline survivor func'!G356,'Baseline survivor func'!H356)</f>
        <v>0.93510000000000004</v>
      </c>
      <c r="J356" s="110">
        <f>ROUND(I356^EXP('Linear predictor'!F$86),5)</f>
        <v>0.92791999999999997</v>
      </c>
    </row>
    <row r="357" spans="1:10">
      <c r="A357" s="93">
        <v>352</v>
      </c>
      <c r="B357" s="105">
        <v>353</v>
      </c>
      <c r="C357" s="93">
        <v>0.83340999999999998</v>
      </c>
      <c r="D357" s="94">
        <v>0.61016000000000004</v>
      </c>
      <c r="E357" s="104">
        <f>IF('Case Details'!C$12=1,'Baseline survivor func'!C357,'Baseline survivor func'!D357)</f>
        <v>0.83340999999999998</v>
      </c>
      <c r="F357" s="105">
        <f>ROUND(E357^EXP('Linear predictor'!D$86),5)</f>
        <v>0.85385999999999995</v>
      </c>
      <c r="G357" s="91">
        <v>0.93510000000000004</v>
      </c>
      <c r="H357" s="112">
        <v>0.91876000000000002</v>
      </c>
      <c r="I357" s="115">
        <f>IF('Case Details'!C$12=1,'Baseline survivor func'!G357,'Baseline survivor func'!H357)</f>
        <v>0.93510000000000004</v>
      </c>
      <c r="J357" s="110">
        <f>ROUND(I357^EXP('Linear predictor'!F$86),5)</f>
        <v>0.92791999999999997</v>
      </c>
    </row>
    <row r="358" spans="1:10">
      <c r="A358" s="93">
        <v>353</v>
      </c>
      <c r="B358" s="105">
        <v>354</v>
      </c>
      <c r="C358" s="93">
        <v>0.83340999999999998</v>
      </c>
      <c r="D358" s="94">
        <v>0.61016000000000004</v>
      </c>
      <c r="E358" s="104">
        <f>IF('Case Details'!C$12=1,'Baseline survivor func'!C358,'Baseline survivor func'!D358)</f>
        <v>0.83340999999999998</v>
      </c>
      <c r="F358" s="105">
        <f>ROUND(E358^EXP('Linear predictor'!D$86),5)</f>
        <v>0.85385999999999995</v>
      </c>
      <c r="G358" s="91">
        <v>0.93510000000000004</v>
      </c>
      <c r="H358" s="112">
        <v>0.91876000000000002</v>
      </c>
      <c r="I358" s="115">
        <f>IF('Case Details'!C$12=1,'Baseline survivor func'!G358,'Baseline survivor func'!H358)</f>
        <v>0.93510000000000004</v>
      </c>
      <c r="J358" s="110">
        <f>ROUND(I358^EXP('Linear predictor'!F$86),5)</f>
        <v>0.92791999999999997</v>
      </c>
    </row>
    <row r="359" spans="1:10">
      <c r="A359" s="93">
        <v>354</v>
      </c>
      <c r="B359" s="105">
        <v>355</v>
      </c>
      <c r="C359" s="93">
        <v>0.83340999999999998</v>
      </c>
      <c r="D359" s="94">
        <v>0.61016000000000004</v>
      </c>
      <c r="E359" s="104">
        <f>IF('Case Details'!C$12=1,'Baseline survivor func'!C359,'Baseline survivor func'!D359)</f>
        <v>0.83340999999999998</v>
      </c>
      <c r="F359" s="105">
        <f>ROUND(E359^EXP('Linear predictor'!D$86),5)</f>
        <v>0.85385999999999995</v>
      </c>
      <c r="G359" s="91">
        <v>0.93510000000000004</v>
      </c>
      <c r="H359" s="112">
        <v>0.91876000000000002</v>
      </c>
      <c r="I359" s="115">
        <f>IF('Case Details'!C$12=1,'Baseline survivor func'!G359,'Baseline survivor func'!H359)</f>
        <v>0.93510000000000004</v>
      </c>
      <c r="J359" s="110">
        <f>ROUND(I359^EXP('Linear predictor'!F$86),5)</f>
        <v>0.92791999999999997</v>
      </c>
    </row>
    <row r="360" spans="1:10">
      <c r="A360" s="93">
        <v>355</v>
      </c>
      <c r="B360" s="105">
        <v>356</v>
      </c>
      <c r="C360" s="93">
        <v>0.83340999999999998</v>
      </c>
      <c r="D360" s="94">
        <v>0.61016000000000004</v>
      </c>
      <c r="E360" s="104">
        <f>IF('Case Details'!C$12=1,'Baseline survivor func'!C360,'Baseline survivor func'!D360)</f>
        <v>0.83340999999999998</v>
      </c>
      <c r="F360" s="105">
        <f>ROUND(E360^EXP('Linear predictor'!D$86),5)</f>
        <v>0.85385999999999995</v>
      </c>
      <c r="G360" s="91">
        <v>0.93510000000000004</v>
      </c>
      <c r="H360" s="112">
        <v>0.91876000000000002</v>
      </c>
      <c r="I360" s="115">
        <f>IF('Case Details'!C$12=1,'Baseline survivor func'!G360,'Baseline survivor func'!H360)</f>
        <v>0.93510000000000004</v>
      </c>
      <c r="J360" s="110">
        <f>ROUND(I360^EXP('Linear predictor'!F$86),5)</f>
        <v>0.92791999999999997</v>
      </c>
    </row>
    <row r="361" spans="1:10">
      <c r="A361" s="93">
        <v>356</v>
      </c>
      <c r="B361" s="105">
        <v>357</v>
      </c>
      <c r="C361" s="93">
        <v>0.83340999999999998</v>
      </c>
      <c r="D361" s="94">
        <v>0.61016000000000004</v>
      </c>
      <c r="E361" s="104">
        <f>IF('Case Details'!C$12=1,'Baseline survivor func'!C361,'Baseline survivor func'!D361)</f>
        <v>0.83340999999999998</v>
      </c>
      <c r="F361" s="105">
        <f>ROUND(E361^EXP('Linear predictor'!D$86),5)</f>
        <v>0.85385999999999995</v>
      </c>
      <c r="G361" s="91">
        <v>0.93510000000000004</v>
      </c>
      <c r="H361" s="112">
        <v>0.91846000000000005</v>
      </c>
      <c r="I361" s="115">
        <f>IF('Case Details'!C$12=1,'Baseline survivor func'!G361,'Baseline survivor func'!H361)</f>
        <v>0.93510000000000004</v>
      </c>
      <c r="J361" s="110">
        <f>ROUND(I361^EXP('Linear predictor'!F$86),5)</f>
        <v>0.92791999999999997</v>
      </c>
    </row>
    <row r="362" spans="1:10">
      <c r="A362" s="93">
        <v>357</v>
      </c>
      <c r="B362" s="105">
        <v>358</v>
      </c>
      <c r="C362" s="93">
        <v>0.83340999999999998</v>
      </c>
      <c r="D362" s="94">
        <v>0.60221000000000002</v>
      </c>
      <c r="E362" s="104">
        <f>IF('Case Details'!C$12=1,'Baseline survivor func'!C362,'Baseline survivor func'!D362)</f>
        <v>0.83340999999999998</v>
      </c>
      <c r="F362" s="105">
        <f>ROUND(E362^EXP('Linear predictor'!D$86),5)</f>
        <v>0.85385999999999995</v>
      </c>
      <c r="G362" s="91">
        <v>0.93357999999999997</v>
      </c>
      <c r="H362" s="112">
        <v>0.91846000000000005</v>
      </c>
      <c r="I362" s="115">
        <f>IF('Case Details'!C$12=1,'Baseline survivor func'!G362,'Baseline survivor func'!H362)</f>
        <v>0.93357999999999997</v>
      </c>
      <c r="J362" s="110">
        <f>ROUND(I362^EXP('Linear predictor'!F$86),5)</f>
        <v>0.92623999999999995</v>
      </c>
    </row>
    <row r="363" spans="1:10">
      <c r="A363" s="93">
        <v>358</v>
      </c>
      <c r="B363" s="105">
        <v>359</v>
      </c>
      <c r="C363" s="93">
        <v>0.83340999999999998</v>
      </c>
      <c r="D363" s="94">
        <v>0.60113000000000005</v>
      </c>
      <c r="E363" s="104">
        <f>IF('Case Details'!C$12=1,'Baseline survivor func'!C363,'Baseline survivor func'!D363)</f>
        <v>0.83340999999999998</v>
      </c>
      <c r="F363" s="105">
        <f>ROUND(E363^EXP('Linear predictor'!D$86),5)</f>
        <v>0.85385999999999995</v>
      </c>
      <c r="G363" s="91">
        <v>0.93357999999999997</v>
      </c>
      <c r="H363" s="112">
        <v>0.91846000000000005</v>
      </c>
      <c r="I363" s="115">
        <f>IF('Case Details'!C$12=1,'Baseline survivor func'!G363,'Baseline survivor func'!H363)</f>
        <v>0.93357999999999997</v>
      </c>
      <c r="J363" s="110">
        <f>ROUND(I363^EXP('Linear predictor'!F$86),5)</f>
        <v>0.92623999999999995</v>
      </c>
    </row>
    <row r="364" spans="1:10">
      <c r="A364" s="93">
        <v>359</v>
      </c>
      <c r="B364" s="105">
        <v>360</v>
      </c>
      <c r="C364" s="93">
        <v>0.83340999999999998</v>
      </c>
      <c r="D364" s="94">
        <v>0.60113000000000005</v>
      </c>
      <c r="E364" s="104">
        <f>IF('Case Details'!C$12=1,'Baseline survivor func'!C364,'Baseline survivor func'!D364)</f>
        <v>0.83340999999999998</v>
      </c>
      <c r="F364" s="105">
        <f>ROUND(E364^EXP('Linear predictor'!D$86),5)</f>
        <v>0.85385999999999995</v>
      </c>
      <c r="G364" s="91">
        <v>0.93203999999999998</v>
      </c>
      <c r="H364" s="112">
        <v>0.91846000000000005</v>
      </c>
      <c r="I364" s="115">
        <f>IF('Case Details'!C$12=1,'Baseline survivor func'!G364,'Baseline survivor func'!H364)</f>
        <v>0.93203999999999998</v>
      </c>
      <c r="J364" s="110">
        <f>ROUND(I364^EXP('Linear predictor'!F$86),5)</f>
        <v>0.92454000000000003</v>
      </c>
    </row>
    <row r="365" spans="1:10">
      <c r="A365" s="93">
        <v>360</v>
      </c>
      <c r="B365" s="105">
        <v>361</v>
      </c>
      <c r="C365" s="93">
        <v>0.83340999999999998</v>
      </c>
      <c r="D365" s="94">
        <v>0.60014000000000001</v>
      </c>
      <c r="E365" s="104">
        <f>IF('Case Details'!C$12=1,'Baseline survivor func'!C365,'Baseline survivor func'!D365)</f>
        <v>0.83340999999999998</v>
      </c>
      <c r="F365" s="105">
        <f>ROUND(E365^EXP('Linear predictor'!D$86),5)</f>
        <v>0.85385999999999995</v>
      </c>
      <c r="G365" s="91">
        <v>0.93203999999999998</v>
      </c>
      <c r="H365" s="112">
        <v>0.91846000000000005</v>
      </c>
      <c r="I365" s="115">
        <f>IF('Case Details'!C$12=1,'Baseline survivor func'!G365,'Baseline survivor func'!H365)</f>
        <v>0.93203999999999998</v>
      </c>
      <c r="J365" s="110">
        <f>ROUND(I365^EXP('Linear predictor'!F$86),5)</f>
        <v>0.92454000000000003</v>
      </c>
    </row>
    <row r="366" spans="1:10">
      <c r="A366" s="93">
        <v>361</v>
      </c>
      <c r="B366" s="105">
        <v>362</v>
      </c>
      <c r="C366" s="93">
        <v>0.83340999999999998</v>
      </c>
      <c r="D366" s="94">
        <v>0.60014000000000001</v>
      </c>
      <c r="E366" s="104">
        <f>IF('Case Details'!C$12=1,'Baseline survivor func'!C366,'Baseline survivor func'!D366)</f>
        <v>0.83340999999999998</v>
      </c>
      <c r="F366" s="105">
        <f>ROUND(E366^EXP('Linear predictor'!D$86),5)</f>
        <v>0.85385999999999995</v>
      </c>
      <c r="G366" s="91">
        <v>0.93203999999999998</v>
      </c>
      <c r="H366" s="112">
        <v>0.91846000000000005</v>
      </c>
      <c r="I366" s="115">
        <f>IF('Case Details'!C$12=1,'Baseline survivor func'!G366,'Baseline survivor func'!H366)</f>
        <v>0.93203999999999998</v>
      </c>
      <c r="J366" s="110">
        <f>ROUND(I366^EXP('Linear predictor'!F$86),5)</f>
        <v>0.92454000000000003</v>
      </c>
    </row>
    <row r="367" spans="1:10">
      <c r="A367" s="93">
        <v>362</v>
      </c>
      <c r="B367" s="105">
        <v>363</v>
      </c>
      <c r="C367" s="93">
        <v>0.83340999999999998</v>
      </c>
      <c r="D367" s="94">
        <v>0.60014000000000001</v>
      </c>
      <c r="E367" s="104">
        <f>IF('Case Details'!C$12=1,'Baseline survivor func'!C367,'Baseline survivor func'!D367)</f>
        <v>0.83340999999999998</v>
      </c>
      <c r="F367" s="105">
        <f>ROUND(E367^EXP('Linear predictor'!D$86),5)</f>
        <v>0.85385999999999995</v>
      </c>
      <c r="G367" s="91">
        <v>0.93049000000000004</v>
      </c>
      <c r="H367" s="112">
        <v>0.91815999999999998</v>
      </c>
      <c r="I367" s="115">
        <f>IF('Case Details'!C$12=1,'Baseline survivor func'!G367,'Baseline survivor func'!H367)</f>
        <v>0.93049000000000004</v>
      </c>
      <c r="J367" s="110">
        <f>ROUND(I367^EXP('Linear predictor'!F$86),5)</f>
        <v>0.92283000000000004</v>
      </c>
    </row>
    <row r="368" spans="1:10">
      <c r="A368" s="93">
        <v>363</v>
      </c>
      <c r="B368" s="105">
        <v>364</v>
      </c>
      <c r="C368" s="93">
        <v>0.83340999999999998</v>
      </c>
      <c r="D368" s="94">
        <v>0.60014000000000001</v>
      </c>
      <c r="E368" s="104">
        <f>IF('Case Details'!C$12=1,'Baseline survivor func'!C368,'Baseline survivor func'!D368)</f>
        <v>0.83340999999999998</v>
      </c>
      <c r="F368" s="105">
        <f>ROUND(E368^EXP('Linear predictor'!D$86),5)</f>
        <v>0.85385999999999995</v>
      </c>
      <c r="G368" s="91">
        <v>0.93049000000000004</v>
      </c>
      <c r="H368" s="112">
        <v>0.91815999999999998</v>
      </c>
      <c r="I368" s="115">
        <f>IF('Case Details'!C$12=1,'Baseline survivor func'!G368,'Baseline survivor func'!H368)</f>
        <v>0.93049000000000004</v>
      </c>
      <c r="J368" s="110">
        <f>ROUND(I368^EXP('Linear predictor'!F$86),5)</f>
        <v>0.92283000000000004</v>
      </c>
    </row>
    <row r="369" spans="1:10">
      <c r="A369" s="93">
        <v>364</v>
      </c>
      <c r="B369" s="105">
        <v>365</v>
      </c>
      <c r="C369" s="93">
        <v>0.83340999999999998</v>
      </c>
      <c r="D369" s="94">
        <v>0.59916000000000003</v>
      </c>
      <c r="E369" s="104">
        <f>IF('Case Details'!C$12=1,'Baseline survivor func'!C369,'Baseline survivor func'!D369)</f>
        <v>0.83340999999999998</v>
      </c>
      <c r="F369" s="105">
        <f>ROUND(E369^EXP('Linear predictor'!D$86),5)</f>
        <v>0.85385999999999995</v>
      </c>
      <c r="G369" s="91">
        <v>0.93049000000000004</v>
      </c>
      <c r="H369" s="112">
        <v>0.91815999999999998</v>
      </c>
      <c r="I369" s="115">
        <f>IF('Case Details'!C$12=1,'Baseline survivor func'!G369,'Baseline survivor func'!H369)</f>
        <v>0.93049000000000004</v>
      </c>
      <c r="J369" s="110">
        <f>ROUND(I369^EXP('Linear predictor'!F$86),5)</f>
        <v>0.92283000000000004</v>
      </c>
    </row>
    <row r="370" spans="1:10">
      <c r="A370" s="93">
        <v>365</v>
      </c>
      <c r="B370" s="105">
        <v>366</v>
      </c>
      <c r="C370" s="93">
        <v>0.83340999999999998</v>
      </c>
      <c r="D370" s="94">
        <v>0.59794999999999998</v>
      </c>
      <c r="E370" s="104">
        <f>IF('Case Details'!C$12=1,'Baseline survivor func'!C370,'Baseline survivor func'!D370)</f>
        <v>0.83340999999999998</v>
      </c>
      <c r="F370" s="105">
        <f>ROUND(E370^EXP('Linear predictor'!D$86),5)</f>
        <v>0.85385999999999995</v>
      </c>
      <c r="G370" s="91">
        <v>0.93049000000000004</v>
      </c>
      <c r="H370" s="112">
        <v>0.91786000000000001</v>
      </c>
      <c r="I370" s="115">
        <f>IF('Case Details'!C$12=1,'Baseline survivor func'!G370,'Baseline survivor func'!H370)</f>
        <v>0.93049000000000004</v>
      </c>
      <c r="J370" s="110">
        <f>ROUND(I370^EXP('Linear predictor'!F$86),5)</f>
        <v>0.92283000000000004</v>
      </c>
    </row>
    <row r="371" spans="1:10">
      <c r="A371" s="93">
        <v>366</v>
      </c>
      <c r="B371" s="105">
        <v>367</v>
      </c>
      <c r="C371" s="93">
        <v>0.82716000000000001</v>
      </c>
      <c r="D371" s="94">
        <v>0.59794999999999998</v>
      </c>
      <c r="E371" s="104">
        <f>IF('Case Details'!C$12=1,'Baseline survivor func'!C371,'Baseline survivor func'!D371)</f>
        <v>0.82716000000000001</v>
      </c>
      <c r="F371" s="105">
        <f>ROUND(E371^EXP('Linear predictor'!D$86),5)</f>
        <v>0.84830000000000005</v>
      </c>
      <c r="G371" s="91">
        <v>0.93049000000000004</v>
      </c>
      <c r="H371" s="112">
        <v>0.91754999999999998</v>
      </c>
      <c r="I371" s="115">
        <f>IF('Case Details'!C$12=1,'Baseline survivor func'!G371,'Baseline survivor func'!H371)</f>
        <v>0.93049000000000004</v>
      </c>
      <c r="J371" s="110">
        <f>ROUND(I371^EXP('Linear predictor'!F$86),5)</f>
        <v>0.92283000000000004</v>
      </c>
    </row>
    <row r="372" spans="1:10">
      <c r="A372" s="93">
        <v>367</v>
      </c>
      <c r="B372" s="105">
        <v>368</v>
      </c>
      <c r="C372" s="93">
        <v>0.82716000000000001</v>
      </c>
      <c r="D372" s="94">
        <v>0.59794999999999998</v>
      </c>
      <c r="E372" s="104">
        <f>IF('Case Details'!C$12=1,'Baseline survivor func'!C372,'Baseline survivor func'!D372)</f>
        <v>0.82716000000000001</v>
      </c>
      <c r="F372" s="105">
        <f>ROUND(E372^EXP('Linear predictor'!D$86),5)</f>
        <v>0.84830000000000005</v>
      </c>
      <c r="G372" s="91">
        <v>0.93049000000000004</v>
      </c>
      <c r="H372" s="112">
        <v>0.91754999999999998</v>
      </c>
      <c r="I372" s="115">
        <f>IF('Case Details'!C$12=1,'Baseline survivor func'!G372,'Baseline survivor func'!H372)</f>
        <v>0.93049000000000004</v>
      </c>
      <c r="J372" s="110">
        <f>ROUND(I372^EXP('Linear predictor'!F$86),5)</f>
        <v>0.92283000000000004</v>
      </c>
    </row>
    <row r="373" spans="1:10">
      <c r="A373" s="93">
        <v>368</v>
      </c>
      <c r="B373" s="105">
        <v>369</v>
      </c>
      <c r="C373" s="93">
        <v>0.82716000000000001</v>
      </c>
      <c r="D373" s="94">
        <v>0.59794999999999998</v>
      </c>
      <c r="E373" s="104">
        <f>IF('Case Details'!C$12=1,'Baseline survivor func'!C373,'Baseline survivor func'!D373)</f>
        <v>0.82716000000000001</v>
      </c>
      <c r="F373" s="105">
        <f>ROUND(E373^EXP('Linear predictor'!D$86),5)</f>
        <v>0.84830000000000005</v>
      </c>
      <c r="G373" s="91">
        <v>0.93049000000000004</v>
      </c>
      <c r="H373" s="112">
        <v>0.91754999999999998</v>
      </c>
      <c r="I373" s="115">
        <f>IF('Case Details'!C$12=1,'Baseline survivor func'!G373,'Baseline survivor func'!H373)</f>
        <v>0.93049000000000004</v>
      </c>
      <c r="J373" s="110">
        <f>ROUND(I373^EXP('Linear predictor'!F$86),5)</f>
        <v>0.92283000000000004</v>
      </c>
    </row>
    <row r="374" spans="1:10">
      <c r="A374" s="93">
        <v>369</v>
      </c>
      <c r="B374" s="105">
        <v>370</v>
      </c>
      <c r="C374" s="93">
        <v>0.82716000000000001</v>
      </c>
      <c r="D374" s="94">
        <v>0.59794999999999998</v>
      </c>
      <c r="E374" s="104">
        <f>IF('Case Details'!C$12=1,'Baseline survivor func'!C374,'Baseline survivor func'!D374)</f>
        <v>0.82716000000000001</v>
      </c>
      <c r="F374" s="105">
        <f>ROUND(E374^EXP('Linear predictor'!D$86),5)</f>
        <v>0.84830000000000005</v>
      </c>
      <c r="G374" s="91">
        <v>0.93049000000000004</v>
      </c>
      <c r="H374" s="112">
        <v>0.91754999999999998</v>
      </c>
      <c r="I374" s="115">
        <f>IF('Case Details'!C$12=1,'Baseline survivor func'!G374,'Baseline survivor func'!H374)</f>
        <v>0.93049000000000004</v>
      </c>
      <c r="J374" s="110">
        <f>ROUND(I374^EXP('Linear predictor'!F$86),5)</f>
        <v>0.92283000000000004</v>
      </c>
    </row>
    <row r="375" spans="1:10">
      <c r="A375" s="93">
        <v>370</v>
      </c>
      <c r="B375" s="105">
        <v>371</v>
      </c>
      <c r="C375" s="93">
        <v>0.82296000000000002</v>
      </c>
      <c r="D375" s="94">
        <v>0.59794999999999998</v>
      </c>
      <c r="E375" s="104">
        <f>IF('Case Details'!C$12=1,'Baseline survivor func'!C375,'Baseline survivor func'!D375)</f>
        <v>0.82296000000000002</v>
      </c>
      <c r="F375" s="105">
        <f>ROUND(E375^EXP('Linear predictor'!D$86),5)</f>
        <v>0.84457000000000004</v>
      </c>
      <c r="G375" s="91">
        <v>0.93049000000000004</v>
      </c>
      <c r="H375" s="112">
        <v>0.91754999999999998</v>
      </c>
      <c r="I375" s="115">
        <f>IF('Case Details'!C$12=1,'Baseline survivor func'!G375,'Baseline survivor func'!H375)</f>
        <v>0.93049000000000004</v>
      </c>
      <c r="J375" s="110">
        <f>ROUND(I375^EXP('Linear predictor'!F$86),5)</f>
        <v>0.92283000000000004</v>
      </c>
    </row>
    <row r="376" spans="1:10">
      <c r="A376" s="93">
        <v>371</v>
      </c>
      <c r="B376" s="105">
        <v>372</v>
      </c>
      <c r="C376" s="93">
        <v>0.82296000000000002</v>
      </c>
      <c r="D376" s="94">
        <v>0.59694999999999998</v>
      </c>
      <c r="E376" s="104">
        <f>IF('Case Details'!C$12=1,'Baseline survivor func'!C376,'Baseline survivor func'!D376)</f>
        <v>0.82296000000000002</v>
      </c>
      <c r="F376" s="105">
        <f>ROUND(E376^EXP('Linear predictor'!D$86),5)</f>
        <v>0.84457000000000004</v>
      </c>
      <c r="G376" s="91">
        <v>0.93049000000000004</v>
      </c>
      <c r="H376" s="112">
        <v>0.91754999999999998</v>
      </c>
      <c r="I376" s="115">
        <f>IF('Case Details'!C$12=1,'Baseline survivor func'!G376,'Baseline survivor func'!H376)</f>
        <v>0.93049000000000004</v>
      </c>
      <c r="J376" s="110">
        <f>ROUND(I376^EXP('Linear predictor'!F$86),5)</f>
        <v>0.92283000000000004</v>
      </c>
    </row>
    <row r="377" spans="1:10">
      <c r="A377" s="93">
        <v>372</v>
      </c>
      <c r="B377" s="105">
        <v>373</v>
      </c>
      <c r="C377" s="93">
        <v>0.82296000000000002</v>
      </c>
      <c r="D377" s="94">
        <v>0.59694999999999998</v>
      </c>
      <c r="E377" s="104">
        <f>IF('Case Details'!C$12=1,'Baseline survivor func'!C377,'Baseline survivor func'!D377)</f>
        <v>0.82296000000000002</v>
      </c>
      <c r="F377" s="105">
        <f>ROUND(E377^EXP('Linear predictor'!D$86),5)</f>
        <v>0.84457000000000004</v>
      </c>
      <c r="G377" s="91">
        <v>0.93049000000000004</v>
      </c>
      <c r="H377" s="112">
        <v>0.91754999999999998</v>
      </c>
      <c r="I377" s="115">
        <f>IF('Case Details'!C$12=1,'Baseline survivor func'!G377,'Baseline survivor func'!H377)</f>
        <v>0.93049000000000004</v>
      </c>
      <c r="J377" s="110">
        <f>ROUND(I377^EXP('Linear predictor'!F$86),5)</f>
        <v>0.92283000000000004</v>
      </c>
    </row>
    <row r="378" spans="1:10">
      <c r="A378" s="93">
        <v>373</v>
      </c>
      <c r="B378" s="105">
        <v>374</v>
      </c>
      <c r="C378" s="93">
        <v>0.82296000000000002</v>
      </c>
      <c r="D378" s="94">
        <v>0.59619</v>
      </c>
      <c r="E378" s="104">
        <f>IF('Case Details'!C$12=1,'Baseline survivor func'!C378,'Baseline survivor func'!D378)</f>
        <v>0.82296000000000002</v>
      </c>
      <c r="F378" s="105">
        <f>ROUND(E378^EXP('Linear predictor'!D$86),5)</f>
        <v>0.84457000000000004</v>
      </c>
      <c r="G378" s="91">
        <v>0.93049000000000004</v>
      </c>
      <c r="H378" s="112">
        <v>0.91754999999999998</v>
      </c>
      <c r="I378" s="115">
        <f>IF('Case Details'!C$12=1,'Baseline survivor func'!G378,'Baseline survivor func'!H378)</f>
        <v>0.93049000000000004</v>
      </c>
      <c r="J378" s="110">
        <f>ROUND(I378^EXP('Linear predictor'!F$86),5)</f>
        <v>0.92283000000000004</v>
      </c>
    </row>
    <row r="379" spans="1:10">
      <c r="A379" s="93">
        <v>374</v>
      </c>
      <c r="B379" s="105">
        <v>375</v>
      </c>
      <c r="C379" s="93">
        <v>0.82296000000000002</v>
      </c>
      <c r="D379" s="94">
        <v>0.59306999999999999</v>
      </c>
      <c r="E379" s="104">
        <f>IF('Case Details'!C$12=1,'Baseline survivor func'!C379,'Baseline survivor func'!D379)</f>
        <v>0.82296000000000002</v>
      </c>
      <c r="F379" s="105">
        <f>ROUND(E379^EXP('Linear predictor'!D$86),5)</f>
        <v>0.84457000000000004</v>
      </c>
      <c r="G379" s="91">
        <v>0.93049000000000004</v>
      </c>
      <c r="H379" s="112">
        <v>0.91754999999999998</v>
      </c>
      <c r="I379" s="115">
        <f>IF('Case Details'!C$12=1,'Baseline survivor func'!G379,'Baseline survivor func'!H379)</f>
        <v>0.93049000000000004</v>
      </c>
      <c r="J379" s="110">
        <f>ROUND(I379^EXP('Linear predictor'!F$86),5)</f>
        <v>0.92283000000000004</v>
      </c>
    </row>
    <row r="380" spans="1:10">
      <c r="A380" s="93">
        <v>375</v>
      </c>
      <c r="B380" s="105">
        <v>376</v>
      </c>
      <c r="C380" s="93">
        <v>0.82296000000000002</v>
      </c>
      <c r="D380" s="94">
        <v>0.59111999999999998</v>
      </c>
      <c r="E380" s="104">
        <f>IF('Case Details'!C$12=1,'Baseline survivor func'!C380,'Baseline survivor func'!D380)</f>
        <v>0.82296000000000002</v>
      </c>
      <c r="F380" s="105">
        <f>ROUND(E380^EXP('Linear predictor'!D$86),5)</f>
        <v>0.84457000000000004</v>
      </c>
      <c r="G380" s="91">
        <v>0.92893000000000003</v>
      </c>
      <c r="H380" s="112">
        <v>0.91754999999999998</v>
      </c>
      <c r="I380" s="115">
        <f>IF('Case Details'!C$12=1,'Baseline survivor func'!G380,'Baseline survivor func'!H380)</f>
        <v>0.92893000000000003</v>
      </c>
      <c r="J380" s="110">
        <f>ROUND(I380^EXP('Linear predictor'!F$86),5)</f>
        <v>0.92110000000000003</v>
      </c>
    </row>
    <row r="381" spans="1:10">
      <c r="A381" s="93">
        <v>376</v>
      </c>
      <c r="B381" s="105">
        <v>377</v>
      </c>
      <c r="C381" s="93">
        <v>0.82296000000000002</v>
      </c>
      <c r="D381" s="94">
        <v>0.59111999999999998</v>
      </c>
      <c r="E381" s="104">
        <f>IF('Case Details'!C$12=1,'Baseline survivor func'!C381,'Baseline survivor func'!D381)</f>
        <v>0.82296000000000002</v>
      </c>
      <c r="F381" s="105">
        <f>ROUND(E381^EXP('Linear predictor'!D$86),5)</f>
        <v>0.84457000000000004</v>
      </c>
      <c r="G381" s="91">
        <v>0.92893000000000003</v>
      </c>
      <c r="H381" s="112">
        <v>0.91754999999999998</v>
      </c>
      <c r="I381" s="115">
        <f>IF('Case Details'!C$12=1,'Baseline survivor func'!G381,'Baseline survivor func'!H381)</f>
        <v>0.92893000000000003</v>
      </c>
      <c r="J381" s="110">
        <f>ROUND(I381^EXP('Linear predictor'!F$86),5)</f>
        <v>0.92110000000000003</v>
      </c>
    </row>
    <row r="382" spans="1:10">
      <c r="A382" s="93">
        <v>377</v>
      </c>
      <c r="B382" s="105">
        <v>378</v>
      </c>
      <c r="C382" s="93">
        <v>0.82296000000000002</v>
      </c>
      <c r="D382" s="94">
        <v>0.58994999999999997</v>
      </c>
      <c r="E382" s="104">
        <f>IF('Case Details'!C$12=1,'Baseline survivor func'!C382,'Baseline survivor func'!D382)</f>
        <v>0.82296000000000002</v>
      </c>
      <c r="F382" s="105">
        <f>ROUND(E382^EXP('Linear predictor'!D$86),5)</f>
        <v>0.84457000000000004</v>
      </c>
      <c r="G382" s="91">
        <v>0.92893000000000003</v>
      </c>
      <c r="H382" s="112">
        <v>0.91754999999999998</v>
      </c>
      <c r="I382" s="115">
        <f>IF('Case Details'!C$12=1,'Baseline survivor func'!G382,'Baseline survivor func'!H382)</f>
        <v>0.92893000000000003</v>
      </c>
      <c r="J382" s="110">
        <f>ROUND(I382^EXP('Linear predictor'!F$86),5)</f>
        <v>0.92110000000000003</v>
      </c>
    </row>
    <row r="383" spans="1:10">
      <c r="A383" s="93">
        <v>378</v>
      </c>
      <c r="B383" s="105">
        <v>379</v>
      </c>
      <c r="C383" s="93">
        <v>0.82296000000000002</v>
      </c>
      <c r="D383" s="94">
        <v>0.58994999999999997</v>
      </c>
      <c r="E383" s="104">
        <f>IF('Case Details'!C$12=1,'Baseline survivor func'!C383,'Baseline survivor func'!D383)</f>
        <v>0.82296000000000002</v>
      </c>
      <c r="F383" s="105">
        <f>ROUND(E383^EXP('Linear predictor'!D$86),5)</f>
        <v>0.84457000000000004</v>
      </c>
      <c r="G383" s="91">
        <v>0.92735999999999996</v>
      </c>
      <c r="H383" s="112">
        <v>0.91754999999999998</v>
      </c>
      <c r="I383" s="115">
        <f>IF('Case Details'!C$12=1,'Baseline survivor func'!G383,'Baseline survivor func'!H383)</f>
        <v>0.92735999999999996</v>
      </c>
      <c r="J383" s="110">
        <f>ROUND(I383^EXP('Linear predictor'!F$86),5)</f>
        <v>0.91937000000000002</v>
      </c>
    </row>
    <row r="384" spans="1:10">
      <c r="A384" s="93">
        <v>379</v>
      </c>
      <c r="B384" s="105">
        <v>380</v>
      </c>
      <c r="C384" s="93">
        <v>0.82296000000000002</v>
      </c>
      <c r="D384" s="94">
        <v>0.58892</v>
      </c>
      <c r="E384" s="104">
        <f>IF('Case Details'!C$12=1,'Baseline survivor func'!C384,'Baseline survivor func'!D384)</f>
        <v>0.82296000000000002</v>
      </c>
      <c r="F384" s="105">
        <f>ROUND(E384^EXP('Linear predictor'!D$86),5)</f>
        <v>0.84457000000000004</v>
      </c>
      <c r="G384" s="91">
        <v>0.92735999999999996</v>
      </c>
      <c r="H384" s="112">
        <v>0.91754999999999998</v>
      </c>
      <c r="I384" s="115">
        <f>IF('Case Details'!C$12=1,'Baseline survivor func'!G384,'Baseline survivor func'!H384)</f>
        <v>0.92735999999999996</v>
      </c>
      <c r="J384" s="110">
        <f>ROUND(I384^EXP('Linear predictor'!F$86),5)</f>
        <v>0.91937000000000002</v>
      </c>
    </row>
    <row r="385" spans="1:10">
      <c r="A385" s="93">
        <v>380</v>
      </c>
      <c r="B385" s="105">
        <v>381</v>
      </c>
      <c r="C385" s="93">
        <v>0.82296000000000002</v>
      </c>
      <c r="D385" s="94">
        <v>0.58823999999999999</v>
      </c>
      <c r="E385" s="104">
        <f>IF('Case Details'!C$12=1,'Baseline survivor func'!C385,'Baseline survivor func'!D385)</f>
        <v>0.82296000000000002</v>
      </c>
      <c r="F385" s="105">
        <f>ROUND(E385^EXP('Linear predictor'!D$86),5)</f>
        <v>0.84457000000000004</v>
      </c>
      <c r="G385" s="91">
        <v>0.92735999999999996</v>
      </c>
      <c r="H385" s="112">
        <v>0.91754999999999998</v>
      </c>
      <c r="I385" s="115">
        <f>IF('Case Details'!C$12=1,'Baseline survivor func'!G385,'Baseline survivor func'!H385)</f>
        <v>0.92735999999999996</v>
      </c>
      <c r="J385" s="110">
        <f>ROUND(I385^EXP('Linear predictor'!F$86),5)</f>
        <v>0.91937000000000002</v>
      </c>
    </row>
    <row r="386" spans="1:10">
      <c r="A386" s="93">
        <v>381</v>
      </c>
      <c r="B386" s="105">
        <v>382</v>
      </c>
      <c r="C386" s="93">
        <v>0.82296000000000002</v>
      </c>
      <c r="D386" s="94">
        <v>0.58823999999999999</v>
      </c>
      <c r="E386" s="104">
        <f>IF('Case Details'!C$12=1,'Baseline survivor func'!C386,'Baseline survivor func'!D386)</f>
        <v>0.82296000000000002</v>
      </c>
      <c r="F386" s="105">
        <f>ROUND(E386^EXP('Linear predictor'!D$86),5)</f>
        <v>0.84457000000000004</v>
      </c>
      <c r="G386" s="91">
        <v>0.92735999999999996</v>
      </c>
      <c r="H386" s="112">
        <v>0.91754999999999998</v>
      </c>
      <c r="I386" s="115">
        <f>IF('Case Details'!C$12=1,'Baseline survivor func'!G386,'Baseline survivor func'!H386)</f>
        <v>0.92735999999999996</v>
      </c>
      <c r="J386" s="110">
        <f>ROUND(I386^EXP('Linear predictor'!F$86),5)</f>
        <v>0.91937000000000002</v>
      </c>
    </row>
    <row r="387" spans="1:10">
      <c r="A387" s="93">
        <v>382</v>
      </c>
      <c r="B387" s="105">
        <v>383</v>
      </c>
      <c r="C387" s="93">
        <v>0.81821999999999995</v>
      </c>
      <c r="D387" s="94">
        <v>0.58823999999999999</v>
      </c>
      <c r="E387" s="104">
        <f>IF('Case Details'!C$12=1,'Baseline survivor func'!C387,'Baseline survivor func'!D387)</f>
        <v>0.81821999999999995</v>
      </c>
      <c r="F387" s="105">
        <f>ROUND(E387^EXP('Linear predictor'!D$86),5)</f>
        <v>0.84035000000000004</v>
      </c>
      <c r="G387" s="91">
        <v>0.92735999999999996</v>
      </c>
      <c r="H387" s="112">
        <v>0.91754999999999998</v>
      </c>
      <c r="I387" s="115">
        <f>IF('Case Details'!C$12=1,'Baseline survivor func'!G387,'Baseline survivor func'!H387)</f>
        <v>0.92735999999999996</v>
      </c>
      <c r="J387" s="110">
        <f>ROUND(I387^EXP('Linear predictor'!F$86),5)</f>
        <v>0.91937000000000002</v>
      </c>
    </row>
    <row r="388" spans="1:10">
      <c r="A388" s="93">
        <v>383</v>
      </c>
      <c r="B388" s="105">
        <v>384</v>
      </c>
      <c r="C388" s="93">
        <v>0.81259999999999999</v>
      </c>
      <c r="D388" s="94">
        <v>0.58823999999999999</v>
      </c>
      <c r="E388" s="104">
        <f>IF('Case Details'!C$12=1,'Baseline survivor func'!C388,'Baseline survivor func'!D388)</f>
        <v>0.81259999999999999</v>
      </c>
      <c r="F388" s="105">
        <f>ROUND(E388^EXP('Linear predictor'!D$86),5)</f>
        <v>0.83533999999999997</v>
      </c>
      <c r="G388" s="91">
        <v>0.92735999999999996</v>
      </c>
      <c r="H388" s="112">
        <v>0.91754999999999998</v>
      </c>
      <c r="I388" s="115">
        <f>IF('Case Details'!C$12=1,'Baseline survivor func'!G388,'Baseline survivor func'!H388)</f>
        <v>0.92735999999999996</v>
      </c>
      <c r="J388" s="110">
        <f>ROUND(I388^EXP('Linear predictor'!F$86),5)</f>
        <v>0.91937000000000002</v>
      </c>
    </row>
    <row r="389" spans="1:10">
      <c r="A389" s="93">
        <v>384</v>
      </c>
      <c r="B389" s="105">
        <v>385</v>
      </c>
      <c r="C389" s="93">
        <v>0.81259999999999999</v>
      </c>
      <c r="D389" s="94">
        <v>0.58604999999999996</v>
      </c>
      <c r="E389" s="104">
        <f>IF('Case Details'!C$12=1,'Baseline survivor func'!C389,'Baseline survivor func'!D389)</f>
        <v>0.81259999999999999</v>
      </c>
      <c r="F389" s="105">
        <f>ROUND(E389^EXP('Linear predictor'!D$86),5)</f>
        <v>0.83533999999999997</v>
      </c>
      <c r="G389" s="91">
        <v>0.92735999999999996</v>
      </c>
      <c r="H389" s="112">
        <v>0.91725000000000001</v>
      </c>
      <c r="I389" s="115">
        <f>IF('Case Details'!C$12=1,'Baseline survivor func'!G389,'Baseline survivor func'!H389)</f>
        <v>0.92735999999999996</v>
      </c>
      <c r="J389" s="110">
        <f>ROUND(I389^EXP('Linear predictor'!F$86),5)</f>
        <v>0.91937000000000002</v>
      </c>
    </row>
    <row r="390" spans="1:10">
      <c r="A390" s="93">
        <v>385</v>
      </c>
      <c r="B390" s="105">
        <v>386</v>
      </c>
      <c r="C390" s="93">
        <v>0.81259999999999999</v>
      </c>
      <c r="D390" s="94">
        <v>0.58604999999999996</v>
      </c>
      <c r="E390" s="104">
        <f>IF('Case Details'!C$12=1,'Baseline survivor func'!C390,'Baseline survivor func'!D390)</f>
        <v>0.81259999999999999</v>
      </c>
      <c r="F390" s="105">
        <f>ROUND(E390^EXP('Linear predictor'!D$86),5)</f>
        <v>0.83533999999999997</v>
      </c>
      <c r="G390" s="91">
        <v>0.92735999999999996</v>
      </c>
      <c r="H390" s="112">
        <v>0.91693999999999998</v>
      </c>
      <c r="I390" s="115">
        <f>IF('Case Details'!C$12=1,'Baseline survivor func'!G390,'Baseline survivor func'!H390)</f>
        <v>0.92735999999999996</v>
      </c>
      <c r="J390" s="110">
        <f>ROUND(I390^EXP('Linear predictor'!F$86),5)</f>
        <v>0.91937000000000002</v>
      </c>
    </row>
    <row r="391" spans="1:10">
      <c r="A391" s="93">
        <v>386</v>
      </c>
      <c r="B391" s="105">
        <v>387</v>
      </c>
      <c r="C391" s="93">
        <v>0.81259999999999999</v>
      </c>
      <c r="D391" s="94">
        <v>0.58604999999999996</v>
      </c>
      <c r="E391" s="104">
        <f>IF('Case Details'!C$12=1,'Baseline survivor func'!C391,'Baseline survivor func'!D391)</f>
        <v>0.81259999999999999</v>
      </c>
      <c r="F391" s="105">
        <f>ROUND(E391^EXP('Linear predictor'!D$86),5)</f>
        <v>0.83533999999999997</v>
      </c>
      <c r="G391" s="91">
        <v>0.92735999999999996</v>
      </c>
      <c r="H391" s="112">
        <v>0.91693999999999998</v>
      </c>
      <c r="I391" s="115">
        <f>IF('Case Details'!C$12=1,'Baseline survivor func'!G391,'Baseline survivor func'!H391)</f>
        <v>0.92735999999999996</v>
      </c>
      <c r="J391" s="110">
        <f>ROUND(I391^EXP('Linear predictor'!F$86),5)</f>
        <v>0.91937000000000002</v>
      </c>
    </row>
    <row r="392" spans="1:10">
      <c r="A392" s="93">
        <v>387</v>
      </c>
      <c r="B392" s="105">
        <v>388</v>
      </c>
      <c r="C392" s="93">
        <v>0.81259999999999999</v>
      </c>
      <c r="D392" s="94">
        <v>0.58604999999999996</v>
      </c>
      <c r="E392" s="104">
        <f>IF('Case Details'!C$12=1,'Baseline survivor func'!C392,'Baseline survivor func'!D392)</f>
        <v>0.81259999999999999</v>
      </c>
      <c r="F392" s="105">
        <f>ROUND(E392^EXP('Linear predictor'!D$86),5)</f>
        <v>0.83533999999999997</v>
      </c>
      <c r="G392" s="91">
        <v>0.92735999999999996</v>
      </c>
      <c r="H392" s="112">
        <v>0.91693999999999998</v>
      </c>
      <c r="I392" s="115">
        <f>IF('Case Details'!C$12=1,'Baseline survivor func'!G392,'Baseline survivor func'!H392)</f>
        <v>0.92735999999999996</v>
      </c>
      <c r="J392" s="110">
        <f>ROUND(I392^EXP('Linear predictor'!F$86),5)</f>
        <v>0.91937000000000002</v>
      </c>
    </row>
    <row r="393" spans="1:10">
      <c r="A393" s="93">
        <v>388</v>
      </c>
      <c r="B393" s="105">
        <v>389</v>
      </c>
      <c r="C393" s="93">
        <v>0.81259999999999999</v>
      </c>
      <c r="D393" s="94">
        <v>0.58604999999999996</v>
      </c>
      <c r="E393" s="104">
        <f>IF('Case Details'!C$12=1,'Baseline survivor func'!C393,'Baseline survivor func'!D393)</f>
        <v>0.81259999999999999</v>
      </c>
      <c r="F393" s="105">
        <f>ROUND(E393^EXP('Linear predictor'!D$86),5)</f>
        <v>0.83533999999999997</v>
      </c>
      <c r="G393" s="91">
        <v>0.92735999999999996</v>
      </c>
      <c r="H393" s="112">
        <v>0.91693999999999998</v>
      </c>
      <c r="I393" s="115">
        <f>IF('Case Details'!C$12=1,'Baseline survivor func'!G393,'Baseline survivor func'!H393)</f>
        <v>0.92735999999999996</v>
      </c>
      <c r="J393" s="110">
        <f>ROUND(I393^EXP('Linear predictor'!F$86),5)</f>
        <v>0.91937000000000002</v>
      </c>
    </row>
    <row r="394" spans="1:10">
      <c r="A394" s="93">
        <v>389</v>
      </c>
      <c r="B394" s="105">
        <v>390</v>
      </c>
      <c r="C394" s="93">
        <v>0.81259999999999999</v>
      </c>
      <c r="D394" s="94">
        <v>0.58604999999999996</v>
      </c>
      <c r="E394" s="104">
        <f>IF('Case Details'!C$12=1,'Baseline survivor func'!C394,'Baseline survivor func'!D394)</f>
        <v>0.81259999999999999</v>
      </c>
      <c r="F394" s="105">
        <f>ROUND(E394^EXP('Linear predictor'!D$86),5)</f>
        <v>0.83533999999999997</v>
      </c>
      <c r="G394" s="91">
        <v>0.92576000000000003</v>
      </c>
      <c r="H394" s="112">
        <v>0.91693999999999998</v>
      </c>
      <c r="I394" s="115">
        <f>IF('Case Details'!C$12=1,'Baseline survivor func'!G394,'Baseline survivor func'!H394)</f>
        <v>0.92576000000000003</v>
      </c>
      <c r="J394" s="110">
        <f>ROUND(I394^EXP('Linear predictor'!F$86),5)</f>
        <v>0.91759999999999997</v>
      </c>
    </row>
    <row r="395" spans="1:10">
      <c r="A395" s="93">
        <v>390</v>
      </c>
      <c r="B395" s="105">
        <v>391</v>
      </c>
      <c r="C395" s="93">
        <v>0.81259999999999999</v>
      </c>
      <c r="D395" s="94">
        <v>0.58013000000000003</v>
      </c>
      <c r="E395" s="104">
        <f>IF('Case Details'!C$12=1,'Baseline survivor func'!C395,'Baseline survivor func'!D395)</f>
        <v>0.81259999999999999</v>
      </c>
      <c r="F395" s="105">
        <f>ROUND(E395^EXP('Linear predictor'!D$86),5)</f>
        <v>0.83533999999999997</v>
      </c>
      <c r="G395" s="91">
        <v>0.92576000000000003</v>
      </c>
      <c r="H395" s="112">
        <v>0.91693999999999998</v>
      </c>
      <c r="I395" s="115">
        <f>IF('Case Details'!C$12=1,'Baseline survivor func'!G395,'Baseline survivor func'!H395)</f>
        <v>0.92576000000000003</v>
      </c>
      <c r="J395" s="110">
        <f>ROUND(I395^EXP('Linear predictor'!F$86),5)</f>
        <v>0.91759999999999997</v>
      </c>
    </row>
    <row r="396" spans="1:10">
      <c r="A396" s="93">
        <v>391</v>
      </c>
      <c r="B396" s="105">
        <v>392</v>
      </c>
      <c r="C396" s="93">
        <v>0.81259999999999999</v>
      </c>
      <c r="D396" s="94">
        <v>0.57852999999999999</v>
      </c>
      <c r="E396" s="104">
        <f>IF('Case Details'!C$12=1,'Baseline survivor func'!C396,'Baseline survivor func'!D396)</f>
        <v>0.81259999999999999</v>
      </c>
      <c r="F396" s="105">
        <f>ROUND(E396^EXP('Linear predictor'!D$86),5)</f>
        <v>0.83533999999999997</v>
      </c>
      <c r="G396" s="91">
        <v>0.92576000000000003</v>
      </c>
      <c r="H396" s="112">
        <v>0.91664000000000001</v>
      </c>
      <c r="I396" s="115">
        <f>IF('Case Details'!C$12=1,'Baseline survivor func'!G396,'Baseline survivor func'!H396)</f>
        <v>0.92576000000000003</v>
      </c>
      <c r="J396" s="110">
        <f>ROUND(I396^EXP('Linear predictor'!F$86),5)</f>
        <v>0.91759999999999997</v>
      </c>
    </row>
    <row r="397" spans="1:10">
      <c r="A397" s="93">
        <v>392</v>
      </c>
      <c r="B397" s="105">
        <v>393</v>
      </c>
      <c r="C397" s="93">
        <v>0.81259999999999999</v>
      </c>
      <c r="D397" s="94">
        <v>0.57852999999999999</v>
      </c>
      <c r="E397" s="104">
        <f>IF('Case Details'!C$12=1,'Baseline survivor func'!C397,'Baseline survivor func'!D397)</f>
        <v>0.81259999999999999</v>
      </c>
      <c r="F397" s="105">
        <f>ROUND(E397^EXP('Linear predictor'!D$86),5)</f>
        <v>0.83533999999999997</v>
      </c>
      <c r="G397" s="91">
        <v>0.92576000000000003</v>
      </c>
      <c r="H397" s="112">
        <v>0.91664000000000001</v>
      </c>
      <c r="I397" s="115">
        <f>IF('Case Details'!C$12=1,'Baseline survivor func'!G397,'Baseline survivor func'!H397)</f>
        <v>0.92576000000000003</v>
      </c>
      <c r="J397" s="110">
        <f>ROUND(I397^EXP('Linear predictor'!F$86),5)</f>
        <v>0.91759999999999997</v>
      </c>
    </row>
    <row r="398" spans="1:10">
      <c r="A398" s="93">
        <v>393</v>
      </c>
      <c r="B398" s="105">
        <v>394</v>
      </c>
      <c r="C398" s="93">
        <v>0.81259999999999999</v>
      </c>
      <c r="D398" s="94">
        <v>0.57852999999999999</v>
      </c>
      <c r="E398" s="104">
        <f>IF('Case Details'!C$12=1,'Baseline survivor func'!C398,'Baseline survivor func'!D398)</f>
        <v>0.81259999999999999</v>
      </c>
      <c r="F398" s="105">
        <f>ROUND(E398^EXP('Linear predictor'!D$86),5)</f>
        <v>0.83533999999999997</v>
      </c>
      <c r="G398" s="91">
        <v>0.92576000000000003</v>
      </c>
      <c r="H398" s="112">
        <v>0.91664000000000001</v>
      </c>
      <c r="I398" s="115">
        <f>IF('Case Details'!C$12=1,'Baseline survivor func'!G398,'Baseline survivor func'!H398)</f>
        <v>0.92576000000000003</v>
      </c>
      <c r="J398" s="110">
        <f>ROUND(I398^EXP('Linear predictor'!F$86),5)</f>
        <v>0.91759999999999997</v>
      </c>
    </row>
    <row r="399" spans="1:10">
      <c r="A399" s="93">
        <v>394</v>
      </c>
      <c r="B399" s="105">
        <v>395</v>
      </c>
      <c r="C399" s="93">
        <v>0.81259999999999999</v>
      </c>
      <c r="D399" s="94">
        <v>0.57852999999999999</v>
      </c>
      <c r="E399" s="104">
        <f>IF('Case Details'!C$12=1,'Baseline survivor func'!C399,'Baseline survivor func'!D399)</f>
        <v>0.81259999999999999</v>
      </c>
      <c r="F399" s="105">
        <f>ROUND(E399^EXP('Linear predictor'!D$86),5)</f>
        <v>0.83533999999999997</v>
      </c>
      <c r="G399" s="91">
        <v>0.92576000000000003</v>
      </c>
      <c r="H399" s="112">
        <v>0.91664000000000001</v>
      </c>
      <c r="I399" s="115">
        <f>IF('Case Details'!C$12=1,'Baseline survivor func'!G399,'Baseline survivor func'!H399)</f>
        <v>0.92576000000000003</v>
      </c>
      <c r="J399" s="110">
        <f>ROUND(I399^EXP('Linear predictor'!F$86),5)</f>
        <v>0.91759999999999997</v>
      </c>
    </row>
    <row r="400" spans="1:10">
      <c r="A400" s="93">
        <v>395</v>
      </c>
      <c r="B400" s="105">
        <v>396</v>
      </c>
      <c r="C400" s="93">
        <v>0.81259999999999999</v>
      </c>
      <c r="D400" s="94">
        <v>0.57852999999999999</v>
      </c>
      <c r="E400" s="104">
        <f>IF('Case Details'!C$12=1,'Baseline survivor func'!C400,'Baseline survivor func'!D400)</f>
        <v>0.81259999999999999</v>
      </c>
      <c r="F400" s="105">
        <f>ROUND(E400^EXP('Linear predictor'!D$86),5)</f>
        <v>0.83533999999999997</v>
      </c>
      <c r="G400" s="91">
        <v>0.92576000000000003</v>
      </c>
      <c r="H400" s="112">
        <v>0.91664000000000001</v>
      </c>
      <c r="I400" s="115">
        <f>IF('Case Details'!C$12=1,'Baseline survivor func'!G400,'Baseline survivor func'!H400)</f>
        <v>0.92576000000000003</v>
      </c>
      <c r="J400" s="110">
        <f>ROUND(I400^EXP('Linear predictor'!F$86),5)</f>
        <v>0.91759999999999997</v>
      </c>
    </row>
    <row r="401" spans="1:10">
      <c r="A401" s="93">
        <v>396</v>
      </c>
      <c r="B401" s="105">
        <v>397</v>
      </c>
      <c r="C401" s="93">
        <v>0.81259999999999999</v>
      </c>
      <c r="D401" s="94">
        <v>0.57852999999999999</v>
      </c>
      <c r="E401" s="104">
        <f>IF('Case Details'!C$12=1,'Baseline survivor func'!C401,'Baseline survivor func'!D401)</f>
        <v>0.81259999999999999</v>
      </c>
      <c r="F401" s="105">
        <f>ROUND(E401^EXP('Linear predictor'!D$86),5)</f>
        <v>0.83533999999999997</v>
      </c>
      <c r="G401" s="91">
        <v>0.92576000000000003</v>
      </c>
      <c r="H401" s="112">
        <v>0.91632999999999998</v>
      </c>
      <c r="I401" s="115">
        <f>IF('Case Details'!C$12=1,'Baseline survivor func'!G401,'Baseline survivor func'!H401)</f>
        <v>0.92576000000000003</v>
      </c>
      <c r="J401" s="110">
        <f>ROUND(I401^EXP('Linear predictor'!F$86),5)</f>
        <v>0.91759999999999997</v>
      </c>
    </row>
    <row r="402" spans="1:10">
      <c r="A402" s="93">
        <v>397</v>
      </c>
      <c r="B402" s="105">
        <v>398</v>
      </c>
      <c r="C402" s="93">
        <v>0.81259999999999999</v>
      </c>
      <c r="D402" s="94">
        <v>0.57630000000000003</v>
      </c>
      <c r="E402" s="104">
        <f>IF('Case Details'!C$12=1,'Baseline survivor func'!C402,'Baseline survivor func'!D402)</f>
        <v>0.81259999999999999</v>
      </c>
      <c r="F402" s="105">
        <f>ROUND(E402^EXP('Linear predictor'!D$86),5)</f>
        <v>0.83533999999999997</v>
      </c>
      <c r="G402" s="91">
        <v>0.92576000000000003</v>
      </c>
      <c r="H402" s="112">
        <v>0.91632999999999998</v>
      </c>
      <c r="I402" s="115">
        <f>IF('Case Details'!C$12=1,'Baseline survivor func'!G402,'Baseline survivor func'!H402)</f>
        <v>0.92576000000000003</v>
      </c>
      <c r="J402" s="110">
        <f>ROUND(I402^EXP('Linear predictor'!F$86),5)</f>
        <v>0.91759999999999997</v>
      </c>
    </row>
    <row r="403" spans="1:10">
      <c r="A403" s="93">
        <v>398</v>
      </c>
      <c r="B403" s="105">
        <v>399</v>
      </c>
      <c r="C403" s="93">
        <v>0.81259999999999999</v>
      </c>
      <c r="D403" s="94">
        <v>0.57445999999999997</v>
      </c>
      <c r="E403" s="104">
        <f>IF('Case Details'!C$12=1,'Baseline survivor func'!C403,'Baseline survivor func'!D403)</f>
        <v>0.81259999999999999</v>
      </c>
      <c r="F403" s="105">
        <f>ROUND(E403^EXP('Linear predictor'!D$86),5)</f>
        <v>0.83533999999999997</v>
      </c>
      <c r="G403" s="91">
        <v>0.92576000000000003</v>
      </c>
      <c r="H403" s="112">
        <v>0.91601999999999995</v>
      </c>
      <c r="I403" s="115">
        <f>IF('Case Details'!C$12=1,'Baseline survivor func'!G403,'Baseline survivor func'!H403)</f>
        <v>0.92576000000000003</v>
      </c>
      <c r="J403" s="110">
        <f>ROUND(I403^EXP('Linear predictor'!F$86),5)</f>
        <v>0.91759999999999997</v>
      </c>
    </row>
    <row r="404" spans="1:10">
      <c r="A404" s="93">
        <v>399</v>
      </c>
      <c r="B404" s="105">
        <v>400</v>
      </c>
      <c r="C404" s="93">
        <v>0.81259999999999999</v>
      </c>
      <c r="D404" s="94">
        <v>0.57445999999999997</v>
      </c>
      <c r="E404" s="104">
        <f>IF('Case Details'!C$12=1,'Baseline survivor func'!C404,'Baseline survivor func'!D404)</f>
        <v>0.81259999999999999</v>
      </c>
      <c r="F404" s="105">
        <f>ROUND(E404^EXP('Linear predictor'!D$86),5)</f>
        <v>0.83533999999999997</v>
      </c>
      <c r="G404" s="91">
        <v>0.92576000000000003</v>
      </c>
      <c r="H404" s="112">
        <v>0.91601999999999995</v>
      </c>
      <c r="I404" s="115">
        <f>IF('Case Details'!C$12=1,'Baseline survivor func'!G404,'Baseline survivor func'!H404)</f>
        <v>0.92576000000000003</v>
      </c>
      <c r="J404" s="110">
        <f>ROUND(I404^EXP('Linear predictor'!F$86),5)</f>
        <v>0.91759999999999997</v>
      </c>
    </row>
    <row r="405" spans="1:10">
      <c r="A405" s="93">
        <v>400</v>
      </c>
      <c r="B405" s="105">
        <v>401</v>
      </c>
      <c r="C405" s="93">
        <v>0.80720999999999998</v>
      </c>
      <c r="D405" s="94">
        <v>0.57445999999999997</v>
      </c>
      <c r="E405" s="104">
        <f>IF('Case Details'!C$12=1,'Baseline survivor func'!C405,'Baseline survivor func'!D405)</f>
        <v>0.80720999999999998</v>
      </c>
      <c r="F405" s="105">
        <f>ROUND(E405^EXP('Linear predictor'!D$86),5)</f>
        <v>0.83053999999999994</v>
      </c>
      <c r="G405" s="91">
        <v>0.92576000000000003</v>
      </c>
      <c r="H405" s="112">
        <v>0.91601999999999995</v>
      </c>
      <c r="I405" s="115">
        <f>IF('Case Details'!C$12=1,'Baseline survivor func'!G405,'Baseline survivor func'!H405)</f>
        <v>0.92576000000000003</v>
      </c>
      <c r="J405" s="110">
        <f>ROUND(I405^EXP('Linear predictor'!F$86),5)</f>
        <v>0.91759999999999997</v>
      </c>
    </row>
    <row r="406" spans="1:10">
      <c r="A406" s="93">
        <v>401</v>
      </c>
      <c r="B406" s="105">
        <v>402</v>
      </c>
      <c r="C406" s="93">
        <v>0.80720999999999998</v>
      </c>
      <c r="D406" s="94">
        <v>0.57445999999999997</v>
      </c>
      <c r="E406" s="104">
        <f>IF('Case Details'!C$12=1,'Baseline survivor func'!C406,'Baseline survivor func'!D406)</f>
        <v>0.80720999999999998</v>
      </c>
      <c r="F406" s="105">
        <f>ROUND(E406^EXP('Linear predictor'!D$86),5)</f>
        <v>0.83053999999999994</v>
      </c>
      <c r="G406" s="91">
        <v>0.92576000000000003</v>
      </c>
      <c r="H406" s="112">
        <v>0.91601999999999995</v>
      </c>
      <c r="I406" s="115">
        <f>IF('Case Details'!C$12=1,'Baseline survivor func'!G406,'Baseline survivor func'!H406)</f>
        <v>0.92576000000000003</v>
      </c>
      <c r="J406" s="110">
        <f>ROUND(I406^EXP('Linear predictor'!F$86),5)</f>
        <v>0.91759999999999997</v>
      </c>
    </row>
    <row r="407" spans="1:10">
      <c r="A407" s="93">
        <v>402</v>
      </c>
      <c r="B407" s="105">
        <v>403</v>
      </c>
      <c r="C407" s="93">
        <v>0.80720999999999998</v>
      </c>
      <c r="D407" s="94">
        <v>0.57382</v>
      </c>
      <c r="E407" s="104">
        <f>IF('Case Details'!C$12=1,'Baseline survivor func'!C407,'Baseline survivor func'!D407)</f>
        <v>0.80720999999999998</v>
      </c>
      <c r="F407" s="105">
        <f>ROUND(E407^EXP('Linear predictor'!D$86),5)</f>
        <v>0.83053999999999994</v>
      </c>
      <c r="G407" s="91">
        <v>0.92576000000000003</v>
      </c>
      <c r="H407" s="112">
        <v>0.91601999999999995</v>
      </c>
      <c r="I407" s="115">
        <f>IF('Case Details'!C$12=1,'Baseline survivor func'!G407,'Baseline survivor func'!H407)</f>
        <v>0.92576000000000003</v>
      </c>
      <c r="J407" s="110">
        <f>ROUND(I407^EXP('Linear predictor'!F$86),5)</f>
        <v>0.91759999999999997</v>
      </c>
    </row>
    <row r="408" spans="1:10">
      <c r="A408" s="93">
        <v>403</v>
      </c>
      <c r="B408" s="105">
        <v>404</v>
      </c>
      <c r="C408" s="93">
        <v>0.80720999999999998</v>
      </c>
      <c r="D408" s="94">
        <v>0.57130000000000003</v>
      </c>
      <c r="E408" s="104">
        <f>IF('Case Details'!C$12=1,'Baseline survivor func'!C408,'Baseline survivor func'!D408)</f>
        <v>0.80720999999999998</v>
      </c>
      <c r="F408" s="105">
        <f>ROUND(E408^EXP('Linear predictor'!D$86),5)</f>
        <v>0.83053999999999994</v>
      </c>
      <c r="G408" s="91">
        <v>0.92576000000000003</v>
      </c>
      <c r="H408" s="112">
        <v>0.91571999999999998</v>
      </c>
      <c r="I408" s="115">
        <f>IF('Case Details'!C$12=1,'Baseline survivor func'!G408,'Baseline survivor func'!H408)</f>
        <v>0.92576000000000003</v>
      </c>
      <c r="J408" s="110">
        <f>ROUND(I408^EXP('Linear predictor'!F$86),5)</f>
        <v>0.91759999999999997</v>
      </c>
    </row>
    <row r="409" spans="1:10">
      <c r="A409" s="93">
        <v>404</v>
      </c>
      <c r="B409" s="105">
        <v>405</v>
      </c>
      <c r="C409" s="93">
        <v>0.80720999999999998</v>
      </c>
      <c r="D409" s="94">
        <v>0.57130000000000003</v>
      </c>
      <c r="E409" s="104">
        <f>IF('Case Details'!C$12=1,'Baseline survivor func'!C409,'Baseline survivor func'!D409)</f>
        <v>0.80720999999999998</v>
      </c>
      <c r="F409" s="105">
        <f>ROUND(E409^EXP('Linear predictor'!D$86),5)</f>
        <v>0.83053999999999994</v>
      </c>
      <c r="G409" s="91">
        <v>0.92576000000000003</v>
      </c>
      <c r="H409" s="112">
        <v>0.91571999999999998</v>
      </c>
      <c r="I409" s="115">
        <f>IF('Case Details'!C$12=1,'Baseline survivor func'!G409,'Baseline survivor func'!H409)</f>
        <v>0.92576000000000003</v>
      </c>
      <c r="J409" s="110">
        <f>ROUND(I409^EXP('Linear predictor'!F$86),5)</f>
        <v>0.91759999999999997</v>
      </c>
    </row>
    <row r="410" spans="1:10">
      <c r="A410" s="93">
        <v>405</v>
      </c>
      <c r="B410" s="105">
        <v>406</v>
      </c>
      <c r="C410" s="93">
        <v>0.80720999999999998</v>
      </c>
      <c r="D410" s="94">
        <v>0.56930000000000003</v>
      </c>
      <c r="E410" s="104">
        <f>IF('Case Details'!C$12=1,'Baseline survivor func'!C410,'Baseline survivor func'!D410)</f>
        <v>0.80720999999999998</v>
      </c>
      <c r="F410" s="105">
        <f>ROUND(E410^EXP('Linear predictor'!D$86),5)</f>
        <v>0.83053999999999994</v>
      </c>
      <c r="G410" s="91">
        <v>0.92576000000000003</v>
      </c>
      <c r="H410" s="112">
        <v>0.91571999999999998</v>
      </c>
      <c r="I410" s="115">
        <f>IF('Case Details'!C$12=1,'Baseline survivor func'!G410,'Baseline survivor func'!H410)</f>
        <v>0.92576000000000003</v>
      </c>
      <c r="J410" s="110">
        <f>ROUND(I410^EXP('Linear predictor'!F$86),5)</f>
        <v>0.91759999999999997</v>
      </c>
    </row>
    <row r="411" spans="1:10">
      <c r="A411" s="93">
        <v>406</v>
      </c>
      <c r="B411" s="105">
        <v>407</v>
      </c>
      <c r="C411" s="93">
        <v>0.80720999999999998</v>
      </c>
      <c r="D411" s="94">
        <v>0.56930000000000003</v>
      </c>
      <c r="E411" s="104">
        <f>IF('Case Details'!C$12=1,'Baseline survivor func'!C411,'Baseline survivor func'!D411)</f>
        <v>0.80720999999999998</v>
      </c>
      <c r="F411" s="105">
        <f>ROUND(E411^EXP('Linear predictor'!D$86),5)</f>
        <v>0.83053999999999994</v>
      </c>
      <c r="G411" s="91">
        <v>0.92576000000000003</v>
      </c>
      <c r="H411" s="112">
        <v>0.91571999999999998</v>
      </c>
      <c r="I411" s="115">
        <f>IF('Case Details'!C$12=1,'Baseline survivor func'!G411,'Baseline survivor func'!H411)</f>
        <v>0.92576000000000003</v>
      </c>
      <c r="J411" s="110">
        <f>ROUND(I411^EXP('Linear predictor'!F$86),5)</f>
        <v>0.91759999999999997</v>
      </c>
    </row>
    <row r="412" spans="1:10">
      <c r="A412" s="93">
        <v>407</v>
      </c>
      <c r="B412" s="105">
        <v>408</v>
      </c>
      <c r="C412" s="93">
        <v>0.80720999999999998</v>
      </c>
      <c r="D412" s="94">
        <v>0.56930000000000003</v>
      </c>
      <c r="E412" s="104">
        <f>IF('Case Details'!C$12=1,'Baseline survivor func'!C412,'Baseline survivor func'!D412)</f>
        <v>0.80720999999999998</v>
      </c>
      <c r="F412" s="105">
        <f>ROUND(E412^EXP('Linear predictor'!D$86),5)</f>
        <v>0.83053999999999994</v>
      </c>
      <c r="G412" s="91">
        <v>0.92576000000000003</v>
      </c>
      <c r="H412" s="112">
        <v>0.91540999999999995</v>
      </c>
      <c r="I412" s="115">
        <f>IF('Case Details'!C$12=1,'Baseline survivor func'!G412,'Baseline survivor func'!H412)</f>
        <v>0.92576000000000003</v>
      </c>
      <c r="J412" s="110">
        <f>ROUND(I412^EXP('Linear predictor'!F$86),5)</f>
        <v>0.91759999999999997</v>
      </c>
    </row>
    <row r="413" spans="1:10">
      <c r="A413" s="93">
        <v>408</v>
      </c>
      <c r="B413" s="105">
        <v>409</v>
      </c>
      <c r="C413" s="93">
        <v>0.80720999999999998</v>
      </c>
      <c r="D413" s="94">
        <v>0.56930000000000003</v>
      </c>
      <c r="E413" s="104">
        <f>IF('Case Details'!C$12=1,'Baseline survivor func'!C413,'Baseline survivor func'!D413)</f>
        <v>0.80720999999999998</v>
      </c>
      <c r="F413" s="105">
        <f>ROUND(E413^EXP('Linear predictor'!D$86),5)</f>
        <v>0.83053999999999994</v>
      </c>
      <c r="G413" s="91">
        <v>0.92576000000000003</v>
      </c>
      <c r="H413" s="112">
        <v>0.91540999999999995</v>
      </c>
      <c r="I413" s="115">
        <f>IF('Case Details'!C$12=1,'Baseline survivor func'!G413,'Baseline survivor func'!H413)</f>
        <v>0.92576000000000003</v>
      </c>
      <c r="J413" s="110">
        <f>ROUND(I413^EXP('Linear predictor'!F$86),5)</f>
        <v>0.91759999999999997</v>
      </c>
    </row>
    <row r="414" spans="1:10">
      <c r="A414" s="93">
        <v>409</v>
      </c>
      <c r="B414" s="105">
        <v>410</v>
      </c>
      <c r="C414" s="93">
        <v>0.80720999999999998</v>
      </c>
      <c r="D414" s="94">
        <v>0.56930000000000003</v>
      </c>
      <c r="E414" s="104">
        <f>IF('Case Details'!C$12=1,'Baseline survivor func'!C414,'Baseline survivor func'!D414)</f>
        <v>0.80720999999999998</v>
      </c>
      <c r="F414" s="105">
        <f>ROUND(E414^EXP('Linear predictor'!D$86),5)</f>
        <v>0.83053999999999994</v>
      </c>
      <c r="G414" s="91">
        <v>0.92576000000000003</v>
      </c>
      <c r="H414" s="112">
        <v>0.91540999999999995</v>
      </c>
      <c r="I414" s="115">
        <f>IF('Case Details'!C$12=1,'Baseline survivor func'!G414,'Baseline survivor func'!H414)</f>
        <v>0.92576000000000003</v>
      </c>
      <c r="J414" s="110">
        <f>ROUND(I414^EXP('Linear predictor'!F$86),5)</f>
        <v>0.91759999999999997</v>
      </c>
    </row>
    <row r="415" spans="1:10">
      <c r="A415" s="93">
        <v>410</v>
      </c>
      <c r="B415" s="105">
        <v>411</v>
      </c>
      <c r="C415" s="93">
        <v>0.80720999999999998</v>
      </c>
      <c r="D415" s="94">
        <v>0.56627000000000005</v>
      </c>
      <c r="E415" s="104">
        <f>IF('Case Details'!C$12=1,'Baseline survivor func'!C415,'Baseline survivor func'!D415)</f>
        <v>0.80720999999999998</v>
      </c>
      <c r="F415" s="105">
        <f>ROUND(E415^EXP('Linear predictor'!D$86),5)</f>
        <v>0.83053999999999994</v>
      </c>
      <c r="G415" s="91">
        <v>0.92576000000000003</v>
      </c>
      <c r="H415" s="112">
        <v>0.91540999999999995</v>
      </c>
      <c r="I415" s="115">
        <f>IF('Case Details'!C$12=1,'Baseline survivor func'!G415,'Baseline survivor func'!H415)</f>
        <v>0.92576000000000003</v>
      </c>
      <c r="J415" s="110">
        <f>ROUND(I415^EXP('Linear predictor'!F$86),5)</f>
        <v>0.91759999999999997</v>
      </c>
    </row>
    <row r="416" spans="1:10">
      <c r="A416" s="93">
        <v>411</v>
      </c>
      <c r="B416" s="105">
        <v>412</v>
      </c>
      <c r="C416" s="93">
        <v>0.80720999999999998</v>
      </c>
      <c r="D416" s="94">
        <v>0.56627000000000005</v>
      </c>
      <c r="E416" s="104">
        <f>IF('Case Details'!C$12=1,'Baseline survivor func'!C416,'Baseline survivor func'!D416)</f>
        <v>0.80720999999999998</v>
      </c>
      <c r="F416" s="105">
        <f>ROUND(E416^EXP('Linear predictor'!D$86),5)</f>
        <v>0.83053999999999994</v>
      </c>
      <c r="G416" s="91">
        <v>0.92576000000000003</v>
      </c>
      <c r="H416" s="112">
        <v>0.91540999999999995</v>
      </c>
      <c r="I416" s="115">
        <f>IF('Case Details'!C$12=1,'Baseline survivor func'!G416,'Baseline survivor func'!H416)</f>
        <v>0.92576000000000003</v>
      </c>
      <c r="J416" s="110">
        <f>ROUND(I416^EXP('Linear predictor'!F$86),5)</f>
        <v>0.91759999999999997</v>
      </c>
    </row>
    <row r="417" spans="1:10">
      <c r="A417" s="93">
        <v>412</v>
      </c>
      <c r="B417" s="105">
        <v>413</v>
      </c>
      <c r="C417" s="93">
        <v>0.80720999999999998</v>
      </c>
      <c r="D417" s="94">
        <v>0.56557000000000002</v>
      </c>
      <c r="E417" s="104">
        <f>IF('Case Details'!C$12=1,'Baseline survivor func'!C417,'Baseline survivor func'!D417)</f>
        <v>0.80720999999999998</v>
      </c>
      <c r="F417" s="105">
        <f>ROUND(E417^EXP('Linear predictor'!D$86),5)</f>
        <v>0.83053999999999994</v>
      </c>
      <c r="G417" s="91">
        <v>0.92576000000000003</v>
      </c>
      <c r="H417" s="112">
        <v>0.91540999999999995</v>
      </c>
      <c r="I417" s="115">
        <f>IF('Case Details'!C$12=1,'Baseline survivor func'!G417,'Baseline survivor func'!H417)</f>
        <v>0.92576000000000003</v>
      </c>
      <c r="J417" s="110">
        <f>ROUND(I417^EXP('Linear predictor'!F$86),5)</f>
        <v>0.91759999999999997</v>
      </c>
    </row>
    <row r="418" spans="1:10">
      <c r="A418" s="93">
        <v>413</v>
      </c>
      <c r="B418" s="105">
        <v>414</v>
      </c>
      <c r="C418" s="93">
        <v>0.80720999999999998</v>
      </c>
      <c r="D418" s="94">
        <v>0.56488000000000005</v>
      </c>
      <c r="E418" s="104">
        <f>IF('Case Details'!C$12=1,'Baseline survivor func'!C418,'Baseline survivor func'!D418)</f>
        <v>0.80720999999999998</v>
      </c>
      <c r="F418" s="105">
        <f>ROUND(E418^EXP('Linear predictor'!D$86),5)</f>
        <v>0.83053999999999994</v>
      </c>
      <c r="G418" s="91">
        <v>0.92576000000000003</v>
      </c>
      <c r="H418" s="112">
        <v>0.91540999999999995</v>
      </c>
      <c r="I418" s="115">
        <f>IF('Case Details'!C$12=1,'Baseline survivor func'!G418,'Baseline survivor func'!H418)</f>
        <v>0.92576000000000003</v>
      </c>
      <c r="J418" s="110">
        <f>ROUND(I418^EXP('Linear predictor'!F$86),5)</f>
        <v>0.91759999999999997</v>
      </c>
    </row>
    <row r="419" spans="1:10">
      <c r="A419" s="93">
        <v>414</v>
      </c>
      <c r="B419" s="105">
        <v>415</v>
      </c>
      <c r="C419" s="93">
        <v>0.80720999999999998</v>
      </c>
      <c r="D419" s="94">
        <v>0.56372999999999995</v>
      </c>
      <c r="E419" s="104">
        <f>IF('Case Details'!C$12=1,'Baseline survivor func'!C419,'Baseline survivor func'!D419)</f>
        <v>0.80720999999999998</v>
      </c>
      <c r="F419" s="105">
        <f>ROUND(E419^EXP('Linear predictor'!D$86),5)</f>
        <v>0.83053999999999994</v>
      </c>
      <c r="G419" s="91">
        <v>0.92576000000000003</v>
      </c>
      <c r="H419" s="112">
        <v>0.91510000000000002</v>
      </c>
      <c r="I419" s="115">
        <f>IF('Case Details'!C$12=1,'Baseline survivor func'!G419,'Baseline survivor func'!H419)</f>
        <v>0.92576000000000003</v>
      </c>
      <c r="J419" s="110">
        <f>ROUND(I419^EXP('Linear predictor'!F$86),5)</f>
        <v>0.91759999999999997</v>
      </c>
    </row>
    <row r="420" spans="1:10">
      <c r="A420" s="93">
        <v>415</v>
      </c>
      <c r="B420" s="105">
        <v>416</v>
      </c>
      <c r="C420" s="93">
        <v>0.80720999999999998</v>
      </c>
      <c r="D420" s="94">
        <v>0.56259999999999999</v>
      </c>
      <c r="E420" s="104">
        <f>IF('Case Details'!C$12=1,'Baseline survivor func'!C420,'Baseline survivor func'!D420)</f>
        <v>0.80720999999999998</v>
      </c>
      <c r="F420" s="105">
        <f>ROUND(E420^EXP('Linear predictor'!D$86),5)</f>
        <v>0.83053999999999994</v>
      </c>
      <c r="G420" s="91">
        <v>0.92576000000000003</v>
      </c>
      <c r="H420" s="112">
        <v>0.91510000000000002</v>
      </c>
      <c r="I420" s="115">
        <f>IF('Case Details'!C$12=1,'Baseline survivor func'!G420,'Baseline survivor func'!H420)</f>
        <v>0.92576000000000003</v>
      </c>
      <c r="J420" s="110">
        <f>ROUND(I420^EXP('Linear predictor'!F$86),5)</f>
        <v>0.91759999999999997</v>
      </c>
    </row>
    <row r="421" spans="1:10">
      <c r="A421" s="93">
        <v>416</v>
      </c>
      <c r="B421" s="105">
        <v>417</v>
      </c>
      <c r="C421" s="93">
        <v>0.80720999999999998</v>
      </c>
      <c r="D421" s="94">
        <v>0.56108000000000002</v>
      </c>
      <c r="E421" s="104">
        <f>IF('Case Details'!C$12=1,'Baseline survivor func'!C421,'Baseline survivor func'!D421)</f>
        <v>0.80720999999999998</v>
      </c>
      <c r="F421" s="105">
        <f>ROUND(E421^EXP('Linear predictor'!D$86),5)</f>
        <v>0.83053999999999994</v>
      </c>
      <c r="G421" s="91">
        <v>0.92576000000000003</v>
      </c>
      <c r="H421" s="112">
        <v>0.91510000000000002</v>
      </c>
      <c r="I421" s="115">
        <f>IF('Case Details'!C$12=1,'Baseline survivor func'!G421,'Baseline survivor func'!H421)</f>
        <v>0.92576000000000003</v>
      </c>
      <c r="J421" s="110">
        <f>ROUND(I421^EXP('Linear predictor'!F$86),5)</f>
        <v>0.91759999999999997</v>
      </c>
    </row>
    <row r="422" spans="1:10">
      <c r="A422" s="93">
        <v>417</v>
      </c>
      <c r="B422" s="105">
        <v>418</v>
      </c>
      <c r="C422" s="93">
        <v>0.80720999999999998</v>
      </c>
      <c r="D422" s="94">
        <v>0.55857000000000001</v>
      </c>
      <c r="E422" s="104">
        <f>IF('Case Details'!C$12=1,'Baseline survivor func'!C422,'Baseline survivor func'!D422)</f>
        <v>0.80720999999999998</v>
      </c>
      <c r="F422" s="105">
        <f>ROUND(E422^EXP('Linear predictor'!D$86),5)</f>
        <v>0.83053999999999994</v>
      </c>
      <c r="G422" s="91">
        <v>0.92576000000000003</v>
      </c>
      <c r="H422" s="112">
        <v>0.91478999999999999</v>
      </c>
      <c r="I422" s="115">
        <f>IF('Case Details'!C$12=1,'Baseline survivor func'!G422,'Baseline survivor func'!H422)</f>
        <v>0.92576000000000003</v>
      </c>
      <c r="J422" s="110">
        <f>ROUND(I422^EXP('Linear predictor'!F$86),5)</f>
        <v>0.91759999999999997</v>
      </c>
    </row>
    <row r="423" spans="1:10">
      <c r="A423" s="93">
        <v>418</v>
      </c>
      <c r="B423" s="105">
        <v>419</v>
      </c>
      <c r="C423" s="93">
        <v>0.80720999999999998</v>
      </c>
      <c r="D423" s="94">
        <v>0.55857000000000001</v>
      </c>
      <c r="E423" s="104">
        <f>IF('Case Details'!C$12=1,'Baseline survivor func'!C423,'Baseline survivor func'!D423)</f>
        <v>0.80720999999999998</v>
      </c>
      <c r="F423" s="105">
        <f>ROUND(E423^EXP('Linear predictor'!D$86),5)</f>
        <v>0.83053999999999994</v>
      </c>
      <c r="G423" s="91">
        <v>0.92413000000000001</v>
      </c>
      <c r="H423" s="112">
        <v>0.91478999999999999</v>
      </c>
      <c r="I423" s="115">
        <f>IF('Case Details'!C$12=1,'Baseline survivor func'!G423,'Baseline survivor func'!H423)</f>
        <v>0.92413000000000001</v>
      </c>
      <c r="J423" s="110">
        <f>ROUND(I423^EXP('Linear predictor'!F$86),5)</f>
        <v>0.91579999999999995</v>
      </c>
    </row>
    <row r="424" spans="1:10">
      <c r="A424" s="93">
        <v>419</v>
      </c>
      <c r="B424" s="105">
        <v>420</v>
      </c>
      <c r="C424" s="93">
        <v>0.80720999999999998</v>
      </c>
      <c r="D424" s="94">
        <v>0.55413999999999997</v>
      </c>
      <c r="E424" s="104">
        <f>IF('Case Details'!C$12=1,'Baseline survivor func'!C424,'Baseline survivor func'!D424)</f>
        <v>0.80720999999999998</v>
      </c>
      <c r="F424" s="105">
        <f>ROUND(E424^EXP('Linear predictor'!D$86),5)</f>
        <v>0.83053999999999994</v>
      </c>
      <c r="G424" s="91">
        <v>0.92413000000000001</v>
      </c>
      <c r="H424" s="112">
        <v>0.91478999999999999</v>
      </c>
      <c r="I424" s="115">
        <f>IF('Case Details'!C$12=1,'Baseline survivor func'!G424,'Baseline survivor func'!H424)</f>
        <v>0.92413000000000001</v>
      </c>
      <c r="J424" s="110">
        <f>ROUND(I424^EXP('Linear predictor'!F$86),5)</f>
        <v>0.91579999999999995</v>
      </c>
    </row>
    <row r="425" spans="1:10">
      <c r="A425" s="93">
        <v>420</v>
      </c>
      <c r="B425" s="105">
        <v>421</v>
      </c>
      <c r="C425" s="93">
        <v>0.80720999999999998</v>
      </c>
      <c r="D425" s="94">
        <v>0.55298999999999998</v>
      </c>
      <c r="E425" s="104">
        <f>IF('Case Details'!C$12=1,'Baseline survivor func'!C425,'Baseline survivor func'!D425)</f>
        <v>0.80720999999999998</v>
      </c>
      <c r="F425" s="105">
        <f>ROUND(E425^EXP('Linear predictor'!D$86),5)</f>
        <v>0.83053999999999994</v>
      </c>
      <c r="G425" s="91">
        <v>0.92413000000000001</v>
      </c>
      <c r="H425" s="112">
        <v>0.91478999999999999</v>
      </c>
      <c r="I425" s="115">
        <f>IF('Case Details'!C$12=1,'Baseline survivor func'!G425,'Baseline survivor func'!H425)</f>
        <v>0.92413000000000001</v>
      </c>
      <c r="J425" s="110">
        <f>ROUND(I425^EXP('Linear predictor'!F$86),5)</f>
        <v>0.91579999999999995</v>
      </c>
    </row>
    <row r="426" spans="1:10">
      <c r="A426" s="93">
        <v>421</v>
      </c>
      <c r="B426" s="105">
        <v>422</v>
      </c>
      <c r="C426" s="93">
        <v>0.80720999999999998</v>
      </c>
      <c r="D426" s="94">
        <v>0.55074000000000001</v>
      </c>
      <c r="E426" s="104">
        <f>IF('Case Details'!C$12=1,'Baseline survivor func'!C426,'Baseline survivor func'!D426)</f>
        <v>0.80720999999999998</v>
      </c>
      <c r="F426" s="105">
        <f>ROUND(E426^EXP('Linear predictor'!D$86),5)</f>
        <v>0.83053999999999994</v>
      </c>
      <c r="G426" s="91">
        <v>0.92413000000000001</v>
      </c>
      <c r="H426" s="112">
        <v>0.91478999999999999</v>
      </c>
      <c r="I426" s="115">
        <f>IF('Case Details'!C$12=1,'Baseline survivor func'!G426,'Baseline survivor func'!H426)</f>
        <v>0.92413000000000001</v>
      </c>
      <c r="J426" s="110">
        <f>ROUND(I426^EXP('Linear predictor'!F$86),5)</f>
        <v>0.91579999999999995</v>
      </c>
    </row>
    <row r="427" spans="1:10">
      <c r="A427" s="93">
        <v>422</v>
      </c>
      <c r="B427" s="105">
        <v>423</v>
      </c>
      <c r="C427" s="93">
        <v>0.80720999999999998</v>
      </c>
      <c r="D427" s="94">
        <v>0.55074000000000001</v>
      </c>
      <c r="E427" s="104">
        <f>IF('Case Details'!C$12=1,'Baseline survivor func'!C427,'Baseline survivor func'!D427)</f>
        <v>0.80720999999999998</v>
      </c>
      <c r="F427" s="105">
        <f>ROUND(E427^EXP('Linear predictor'!D$86),5)</f>
        <v>0.83053999999999994</v>
      </c>
      <c r="G427" s="91">
        <v>0.92413000000000001</v>
      </c>
      <c r="H427" s="112">
        <v>0.91478999999999999</v>
      </c>
      <c r="I427" s="115">
        <f>IF('Case Details'!C$12=1,'Baseline survivor func'!G427,'Baseline survivor func'!H427)</f>
        <v>0.92413000000000001</v>
      </c>
      <c r="J427" s="110">
        <f>ROUND(I427^EXP('Linear predictor'!F$86),5)</f>
        <v>0.91579999999999995</v>
      </c>
    </row>
    <row r="428" spans="1:10">
      <c r="A428" s="93">
        <v>423</v>
      </c>
      <c r="B428" s="105">
        <v>424</v>
      </c>
      <c r="C428" s="93">
        <v>0.80720999999999998</v>
      </c>
      <c r="D428" s="94">
        <v>0.55074000000000001</v>
      </c>
      <c r="E428" s="104">
        <f>IF('Case Details'!C$12=1,'Baseline survivor func'!C428,'Baseline survivor func'!D428)</f>
        <v>0.80720999999999998</v>
      </c>
      <c r="F428" s="105">
        <f>ROUND(E428^EXP('Linear predictor'!D$86),5)</f>
        <v>0.83053999999999994</v>
      </c>
      <c r="G428" s="91">
        <v>0.92413000000000001</v>
      </c>
      <c r="H428" s="112">
        <v>0.91478999999999999</v>
      </c>
      <c r="I428" s="115">
        <f>IF('Case Details'!C$12=1,'Baseline survivor func'!G428,'Baseline survivor func'!H428)</f>
        <v>0.92413000000000001</v>
      </c>
      <c r="J428" s="110">
        <f>ROUND(I428^EXP('Linear predictor'!F$86),5)</f>
        <v>0.91579999999999995</v>
      </c>
    </row>
    <row r="429" spans="1:10">
      <c r="A429" s="93">
        <v>424</v>
      </c>
      <c r="B429" s="105">
        <v>425</v>
      </c>
      <c r="C429" s="93">
        <v>0.80720999999999998</v>
      </c>
      <c r="D429" s="94">
        <v>0.55074000000000001</v>
      </c>
      <c r="E429" s="104">
        <f>IF('Case Details'!C$12=1,'Baseline survivor func'!C429,'Baseline survivor func'!D429)</f>
        <v>0.80720999999999998</v>
      </c>
      <c r="F429" s="105">
        <f>ROUND(E429^EXP('Linear predictor'!D$86),5)</f>
        <v>0.83053999999999994</v>
      </c>
      <c r="G429" s="91">
        <v>0.92413000000000001</v>
      </c>
      <c r="H429" s="112">
        <v>0.91447999999999996</v>
      </c>
      <c r="I429" s="115">
        <f>IF('Case Details'!C$12=1,'Baseline survivor func'!G429,'Baseline survivor func'!H429)</f>
        <v>0.92413000000000001</v>
      </c>
      <c r="J429" s="110">
        <f>ROUND(I429^EXP('Linear predictor'!F$86),5)</f>
        <v>0.91579999999999995</v>
      </c>
    </row>
    <row r="430" spans="1:10">
      <c r="A430" s="93">
        <v>425</v>
      </c>
      <c r="B430" s="105">
        <v>426</v>
      </c>
      <c r="C430" s="93">
        <v>0.80720999999999998</v>
      </c>
      <c r="D430" s="94">
        <v>0.54881000000000002</v>
      </c>
      <c r="E430" s="104">
        <f>IF('Case Details'!C$12=1,'Baseline survivor func'!C430,'Baseline survivor func'!D430)</f>
        <v>0.80720999999999998</v>
      </c>
      <c r="F430" s="105">
        <f>ROUND(E430^EXP('Linear predictor'!D$86),5)</f>
        <v>0.83053999999999994</v>
      </c>
      <c r="G430" s="91">
        <v>0.92413000000000001</v>
      </c>
      <c r="H430" s="112">
        <v>0.91447999999999996</v>
      </c>
      <c r="I430" s="115">
        <f>IF('Case Details'!C$12=1,'Baseline survivor func'!G430,'Baseline survivor func'!H430)</f>
        <v>0.92413000000000001</v>
      </c>
      <c r="J430" s="110">
        <f>ROUND(I430^EXP('Linear predictor'!F$86),5)</f>
        <v>0.91579999999999995</v>
      </c>
    </row>
    <row r="431" spans="1:10">
      <c r="A431" s="93">
        <v>426</v>
      </c>
      <c r="B431" s="105">
        <v>427</v>
      </c>
      <c r="C431" s="93">
        <v>0.80720999999999998</v>
      </c>
      <c r="D431" s="94">
        <v>0.54547000000000001</v>
      </c>
      <c r="E431" s="104">
        <f>IF('Case Details'!C$12=1,'Baseline survivor func'!C431,'Baseline survivor func'!D431)</f>
        <v>0.80720999999999998</v>
      </c>
      <c r="F431" s="105">
        <f>ROUND(E431^EXP('Linear predictor'!D$86),5)</f>
        <v>0.83053999999999994</v>
      </c>
      <c r="G431" s="91">
        <v>0.92413000000000001</v>
      </c>
      <c r="H431" s="112">
        <v>0.91447999999999996</v>
      </c>
      <c r="I431" s="115">
        <f>IF('Case Details'!C$12=1,'Baseline survivor func'!G431,'Baseline survivor func'!H431)</f>
        <v>0.92413000000000001</v>
      </c>
      <c r="J431" s="110">
        <f>ROUND(I431^EXP('Linear predictor'!F$86),5)</f>
        <v>0.91579999999999995</v>
      </c>
    </row>
    <row r="432" spans="1:10">
      <c r="A432" s="93">
        <v>427</v>
      </c>
      <c r="B432" s="105">
        <v>428</v>
      </c>
      <c r="C432" s="93">
        <v>0.80720999999999998</v>
      </c>
      <c r="D432" s="94">
        <v>0.54547000000000001</v>
      </c>
      <c r="E432" s="104">
        <f>IF('Case Details'!C$12=1,'Baseline survivor func'!C432,'Baseline survivor func'!D432)</f>
        <v>0.80720999999999998</v>
      </c>
      <c r="F432" s="105">
        <f>ROUND(E432^EXP('Linear predictor'!D$86),5)</f>
        <v>0.83053999999999994</v>
      </c>
      <c r="G432" s="91">
        <v>0.92249999999999999</v>
      </c>
      <c r="H432" s="112">
        <v>0.91447999999999996</v>
      </c>
      <c r="I432" s="115">
        <f>IF('Case Details'!C$12=1,'Baseline survivor func'!G432,'Baseline survivor func'!H432)</f>
        <v>0.92249999999999999</v>
      </c>
      <c r="J432" s="110">
        <f>ROUND(I432^EXP('Linear predictor'!F$86),5)</f>
        <v>0.91400000000000003</v>
      </c>
    </row>
    <row r="433" spans="1:10">
      <c r="A433" s="93">
        <v>428</v>
      </c>
      <c r="B433" s="105">
        <v>429</v>
      </c>
      <c r="C433" s="93">
        <v>0.80720999999999998</v>
      </c>
      <c r="D433" s="94">
        <v>0.54366999999999999</v>
      </c>
      <c r="E433" s="104">
        <f>IF('Case Details'!C$12=1,'Baseline survivor func'!C433,'Baseline survivor func'!D433)</f>
        <v>0.80720999999999998</v>
      </c>
      <c r="F433" s="105">
        <f>ROUND(E433^EXP('Linear predictor'!D$86),5)</f>
        <v>0.83053999999999994</v>
      </c>
      <c r="G433" s="91">
        <v>0.92249999999999999</v>
      </c>
      <c r="H433" s="112">
        <v>0.91447999999999996</v>
      </c>
      <c r="I433" s="115">
        <f>IF('Case Details'!C$12=1,'Baseline survivor func'!G433,'Baseline survivor func'!H433)</f>
        <v>0.92249999999999999</v>
      </c>
      <c r="J433" s="110">
        <f>ROUND(I433^EXP('Linear predictor'!F$86),5)</f>
        <v>0.91400000000000003</v>
      </c>
    </row>
    <row r="434" spans="1:10">
      <c r="A434" s="93">
        <v>429</v>
      </c>
      <c r="B434" s="105">
        <v>430</v>
      </c>
      <c r="C434" s="93">
        <v>0.80720999999999998</v>
      </c>
      <c r="D434" s="94">
        <v>0.54366999999999999</v>
      </c>
      <c r="E434" s="104">
        <f>IF('Case Details'!C$12=1,'Baseline survivor func'!C434,'Baseline survivor func'!D434)</f>
        <v>0.80720999999999998</v>
      </c>
      <c r="F434" s="105">
        <f>ROUND(E434^EXP('Linear predictor'!D$86),5)</f>
        <v>0.83053999999999994</v>
      </c>
      <c r="G434" s="91">
        <v>0.92249999999999999</v>
      </c>
      <c r="H434" s="112">
        <v>0.91447999999999996</v>
      </c>
      <c r="I434" s="115">
        <f>IF('Case Details'!C$12=1,'Baseline survivor func'!G434,'Baseline survivor func'!H434)</f>
        <v>0.92249999999999999</v>
      </c>
      <c r="J434" s="110">
        <f>ROUND(I434^EXP('Linear predictor'!F$86),5)</f>
        <v>0.91400000000000003</v>
      </c>
    </row>
    <row r="435" spans="1:10">
      <c r="A435" s="93">
        <v>430</v>
      </c>
      <c r="B435" s="105">
        <v>431</v>
      </c>
      <c r="C435" s="93">
        <v>0.80720999999999998</v>
      </c>
      <c r="D435" s="94">
        <v>0.54366999999999999</v>
      </c>
      <c r="E435" s="104">
        <f>IF('Case Details'!C$12=1,'Baseline survivor func'!C435,'Baseline survivor func'!D435)</f>
        <v>0.80720999999999998</v>
      </c>
      <c r="F435" s="105">
        <f>ROUND(E435^EXP('Linear predictor'!D$86),5)</f>
        <v>0.83053999999999994</v>
      </c>
      <c r="G435" s="91">
        <v>0.92086000000000001</v>
      </c>
      <c r="H435" s="112">
        <v>0.91447999999999996</v>
      </c>
      <c r="I435" s="115">
        <f>IF('Case Details'!C$12=1,'Baseline survivor func'!G435,'Baseline survivor func'!H435)</f>
        <v>0.92086000000000001</v>
      </c>
      <c r="J435" s="110">
        <f>ROUND(I435^EXP('Linear predictor'!F$86),5)</f>
        <v>0.91218999999999995</v>
      </c>
    </row>
    <row r="436" spans="1:10">
      <c r="A436" s="93">
        <v>431</v>
      </c>
      <c r="B436" s="105">
        <v>432</v>
      </c>
      <c r="C436" s="93">
        <v>0.80720999999999998</v>
      </c>
      <c r="D436" s="94">
        <v>0.54366999999999999</v>
      </c>
      <c r="E436" s="104">
        <f>IF('Case Details'!C$12=1,'Baseline survivor func'!C436,'Baseline survivor func'!D436)</f>
        <v>0.80720999999999998</v>
      </c>
      <c r="F436" s="105">
        <f>ROUND(E436^EXP('Linear predictor'!D$86),5)</f>
        <v>0.83053999999999994</v>
      </c>
      <c r="G436" s="91">
        <v>0.92086000000000001</v>
      </c>
      <c r="H436" s="112">
        <v>0.91447999999999996</v>
      </c>
      <c r="I436" s="115">
        <f>IF('Case Details'!C$12=1,'Baseline survivor func'!G436,'Baseline survivor func'!H436)</f>
        <v>0.92086000000000001</v>
      </c>
      <c r="J436" s="110">
        <f>ROUND(I436^EXP('Linear predictor'!F$86),5)</f>
        <v>0.91218999999999995</v>
      </c>
    </row>
    <row r="437" spans="1:10">
      <c r="A437" s="93">
        <v>432</v>
      </c>
      <c r="B437" s="105">
        <v>433</v>
      </c>
      <c r="C437" s="93">
        <v>0.80720999999999998</v>
      </c>
      <c r="D437" s="94">
        <v>0.54366999999999999</v>
      </c>
      <c r="E437" s="104">
        <f>IF('Case Details'!C$12=1,'Baseline survivor func'!C437,'Baseline survivor func'!D437)</f>
        <v>0.80720999999999998</v>
      </c>
      <c r="F437" s="105">
        <f>ROUND(E437^EXP('Linear predictor'!D$86),5)</f>
        <v>0.83053999999999994</v>
      </c>
      <c r="G437" s="91">
        <v>0.92086000000000001</v>
      </c>
      <c r="H437" s="112">
        <v>0.91447999999999996</v>
      </c>
      <c r="I437" s="115">
        <f>IF('Case Details'!C$12=1,'Baseline survivor func'!G437,'Baseline survivor func'!H437)</f>
        <v>0.92086000000000001</v>
      </c>
      <c r="J437" s="110">
        <f>ROUND(I437^EXP('Linear predictor'!F$86),5)</f>
        <v>0.91218999999999995</v>
      </c>
    </row>
    <row r="438" spans="1:10">
      <c r="A438" s="93">
        <v>433</v>
      </c>
      <c r="B438" s="105">
        <v>434</v>
      </c>
      <c r="C438" s="93">
        <v>0.80720999999999998</v>
      </c>
      <c r="D438" s="94">
        <v>0.54366999999999999</v>
      </c>
      <c r="E438" s="104">
        <f>IF('Case Details'!C$12=1,'Baseline survivor func'!C438,'Baseline survivor func'!D438)</f>
        <v>0.80720999999999998</v>
      </c>
      <c r="F438" s="105">
        <f>ROUND(E438^EXP('Linear predictor'!D$86),5)</f>
        <v>0.83053999999999994</v>
      </c>
      <c r="G438" s="91">
        <v>0.91920999999999997</v>
      </c>
      <c r="H438" s="112">
        <v>0.91447999999999996</v>
      </c>
      <c r="I438" s="115">
        <f>IF('Case Details'!C$12=1,'Baseline survivor func'!G438,'Baseline survivor func'!H438)</f>
        <v>0.91920999999999997</v>
      </c>
      <c r="J438" s="110">
        <f>ROUND(I438^EXP('Linear predictor'!F$86),5)</f>
        <v>0.91035999999999995</v>
      </c>
    </row>
    <row r="439" spans="1:10">
      <c r="A439" s="93">
        <v>434</v>
      </c>
      <c r="B439" s="105">
        <v>435</v>
      </c>
      <c r="C439" s="93">
        <v>0.80720999999999998</v>
      </c>
      <c r="D439" s="94">
        <v>0.54366999999999999</v>
      </c>
      <c r="E439" s="104">
        <f>IF('Case Details'!C$12=1,'Baseline survivor func'!C439,'Baseline survivor func'!D439)</f>
        <v>0.80720999999999998</v>
      </c>
      <c r="F439" s="105">
        <f>ROUND(E439^EXP('Linear predictor'!D$86),5)</f>
        <v>0.83053999999999994</v>
      </c>
      <c r="G439" s="91">
        <v>0.91920999999999997</v>
      </c>
      <c r="H439" s="112">
        <v>0.91447999999999996</v>
      </c>
      <c r="I439" s="115">
        <f>IF('Case Details'!C$12=1,'Baseline survivor func'!G439,'Baseline survivor func'!H439)</f>
        <v>0.91920999999999997</v>
      </c>
      <c r="J439" s="110">
        <f>ROUND(I439^EXP('Linear predictor'!F$86),5)</f>
        <v>0.91035999999999995</v>
      </c>
    </row>
    <row r="440" spans="1:10">
      <c r="A440" s="93">
        <v>435</v>
      </c>
      <c r="B440" s="105">
        <v>436</v>
      </c>
      <c r="C440" s="93">
        <v>0.80720999999999998</v>
      </c>
      <c r="D440" s="94">
        <v>0.54232999999999998</v>
      </c>
      <c r="E440" s="104">
        <f>IF('Case Details'!C$12=1,'Baseline survivor func'!C440,'Baseline survivor func'!D440)</f>
        <v>0.80720999999999998</v>
      </c>
      <c r="F440" s="105">
        <f>ROUND(E440^EXP('Linear predictor'!D$86),5)</f>
        <v>0.83053999999999994</v>
      </c>
      <c r="G440" s="91">
        <v>0.91920999999999997</v>
      </c>
      <c r="H440" s="112">
        <v>0.91417000000000004</v>
      </c>
      <c r="I440" s="115">
        <f>IF('Case Details'!C$12=1,'Baseline survivor func'!G440,'Baseline survivor func'!H440)</f>
        <v>0.91920999999999997</v>
      </c>
      <c r="J440" s="110">
        <f>ROUND(I440^EXP('Linear predictor'!F$86),5)</f>
        <v>0.91035999999999995</v>
      </c>
    </row>
    <row r="441" spans="1:10">
      <c r="A441" s="93">
        <v>436</v>
      </c>
      <c r="B441" s="105">
        <v>437</v>
      </c>
      <c r="C441" s="93">
        <v>0.80720999999999998</v>
      </c>
      <c r="D441" s="94">
        <v>0.54232999999999998</v>
      </c>
      <c r="E441" s="104">
        <f>IF('Case Details'!C$12=1,'Baseline survivor func'!C441,'Baseline survivor func'!D441)</f>
        <v>0.80720999999999998</v>
      </c>
      <c r="F441" s="105">
        <f>ROUND(E441^EXP('Linear predictor'!D$86),5)</f>
        <v>0.83053999999999994</v>
      </c>
      <c r="G441" s="91">
        <v>0.91920999999999997</v>
      </c>
      <c r="H441" s="112">
        <v>0.91417000000000004</v>
      </c>
      <c r="I441" s="115">
        <f>IF('Case Details'!C$12=1,'Baseline survivor func'!G441,'Baseline survivor func'!H441)</f>
        <v>0.91920999999999997</v>
      </c>
      <c r="J441" s="110">
        <f>ROUND(I441^EXP('Linear predictor'!F$86),5)</f>
        <v>0.91035999999999995</v>
      </c>
    </row>
    <row r="442" spans="1:10">
      <c r="A442" s="93">
        <v>437</v>
      </c>
      <c r="B442" s="105">
        <v>438</v>
      </c>
      <c r="C442" s="93">
        <v>0.80720999999999998</v>
      </c>
      <c r="D442" s="94">
        <v>0.54073000000000004</v>
      </c>
      <c r="E442" s="104">
        <f>IF('Case Details'!C$12=1,'Baseline survivor func'!C442,'Baseline survivor func'!D442)</f>
        <v>0.80720999999999998</v>
      </c>
      <c r="F442" s="105">
        <f>ROUND(E442^EXP('Linear predictor'!D$86),5)</f>
        <v>0.83053999999999994</v>
      </c>
      <c r="G442" s="91">
        <v>0.91920999999999997</v>
      </c>
      <c r="H442" s="112">
        <v>0.91417000000000004</v>
      </c>
      <c r="I442" s="115">
        <f>IF('Case Details'!C$12=1,'Baseline survivor func'!G442,'Baseline survivor func'!H442)</f>
        <v>0.91920999999999997</v>
      </c>
      <c r="J442" s="110">
        <f>ROUND(I442^EXP('Linear predictor'!F$86),5)</f>
        <v>0.91035999999999995</v>
      </c>
    </row>
    <row r="443" spans="1:10">
      <c r="A443" s="93">
        <v>438</v>
      </c>
      <c r="B443" s="105">
        <v>439</v>
      </c>
      <c r="C443" s="93">
        <v>0.80191999999999997</v>
      </c>
      <c r="D443" s="94">
        <v>0.54073000000000004</v>
      </c>
      <c r="E443" s="104">
        <f>IF('Case Details'!C$12=1,'Baseline survivor func'!C443,'Baseline survivor func'!D443)</f>
        <v>0.80191999999999997</v>
      </c>
      <c r="F443" s="105">
        <f>ROUND(E443^EXP('Linear predictor'!D$86),5)</f>
        <v>0.82582</v>
      </c>
      <c r="G443" s="91">
        <v>0.91920999999999997</v>
      </c>
      <c r="H443" s="112">
        <v>0.91417000000000004</v>
      </c>
      <c r="I443" s="115">
        <f>IF('Case Details'!C$12=1,'Baseline survivor func'!G443,'Baseline survivor func'!H443)</f>
        <v>0.91920999999999997</v>
      </c>
      <c r="J443" s="110">
        <f>ROUND(I443^EXP('Linear predictor'!F$86),5)</f>
        <v>0.91035999999999995</v>
      </c>
    </row>
    <row r="444" spans="1:10">
      <c r="A444" s="93">
        <v>439</v>
      </c>
      <c r="B444" s="105">
        <v>440</v>
      </c>
      <c r="C444" s="93">
        <v>0.80191999999999997</v>
      </c>
      <c r="D444" s="94">
        <v>0.54073000000000004</v>
      </c>
      <c r="E444" s="104">
        <f>IF('Case Details'!C$12=1,'Baseline survivor func'!C444,'Baseline survivor func'!D444)</f>
        <v>0.80191999999999997</v>
      </c>
      <c r="F444" s="105">
        <f>ROUND(E444^EXP('Linear predictor'!D$86),5)</f>
        <v>0.82582</v>
      </c>
      <c r="G444" s="91">
        <v>0.91920999999999997</v>
      </c>
      <c r="H444" s="112">
        <v>0.91417000000000004</v>
      </c>
      <c r="I444" s="115">
        <f>IF('Case Details'!C$12=1,'Baseline survivor func'!G444,'Baseline survivor func'!H444)</f>
        <v>0.91920999999999997</v>
      </c>
      <c r="J444" s="110">
        <f>ROUND(I444^EXP('Linear predictor'!F$86),5)</f>
        <v>0.91035999999999995</v>
      </c>
    </row>
    <row r="445" spans="1:10">
      <c r="A445" s="93">
        <v>440</v>
      </c>
      <c r="B445" s="105">
        <v>441</v>
      </c>
      <c r="C445" s="93">
        <v>0.79301999999999995</v>
      </c>
      <c r="D445" s="94">
        <v>0.54073000000000004</v>
      </c>
      <c r="E445" s="104">
        <f>IF('Case Details'!C$12=1,'Baseline survivor func'!C445,'Baseline survivor func'!D445)</f>
        <v>0.79301999999999995</v>
      </c>
      <c r="F445" s="105">
        <f>ROUND(E445^EXP('Linear predictor'!D$86),5)</f>
        <v>0.81786000000000003</v>
      </c>
      <c r="G445" s="91">
        <v>0.91920999999999997</v>
      </c>
      <c r="H445" s="112">
        <v>0.91417000000000004</v>
      </c>
      <c r="I445" s="115">
        <f>IF('Case Details'!C$12=1,'Baseline survivor func'!G445,'Baseline survivor func'!H445)</f>
        <v>0.91920999999999997</v>
      </c>
      <c r="J445" s="110">
        <f>ROUND(I445^EXP('Linear predictor'!F$86),5)</f>
        <v>0.91035999999999995</v>
      </c>
    </row>
    <row r="446" spans="1:10">
      <c r="A446" s="93">
        <v>441</v>
      </c>
      <c r="B446" s="105">
        <v>442</v>
      </c>
      <c r="C446" s="93">
        <v>0.78835999999999995</v>
      </c>
      <c r="D446" s="94">
        <v>0.54073000000000004</v>
      </c>
      <c r="E446" s="104">
        <f>IF('Case Details'!C$12=1,'Baseline survivor func'!C446,'Baseline survivor func'!D446)</f>
        <v>0.78835999999999995</v>
      </c>
      <c r="F446" s="105">
        <f>ROUND(E446^EXP('Linear predictor'!D$86),5)</f>
        <v>0.81369999999999998</v>
      </c>
      <c r="G446" s="91">
        <v>0.91920999999999997</v>
      </c>
      <c r="H446" s="112">
        <v>0.91417000000000004</v>
      </c>
      <c r="I446" s="115">
        <f>IF('Case Details'!C$12=1,'Baseline survivor func'!G446,'Baseline survivor func'!H446)</f>
        <v>0.91920999999999997</v>
      </c>
      <c r="J446" s="110">
        <f>ROUND(I446^EXP('Linear predictor'!F$86),5)</f>
        <v>0.91035999999999995</v>
      </c>
    </row>
    <row r="447" spans="1:10">
      <c r="A447" s="93">
        <v>442</v>
      </c>
      <c r="B447" s="105">
        <v>443</v>
      </c>
      <c r="C447" s="93">
        <v>0.77566999999999997</v>
      </c>
      <c r="D447" s="94">
        <v>0.54073000000000004</v>
      </c>
      <c r="E447" s="104">
        <f>IF('Case Details'!C$12=1,'Baseline survivor func'!C447,'Baseline survivor func'!D447)</f>
        <v>0.77566999999999997</v>
      </c>
      <c r="F447" s="105">
        <f>ROUND(E447^EXP('Linear predictor'!D$86),5)</f>
        <v>0.80232999999999999</v>
      </c>
      <c r="G447" s="91">
        <v>0.91920999999999997</v>
      </c>
      <c r="H447" s="112">
        <v>0.91417000000000004</v>
      </c>
      <c r="I447" s="115">
        <f>IF('Case Details'!C$12=1,'Baseline survivor func'!G447,'Baseline survivor func'!H447)</f>
        <v>0.91920999999999997</v>
      </c>
      <c r="J447" s="110">
        <f>ROUND(I447^EXP('Linear predictor'!F$86),5)</f>
        <v>0.91035999999999995</v>
      </c>
    </row>
    <row r="448" spans="1:10">
      <c r="A448" s="93">
        <v>443</v>
      </c>
      <c r="B448" s="105">
        <v>444</v>
      </c>
      <c r="C448" s="93">
        <v>0.77566999999999997</v>
      </c>
      <c r="D448" s="94">
        <v>0.54073000000000004</v>
      </c>
      <c r="E448" s="104">
        <f>IF('Case Details'!C$12=1,'Baseline survivor func'!C448,'Baseline survivor func'!D448)</f>
        <v>0.77566999999999997</v>
      </c>
      <c r="F448" s="105">
        <f>ROUND(E448^EXP('Linear predictor'!D$86),5)</f>
        <v>0.80232999999999999</v>
      </c>
      <c r="G448" s="91">
        <v>0.91920999999999997</v>
      </c>
      <c r="H448" s="112">
        <v>0.91417000000000004</v>
      </c>
      <c r="I448" s="115">
        <f>IF('Case Details'!C$12=1,'Baseline survivor func'!G448,'Baseline survivor func'!H448)</f>
        <v>0.91920999999999997</v>
      </c>
      <c r="J448" s="110">
        <f>ROUND(I448^EXP('Linear predictor'!F$86),5)</f>
        <v>0.91035999999999995</v>
      </c>
    </row>
    <row r="449" spans="1:10">
      <c r="A449" s="93">
        <v>444</v>
      </c>
      <c r="B449" s="105">
        <v>445</v>
      </c>
      <c r="C449" s="93">
        <v>0.77566999999999997</v>
      </c>
      <c r="D449" s="94">
        <v>0.54073000000000004</v>
      </c>
      <c r="E449" s="104">
        <f>IF('Case Details'!C$12=1,'Baseline survivor func'!C449,'Baseline survivor func'!D449)</f>
        <v>0.77566999999999997</v>
      </c>
      <c r="F449" s="105">
        <f>ROUND(E449^EXP('Linear predictor'!D$86),5)</f>
        <v>0.80232999999999999</v>
      </c>
      <c r="G449" s="91">
        <v>0.91920999999999997</v>
      </c>
      <c r="H449" s="112">
        <v>0.91417000000000004</v>
      </c>
      <c r="I449" s="115">
        <f>IF('Case Details'!C$12=1,'Baseline survivor func'!G449,'Baseline survivor func'!H449)</f>
        <v>0.91920999999999997</v>
      </c>
      <c r="J449" s="110">
        <f>ROUND(I449^EXP('Linear predictor'!F$86),5)</f>
        <v>0.91035999999999995</v>
      </c>
    </row>
    <row r="450" spans="1:10">
      <c r="A450" s="93">
        <v>445</v>
      </c>
      <c r="B450" s="105">
        <v>446</v>
      </c>
      <c r="C450" s="93">
        <v>0.76990000000000003</v>
      </c>
      <c r="D450" s="94">
        <v>0.54073000000000004</v>
      </c>
      <c r="E450" s="104">
        <f>IF('Case Details'!C$12=1,'Baseline survivor func'!C450,'Baseline survivor func'!D450)</f>
        <v>0.76990000000000003</v>
      </c>
      <c r="F450" s="105">
        <f>ROUND(E450^EXP('Linear predictor'!D$86),5)</f>
        <v>0.79715000000000003</v>
      </c>
      <c r="G450" s="91">
        <v>0.91920999999999997</v>
      </c>
      <c r="H450" s="112">
        <v>0.91417000000000004</v>
      </c>
      <c r="I450" s="115">
        <f>IF('Case Details'!C$12=1,'Baseline survivor func'!G450,'Baseline survivor func'!H450)</f>
        <v>0.91920999999999997</v>
      </c>
      <c r="J450" s="110">
        <f>ROUND(I450^EXP('Linear predictor'!F$86),5)</f>
        <v>0.91035999999999995</v>
      </c>
    </row>
    <row r="451" spans="1:10">
      <c r="A451" s="93">
        <v>446</v>
      </c>
      <c r="B451" s="105">
        <v>447</v>
      </c>
      <c r="C451" s="93">
        <v>0.76990000000000003</v>
      </c>
      <c r="D451" s="94">
        <v>0.54073000000000004</v>
      </c>
      <c r="E451" s="104">
        <f>IF('Case Details'!C$12=1,'Baseline survivor func'!C451,'Baseline survivor func'!D451)</f>
        <v>0.76990000000000003</v>
      </c>
      <c r="F451" s="105">
        <f>ROUND(E451^EXP('Linear predictor'!D$86),5)</f>
        <v>0.79715000000000003</v>
      </c>
      <c r="G451" s="91">
        <v>0.91920999999999997</v>
      </c>
      <c r="H451" s="112">
        <v>0.91417000000000004</v>
      </c>
      <c r="I451" s="115">
        <f>IF('Case Details'!C$12=1,'Baseline survivor func'!G451,'Baseline survivor func'!H451)</f>
        <v>0.91920999999999997</v>
      </c>
      <c r="J451" s="110">
        <f>ROUND(I451^EXP('Linear predictor'!F$86),5)</f>
        <v>0.91035999999999995</v>
      </c>
    </row>
    <row r="452" spans="1:10">
      <c r="A452" s="93">
        <v>447</v>
      </c>
      <c r="B452" s="105">
        <v>448</v>
      </c>
      <c r="C452" s="93">
        <v>0.76990000000000003</v>
      </c>
      <c r="D452" s="94">
        <v>0.54073000000000004</v>
      </c>
      <c r="E452" s="104">
        <f>IF('Case Details'!C$12=1,'Baseline survivor func'!C452,'Baseline survivor func'!D452)</f>
        <v>0.76990000000000003</v>
      </c>
      <c r="F452" s="105">
        <f>ROUND(E452^EXP('Linear predictor'!D$86),5)</f>
        <v>0.79715000000000003</v>
      </c>
      <c r="G452" s="91">
        <v>0.91920999999999997</v>
      </c>
      <c r="H452" s="112">
        <v>0.91417000000000004</v>
      </c>
      <c r="I452" s="115">
        <f>IF('Case Details'!C$12=1,'Baseline survivor func'!G452,'Baseline survivor func'!H452)</f>
        <v>0.91920999999999997</v>
      </c>
      <c r="J452" s="110">
        <f>ROUND(I452^EXP('Linear predictor'!F$86),5)</f>
        <v>0.91035999999999995</v>
      </c>
    </row>
    <row r="453" spans="1:10">
      <c r="A453" s="93">
        <v>448</v>
      </c>
      <c r="B453" s="105">
        <v>449</v>
      </c>
      <c r="C453" s="93">
        <v>0.76990000000000003</v>
      </c>
      <c r="D453" s="94">
        <v>0.53641000000000005</v>
      </c>
      <c r="E453" s="104">
        <f>IF('Case Details'!C$12=1,'Baseline survivor func'!C453,'Baseline survivor func'!D453)</f>
        <v>0.76990000000000003</v>
      </c>
      <c r="F453" s="105">
        <f>ROUND(E453^EXP('Linear predictor'!D$86),5)</f>
        <v>0.79715000000000003</v>
      </c>
      <c r="G453" s="91">
        <v>0.91920999999999997</v>
      </c>
      <c r="H453" s="112">
        <v>0.91417000000000004</v>
      </c>
      <c r="I453" s="115">
        <f>IF('Case Details'!C$12=1,'Baseline survivor func'!G453,'Baseline survivor func'!H453)</f>
        <v>0.91920999999999997</v>
      </c>
      <c r="J453" s="110">
        <f>ROUND(I453^EXP('Linear predictor'!F$86),5)</f>
        <v>0.91035999999999995</v>
      </c>
    </row>
    <row r="454" spans="1:10">
      <c r="A454" s="93">
        <v>449</v>
      </c>
      <c r="B454" s="105">
        <v>450</v>
      </c>
      <c r="C454" s="93">
        <v>0.76990000000000003</v>
      </c>
      <c r="D454" s="94">
        <v>0.53641000000000005</v>
      </c>
      <c r="E454" s="104">
        <f>IF('Case Details'!C$12=1,'Baseline survivor func'!C454,'Baseline survivor func'!D454)</f>
        <v>0.76990000000000003</v>
      </c>
      <c r="F454" s="105">
        <f>ROUND(E454^EXP('Linear predictor'!D$86),5)</f>
        <v>0.79715000000000003</v>
      </c>
      <c r="G454" s="91">
        <v>0.91920999999999997</v>
      </c>
      <c r="H454" s="112">
        <v>0.91417000000000004</v>
      </c>
      <c r="I454" s="115">
        <f>IF('Case Details'!C$12=1,'Baseline survivor func'!G454,'Baseline survivor func'!H454)</f>
        <v>0.91920999999999997</v>
      </c>
      <c r="J454" s="110">
        <f>ROUND(I454^EXP('Linear predictor'!F$86),5)</f>
        <v>0.91035999999999995</v>
      </c>
    </row>
    <row r="455" spans="1:10">
      <c r="A455" s="93">
        <v>450</v>
      </c>
      <c r="B455" s="105">
        <v>451</v>
      </c>
      <c r="C455" s="93">
        <v>0.76990000000000003</v>
      </c>
      <c r="D455" s="94">
        <v>0.53641000000000005</v>
      </c>
      <c r="E455" s="104">
        <f>IF('Case Details'!C$12=1,'Baseline survivor func'!C455,'Baseline survivor func'!D455)</f>
        <v>0.76990000000000003</v>
      </c>
      <c r="F455" s="105">
        <f>ROUND(E455^EXP('Linear predictor'!D$86),5)</f>
        <v>0.79715000000000003</v>
      </c>
      <c r="G455" s="91">
        <v>0.91920999999999997</v>
      </c>
      <c r="H455" s="112">
        <v>0.91386000000000001</v>
      </c>
      <c r="I455" s="115">
        <f>IF('Case Details'!C$12=1,'Baseline survivor func'!G455,'Baseline survivor func'!H455)</f>
        <v>0.91920999999999997</v>
      </c>
      <c r="J455" s="110">
        <f>ROUND(I455^EXP('Linear predictor'!F$86),5)</f>
        <v>0.91035999999999995</v>
      </c>
    </row>
    <row r="456" spans="1:10">
      <c r="A456" s="93">
        <v>451</v>
      </c>
      <c r="B456" s="105">
        <v>452</v>
      </c>
      <c r="C456" s="93">
        <v>0.76990000000000003</v>
      </c>
      <c r="D456" s="94">
        <v>0.53641000000000005</v>
      </c>
      <c r="E456" s="104">
        <f>IF('Case Details'!C$12=1,'Baseline survivor func'!C456,'Baseline survivor func'!D456)</f>
        <v>0.76990000000000003</v>
      </c>
      <c r="F456" s="105">
        <f>ROUND(E456^EXP('Linear predictor'!D$86),5)</f>
        <v>0.79715000000000003</v>
      </c>
      <c r="G456" s="91">
        <v>0.91920999999999997</v>
      </c>
      <c r="H456" s="112">
        <v>0.91386000000000001</v>
      </c>
      <c r="I456" s="115">
        <f>IF('Case Details'!C$12=1,'Baseline survivor func'!G456,'Baseline survivor func'!H456)</f>
        <v>0.91920999999999997</v>
      </c>
      <c r="J456" s="110">
        <f>ROUND(I456^EXP('Linear predictor'!F$86),5)</f>
        <v>0.91035999999999995</v>
      </c>
    </row>
    <row r="457" spans="1:10">
      <c r="A457" s="93">
        <v>452</v>
      </c>
      <c r="B457" s="105">
        <v>453</v>
      </c>
      <c r="C457" s="93">
        <v>0.76990000000000003</v>
      </c>
      <c r="D457" s="94">
        <v>0.53641000000000005</v>
      </c>
      <c r="E457" s="104">
        <f>IF('Case Details'!C$12=1,'Baseline survivor func'!C457,'Baseline survivor func'!D457)</f>
        <v>0.76990000000000003</v>
      </c>
      <c r="F457" s="105">
        <f>ROUND(E457^EXP('Linear predictor'!D$86),5)</f>
        <v>0.79715000000000003</v>
      </c>
      <c r="G457" s="91">
        <v>0.91920999999999997</v>
      </c>
      <c r="H457" s="112">
        <v>0.91386000000000001</v>
      </c>
      <c r="I457" s="115">
        <f>IF('Case Details'!C$12=1,'Baseline survivor func'!G457,'Baseline survivor func'!H457)</f>
        <v>0.91920999999999997</v>
      </c>
      <c r="J457" s="110">
        <f>ROUND(I457^EXP('Linear predictor'!F$86),5)</f>
        <v>0.91035999999999995</v>
      </c>
    </row>
    <row r="458" spans="1:10">
      <c r="A458" s="93">
        <v>453</v>
      </c>
      <c r="B458" s="105">
        <v>454</v>
      </c>
      <c r="C458" s="93">
        <v>0.76990000000000003</v>
      </c>
      <c r="D458" s="94">
        <v>0.53641000000000005</v>
      </c>
      <c r="E458" s="104">
        <f>IF('Case Details'!C$12=1,'Baseline survivor func'!C458,'Baseline survivor func'!D458)</f>
        <v>0.76990000000000003</v>
      </c>
      <c r="F458" s="105">
        <f>ROUND(E458^EXP('Linear predictor'!D$86),5)</f>
        <v>0.79715000000000003</v>
      </c>
      <c r="G458" s="91">
        <v>0.91920999999999997</v>
      </c>
      <c r="H458" s="112">
        <v>0.91386000000000001</v>
      </c>
      <c r="I458" s="115">
        <f>IF('Case Details'!C$12=1,'Baseline survivor func'!G458,'Baseline survivor func'!H458)</f>
        <v>0.91920999999999997</v>
      </c>
      <c r="J458" s="110">
        <f>ROUND(I458^EXP('Linear predictor'!F$86),5)</f>
        <v>0.91035999999999995</v>
      </c>
    </row>
    <row r="459" spans="1:10">
      <c r="A459" s="93">
        <v>454</v>
      </c>
      <c r="B459" s="105">
        <v>455</v>
      </c>
      <c r="C459" s="93">
        <v>0.76990000000000003</v>
      </c>
      <c r="D459" s="94">
        <v>0.53641000000000005</v>
      </c>
      <c r="E459" s="104">
        <f>IF('Case Details'!C$12=1,'Baseline survivor func'!C459,'Baseline survivor func'!D459)</f>
        <v>0.76990000000000003</v>
      </c>
      <c r="F459" s="105">
        <f>ROUND(E459^EXP('Linear predictor'!D$86),5)</f>
        <v>0.79715000000000003</v>
      </c>
      <c r="G459" s="91">
        <v>0.91920999999999997</v>
      </c>
      <c r="H459" s="112">
        <v>0.91386000000000001</v>
      </c>
      <c r="I459" s="115">
        <f>IF('Case Details'!C$12=1,'Baseline survivor func'!G459,'Baseline survivor func'!H459)</f>
        <v>0.91920999999999997</v>
      </c>
      <c r="J459" s="110">
        <f>ROUND(I459^EXP('Linear predictor'!F$86),5)</f>
        <v>0.91035999999999995</v>
      </c>
    </row>
    <row r="460" spans="1:10">
      <c r="A460" s="93">
        <v>455</v>
      </c>
      <c r="B460" s="105">
        <v>456</v>
      </c>
      <c r="C460" s="93">
        <v>0.76373000000000002</v>
      </c>
      <c r="D460" s="94">
        <v>0.53542000000000001</v>
      </c>
      <c r="E460" s="104">
        <f>IF('Case Details'!C$12=1,'Baseline survivor func'!C460,'Baseline survivor func'!D460)</f>
        <v>0.76373000000000002</v>
      </c>
      <c r="F460" s="105">
        <f>ROUND(E460^EXP('Linear predictor'!D$86),5)</f>
        <v>0.79161000000000004</v>
      </c>
      <c r="G460" s="91">
        <v>0.91920999999999997</v>
      </c>
      <c r="H460" s="112">
        <v>0.91386000000000001</v>
      </c>
      <c r="I460" s="115">
        <f>IF('Case Details'!C$12=1,'Baseline survivor func'!G460,'Baseline survivor func'!H460)</f>
        <v>0.91920999999999997</v>
      </c>
      <c r="J460" s="110">
        <f>ROUND(I460^EXP('Linear predictor'!F$86),5)</f>
        <v>0.91035999999999995</v>
      </c>
    </row>
    <row r="461" spans="1:10">
      <c r="A461" s="93">
        <v>456</v>
      </c>
      <c r="B461" s="105">
        <v>457</v>
      </c>
      <c r="C461" s="93">
        <v>0.76373000000000002</v>
      </c>
      <c r="D461" s="94">
        <v>0.53410999999999997</v>
      </c>
      <c r="E461" s="104">
        <f>IF('Case Details'!C$12=1,'Baseline survivor func'!C461,'Baseline survivor func'!D461)</f>
        <v>0.76373000000000002</v>
      </c>
      <c r="F461" s="105">
        <f>ROUND(E461^EXP('Linear predictor'!D$86),5)</f>
        <v>0.79161000000000004</v>
      </c>
      <c r="G461" s="91">
        <v>0.91920999999999997</v>
      </c>
      <c r="H461" s="112">
        <v>0.91354999999999997</v>
      </c>
      <c r="I461" s="115">
        <f>IF('Case Details'!C$12=1,'Baseline survivor func'!G461,'Baseline survivor func'!H461)</f>
        <v>0.91920999999999997</v>
      </c>
      <c r="J461" s="110">
        <f>ROUND(I461^EXP('Linear predictor'!F$86),5)</f>
        <v>0.91035999999999995</v>
      </c>
    </row>
    <row r="462" spans="1:10">
      <c r="A462" s="93">
        <v>457</v>
      </c>
      <c r="B462" s="105">
        <v>458</v>
      </c>
      <c r="C462" s="93">
        <v>0.76373000000000002</v>
      </c>
      <c r="D462" s="94">
        <v>0.53117999999999999</v>
      </c>
      <c r="E462" s="104">
        <f>IF('Case Details'!C$12=1,'Baseline survivor func'!C462,'Baseline survivor func'!D462)</f>
        <v>0.76373000000000002</v>
      </c>
      <c r="F462" s="105">
        <f>ROUND(E462^EXP('Linear predictor'!D$86),5)</f>
        <v>0.79161000000000004</v>
      </c>
      <c r="G462" s="91">
        <v>0.91920999999999997</v>
      </c>
      <c r="H462" s="112">
        <v>0.91354999999999997</v>
      </c>
      <c r="I462" s="115">
        <f>IF('Case Details'!C$12=1,'Baseline survivor func'!G462,'Baseline survivor func'!H462)</f>
        <v>0.91920999999999997</v>
      </c>
      <c r="J462" s="110">
        <f>ROUND(I462^EXP('Linear predictor'!F$86),5)</f>
        <v>0.91035999999999995</v>
      </c>
    </row>
    <row r="463" spans="1:10">
      <c r="A463" s="93">
        <v>458</v>
      </c>
      <c r="B463" s="105">
        <v>459</v>
      </c>
      <c r="C463" s="93">
        <v>0.76373000000000002</v>
      </c>
      <c r="D463" s="94">
        <v>0.53117999999999999</v>
      </c>
      <c r="E463" s="104">
        <f>IF('Case Details'!C$12=1,'Baseline survivor func'!C463,'Baseline survivor func'!D463)</f>
        <v>0.76373000000000002</v>
      </c>
      <c r="F463" s="105">
        <f>ROUND(E463^EXP('Linear predictor'!D$86),5)</f>
        <v>0.79161000000000004</v>
      </c>
      <c r="G463" s="91">
        <v>0.91920999999999997</v>
      </c>
      <c r="H463" s="112">
        <v>0.91354999999999997</v>
      </c>
      <c r="I463" s="115">
        <f>IF('Case Details'!C$12=1,'Baseline survivor func'!G463,'Baseline survivor func'!H463)</f>
        <v>0.91920999999999997</v>
      </c>
      <c r="J463" s="110">
        <f>ROUND(I463^EXP('Linear predictor'!F$86),5)</f>
        <v>0.91035999999999995</v>
      </c>
    </row>
    <row r="464" spans="1:10">
      <c r="A464" s="93">
        <v>459</v>
      </c>
      <c r="B464" s="105">
        <v>460</v>
      </c>
      <c r="C464" s="93">
        <v>0.76373000000000002</v>
      </c>
      <c r="D464" s="94">
        <v>0.53117999999999999</v>
      </c>
      <c r="E464" s="104">
        <f>IF('Case Details'!C$12=1,'Baseline survivor func'!C464,'Baseline survivor func'!D464)</f>
        <v>0.76373000000000002</v>
      </c>
      <c r="F464" s="105">
        <f>ROUND(E464^EXP('Linear predictor'!D$86),5)</f>
        <v>0.79161000000000004</v>
      </c>
      <c r="G464" s="91">
        <v>0.91920999999999997</v>
      </c>
      <c r="H464" s="112">
        <v>0.91354999999999997</v>
      </c>
      <c r="I464" s="115">
        <f>IF('Case Details'!C$12=1,'Baseline survivor func'!G464,'Baseline survivor func'!H464)</f>
        <v>0.91920999999999997</v>
      </c>
      <c r="J464" s="110">
        <f>ROUND(I464^EXP('Linear predictor'!F$86),5)</f>
        <v>0.91035999999999995</v>
      </c>
    </row>
    <row r="465" spans="1:10">
      <c r="A465" s="93">
        <v>460</v>
      </c>
      <c r="B465" s="105">
        <v>461</v>
      </c>
      <c r="C465" s="93">
        <v>0.76373000000000002</v>
      </c>
      <c r="D465" s="94">
        <v>0.53117999999999999</v>
      </c>
      <c r="E465" s="104">
        <f>IF('Case Details'!C$12=1,'Baseline survivor func'!C465,'Baseline survivor func'!D465)</f>
        <v>0.76373000000000002</v>
      </c>
      <c r="F465" s="105">
        <f>ROUND(E465^EXP('Linear predictor'!D$86),5)</f>
        <v>0.79161000000000004</v>
      </c>
      <c r="G465" s="91">
        <v>0.91920999999999997</v>
      </c>
      <c r="H465" s="112">
        <v>0.91354999999999997</v>
      </c>
      <c r="I465" s="115">
        <f>IF('Case Details'!C$12=1,'Baseline survivor func'!G465,'Baseline survivor func'!H465)</f>
        <v>0.91920999999999997</v>
      </c>
      <c r="J465" s="110">
        <f>ROUND(I465^EXP('Linear predictor'!F$86),5)</f>
        <v>0.91035999999999995</v>
      </c>
    </row>
    <row r="466" spans="1:10">
      <c r="A466" s="93">
        <v>461</v>
      </c>
      <c r="B466" s="105">
        <v>462</v>
      </c>
      <c r="C466" s="93">
        <v>0.76373000000000002</v>
      </c>
      <c r="D466" s="94">
        <v>0.52966999999999997</v>
      </c>
      <c r="E466" s="104">
        <f>IF('Case Details'!C$12=1,'Baseline survivor func'!C466,'Baseline survivor func'!D466)</f>
        <v>0.76373000000000002</v>
      </c>
      <c r="F466" s="105">
        <f>ROUND(E466^EXP('Linear predictor'!D$86),5)</f>
        <v>0.79161000000000004</v>
      </c>
      <c r="G466" s="91">
        <v>0.91920999999999997</v>
      </c>
      <c r="H466" s="112">
        <v>0.91354999999999997</v>
      </c>
      <c r="I466" s="115">
        <f>IF('Case Details'!C$12=1,'Baseline survivor func'!G466,'Baseline survivor func'!H466)</f>
        <v>0.91920999999999997</v>
      </c>
      <c r="J466" s="110">
        <f>ROUND(I466^EXP('Linear predictor'!F$86),5)</f>
        <v>0.91035999999999995</v>
      </c>
    </row>
    <row r="467" spans="1:10">
      <c r="A467" s="93">
        <v>462</v>
      </c>
      <c r="B467" s="105">
        <v>463</v>
      </c>
      <c r="C467" s="93">
        <v>0.76373000000000002</v>
      </c>
      <c r="D467" s="94">
        <v>0.52856000000000003</v>
      </c>
      <c r="E467" s="104">
        <f>IF('Case Details'!C$12=1,'Baseline survivor func'!C467,'Baseline survivor func'!D467)</f>
        <v>0.76373000000000002</v>
      </c>
      <c r="F467" s="105">
        <f>ROUND(E467^EXP('Linear predictor'!D$86),5)</f>
        <v>0.79161000000000004</v>
      </c>
      <c r="G467" s="91">
        <v>0.91920999999999997</v>
      </c>
      <c r="H467" s="112">
        <v>0.91354999999999997</v>
      </c>
      <c r="I467" s="115">
        <f>IF('Case Details'!C$12=1,'Baseline survivor func'!G467,'Baseline survivor func'!H467)</f>
        <v>0.91920999999999997</v>
      </c>
      <c r="J467" s="110">
        <f>ROUND(I467^EXP('Linear predictor'!F$86),5)</f>
        <v>0.91035999999999995</v>
      </c>
    </row>
    <row r="468" spans="1:10">
      <c r="A468" s="93">
        <v>463</v>
      </c>
      <c r="B468" s="105">
        <v>464</v>
      </c>
      <c r="C468" s="93">
        <v>0.76373000000000002</v>
      </c>
      <c r="D468" s="94">
        <v>0.52708999999999995</v>
      </c>
      <c r="E468" s="104">
        <f>IF('Case Details'!C$12=1,'Baseline survivor func'!C468,'Baseline survivor func'!D468)</f>
        <v>0.76373000000000002</v>
      </c>
      <c r="F468" s="105">
        <f>ROUND(E468^EXP('Linear predictor'!D$86),5)</f>
        <v>0.79161000000000004</v>
      </c>
      <c r="G468" s="91">
        <v>0.91920999999999997</v>
      </c>
      <c r="H468" s="112">
        <v>0.91354999999999997</v>
      </c>
      <c r="I468" s="115">
        <f>IF('Case Details'!C$12=1,'Baseline survivor func'!G468,'Baseline survivor func'!H468)</f>
        <v>0.91920999999999997</v>
      </c>
      <c r="J468" s="110">
        <f>ROUND(I468^EXP('Linear predictor'!F$86),5)</f>
        <v>0.91035999999999995</v>
      </c>
    </row>
    <row r="469" spans="1:10">
      <c r="A469" s="93">
        <v>464</v>
      </c>
      <c r="B469" s="105">
        <v>465</v>
      </c>
      <c r="C469" s="93">
        <v>0.76373000000000002</v>
      </c>
      <c r="D469" s="94">
        <v>0.52658000000000005</v>
      </c>
      <c r="E469" s="104">
        <f>IF('Case Details'!C$12=1,'Baseline survivor func'!C469,'Baseline survivor func'!D469)</f>
        <v>0.76373000000000002</v>
      </c>
      <c r="F469" s="105">
        <f>ROUND(E469^EXP('Linear predictor'!D$86),5)</f>
        <v>0.79161000000000004</v>
      </c>
      <c r="G469" s="91">
        <v>0.91920999999999997</v>
      </c>
      <c r="H469" s="112">
        <v>0.91354999999999997</v>
      </c>
      <c r="I469" s="115">
        <f>IF('Case Details'!C$12=1,'Baseline survivor func'!G469,'Baseline survivor func'!H469)</f>
        <v>0.91920999999999997</v>
      </c>
      <c r="J469" s="110">
        <f>ROUND(I469^EXP('Linear predictor'!F$86),5)</f>
        <v>0.91035999999999995</v>
      </c>
    </row>
    <row r="470" spans="1:10">
      <c r="A470" s="93">
        <v>465</v>
      </c>
      <c r="B470" s="105">
        <v>466</v>
      </c>
      <c r="C470" s="93">
        <v>0.76373000000000002</v>
      </c>
      <c r="D470" s="94">
        <v>0.52658000000000005</v>
      </c>
      <c r="E470" s="104">
        <f>IF('Case Details'!C$12=1,'Baseline survivor func'!C470,'Baseline survivor func'!D470)</f>
        <v>0.76373000000000002</v>
      </c>
      <c r="F470" s="105">
        <f>ROUND(E470^EXP('Linear predictor'!D$86),5)</f>
        <v>0.79161000000000004</v>
      </c>
      <c r="G470" s="91">
        <v>0.91920999999999997</v>
      </c>
      <c r="H470" s="112">
        <v>0.91354999999999997</v>
      </c>
      <c r="I470" s="115">
        <f>IF('Case Details'!C$12=1,'Baseline survivor func'!G470,'Baseline survivor func'!H470)</f>
        <v>0.91920999999999997</v>
      </c>
      <c r="J470" s="110">
        <f>ROUND(I470^EXP('Linear predictor'!F$86),5)</f>
        <v>0.91035999999999995</v>
      </c>
    </row>
    <row r="471" spans="1:10">
      <c r="A471" s="93">
        <v>466</v>
      </c>
      <c r="B471" s="105">
        <v>467</v>
      </c>
      <c r="C471" s="93">
        <v>0.76373000000000002</v>
      </c>
      <c r="D471" s="94">
        <v>0.52658000000000005</v>
      </c>
      <c r="E471" s="104">
        <f>IF('Case Details'!C$12=1,'Baseline survivor func'!C471,'Baseline survivor func'!D471)</f>
        <v>0.76373000000000002</v>
      </c>
      <c r="F471" s="105">
        <f>ROUND(E471^EXP('Linear predictor'!D$86),5)</f>
        <v>0.79161000000000004</v>
      </c>
      <c r="G471" s="91">
        <v>0.91920999999999997</v>
      </c>
      <c r="H471" s="112">
        <v>0.91354999999999997</v>
      </c>
      <c r="I471" s="115">
        <f>IF('Case Details'!C$12=1,'Baseline survivor func'!G471,'Baseline survivor func'!H471)</f>
        <v>0.91920999999999997</v>
      </c>
      <c r="J471" s="110">
        <f>ROUND(I471^EXP('Linear predictor'!F$86),5)</f>
        <v>0.91035999999999995</v>
      </c>
    </row>
    <row r="472" spans="1:10">
      <c r="A472" s="93">
        <v>467</v>
      </c>
      <c r="B472" s="105">
        <v>468</v>
      </c>
      <c r="C472" s="93">
        <v>0.76373000000000002</v>
      </c>
      <c r="D472" s="94">
        <v>0.52658000000000005</v>
      </c>
      <c r="E472" s="104">
        <f>IF('Case Details'!C$12=1,'Baseline survivor func'!C472,'Baseline survivor func'!D472)</f>
        <v>0.76373000000000002</v>
      </c>
      <c r="F472" s="105">
        <f>ROUND(E472^EXP('Linear predictor'!D$86),5)</f>
        <v>0.79161000000000004</v>
      </c>
      <c r="G472" s="91">
        <v>0.91920999999999997</v>
      </c>
      <c r="H472" s="112">
        <v>0.91354999999999997</v>
      </c>
      <c r="I472" s="115">
        <f>IF('Case Details'!C$12=1,'Baseline survivor func'!G472,'Baseline survivor func'!H472)</f>
        <v>0.91920999999999997</v>
      </c>
      <c r="J472" s="110">
        <f>ROUND(I472^EXP('Linear predictor'!F$86),5)</f>
        <v>0.91035999999999995</v>
      </c>
    </row>
    <row r="473" spans="1:10">
      <c r="A473" s="93">
        <v>468</v>
      </c>
      <c r="B473" s="105">
        <v>469</v>
      </c>
      <c r="C473" s="93">
        <v>0.76373000000000002</v>
      </c>
      <c r="D473" s="94">
        <v>0.52658000000000005</v>
      </c>
      <c r="E473" s="104">
        <f>IF('Case Details'!C$12=1,'Baseline survivor func'!C473,'Baseline survivor func'!D473)</f>
        <v>0.76373000000000002</v>
      </c>
      <c r="F473" s="105">
        <f>ROUND(E473^EXP('Linear predictor'!D$86),5)</f>
        <v>0.79161000000000004</v>
      </c>
      <c r="G473" s="91">
        <v>0.91920999999999997</v>
      </c>
      <c r="H473" s="112">
        <v>0.91354999999999997</v>
      </c>
      <c r="I473" s="115">
        <f>IF('Case Details'!C$12=1,'Baseline survivor func'!G473,'Baseline survivor func'!H473)</f>
        <v>0.91920999999999997</v>
      </c>
      <c r="J473" s="110">
        <f>ROUND(I473^EXP('Linear predictor'!F$86),5)</f>
        <v>0.91035999999999995</v>
      </c>
    </row>
    <row r="474" spans="1:10">
      <c r="A474" s="93">
        <v>469</v>
      </c>
      <c r="B474" s="105">
        <v>470</v>
      </c>
      <c r="C474" s="93">
        <v>0.76373000000000002</v>
      </c>
      <c r="D474" s="94">
        <v>0.52658000000000005</v>
      </c>
      <c r="E474" s="104">
        <f>IF('Case Details'!C$12=1,'Baseline survivor func'!C474,'Baseline survivor func'!D474)</f>
        <v>0.76373000000000002</v>
      </c>
      <c r="F474" s="105">
        <f>ROUND(E474^EXP('Linear predictor'!D$86),5)</f>
        <v>0.79161000000000004</v>
      </c>
      <c r="G474" s="91">
        <v>0.91920999999999997</v>
      </c>
      <c r="H474" s="112">
        <v>0.91354999999999997</v>
      </c>
      <c r="I474" s="115">
        <f>IF('Case Details'!C$12=1,'Baseline survivor func'!G474,'Baseline survivor func'!H474)</f>
        <v>0.91920999999999997</v>
      </c>
      <c r="J474" s="110">
        <f>ROUND(I474^EXP('Linear predictor'!F$86),5)</f>
        <v>0.91035999999999995</v>
      </c>
    </row>
    <row r="475" spans="1:10">
      <c r="A475" s="93">
        <v>470</v>
      </c>
      <c r="B475" s="105">
        <v>471</v>
      </c>
      <c r="C475" s="93">
        <v>0.76373000000000002</v>
      </c>
      <c r="D475" s="94">
        <v>0.52658000000000005</v>
      </c>
      <c r="E475" s="104">
        <f>IF('Case Details'!C$12=1,'Baseline survivor func'!C475,'Baseline survivor func'!D475)</f>
        <v>0.76373000000000002</v>
      </c>
      <c r="F475" s="105">
        <f>ROUND(E475^EXP('Linear predictor'!D$86),5)</f>
        <v>0.79161000000000004</v>
      </c>
      <c r="G475" s="91">
        <v>0.91920999999999997</v>
      </c>
      <c r="H475" s="112">
        <v>0.91354999999999997</v>
      </c>
      <c r="I475" s="115">
        <f>IF('Case Details'!C$12=1,'Baseline survivor func'!G475,'Baseline survivor func'!H475)</f>
        <v>0.91920999999999997</v>
      </c>
      <c r="J475" s="110">
        <f>ROUND(I475^EXP('Linear predictor'!F$86),5)</f>
        <v>0.91035999999999995</v>
      </c>
    </row>
    <row r="476" spans="1:10">
      <c r="A476" s="93">
        <v>471</v>
      </c>
      <c r="B476" s="105">
        <v>472</v>
      </c>
      <c r="C476" s="93">
        <v>0.76373000000000002</v>
      </c>
      <c r="D476" s="94">
        <v>0.52658000000000005</v>
      </c>
      <c r="E476" s="104">
        <f>IF('Case Details'!C$12=1,'Baseline survivor func'!C476,'Baseline survivor func'!D476)</f>
        <v>0.76373000000000002</v>
      </c>
      <c r="F476" s="105">
        <f>ROUND(E476^EXP('Linear predictor'!D$86),5)</f>
        <v>0.79161000000000004</v>
      </c>
      <c r="G476" s="91">
        <v>0.91920999999999997</v>
      </c>
      <c r="H476" s="112">
        <v>0.91324000000000005</v>
      </c>
      <c r="I476" s="115">
        <f>IF('Case Details'!C$12=1,'Baseline survivor func'!G476,'Baseline survivor func'!H476)</f>
        <v>0.91920999999999997</v>
      </c>
      <c r="J476" s="110">
        <f>ROUND(I476^EXP('Linear predictor'!F$86),5)</f>
        <v>0.91035999999999995</v>
      </c>
    </row>
    <row r="477" spans="1:10">
      <c r="A477" s="93">
        <v>472</v>
      </c>
      <c r="B477" s="105">
        <v>473</v>
      </c>
      <c r="C477" s="93">
        <v>0.76373000000000002</v>
      </c>
      <c r="D477" s="94">
        <v>0.52658000000000005</v>
      </c>
      <c r="E477" s="104">
        <f>IF('Case Details'!C$12=1,'Baseline survivor func'!C477,'Baseline survivor func'!D477)</f>
        <v>0.76373000000000002</v>
      </c>
      <c r="F477" s="105">
        <f>ROUND(E477^EXP('Linear predictor'!D$86),5)</f>
        <v>0.79161000000000004</v>
      </c>
      <c r="G477" s="91">
        <v>0.91920999999999997</v>
      </c>
      <c r="H477" s="112">
        <v>0.91324000000000005</v>
      </c>
      <c r="I477" s="115">
        <f>IF('Case Details'!C$12=1,'Baseline survivor func'!G477,'Baseline survivor func'!H477)</f>
        <v>0.91920999999999997</v>
      </c>
      <c r="J477" s="110">
        <f>ROUND(I477^EXP('Linear predictor'!F$86),5)</f>
        <v>0.91035999999999995</v>
      </c>
    </row>
    <row r="478" spans="1:10">
      <c r="A478" s="93">
        <v>473</v>
      </c>
      <c r="B478" s="105">
        <v>474</v>
      </c>
      <c r="C478" s="93">
        <v>0.76373000000000002</v>
      </c>
      <c r="D478" s="94">
        <v>0.52658000000000005</v>
      </c>
      <c r="E478" s="104">
        <f>IF('Case Details'!C$12=1,'Baseline survivor func'!C478,'Baseline survivor func'!D478)</f>
        <v>0.76373000000000002</v>
      </c>
      <c r="F478" s="105">
        <f>ROUND(E478^EXP('Linear predictor'!D$86),5)</f>
        <v>0.79161000000000004</v>
      </c>
      <c r="G478" s="91">
        <v>0.91920999999999997</v>
      </c>
      <c r="H478" s="112">
        <v>0.91324000000000005</v>
      </c>
      <c r="I478" s="115">
        <f>IF('Case Details'!C$12=1,'Baseline survivor func'!G478,'Baseline survivor func'!H478)</f>
        <v>0.91920999999999997</v>
      </c>
      <c r="J478" s="110">
        <f>ROUND(I478^EXP('Linear predictor'!F$86),5)</f>
        <v>0.91035999999999995</v>
      </c>
    </row>
    <row r="479" spans="1:10">
      <c r="A479" s="93">
        <v>474</v>
      </c>
      <c r="B479" s="105">
        <v>475</v>
      </c>
      <c r="C479" s="93">
        <v>0.76373000000000002</v>
      </c>
      <c r="D479" s="94">
        <v>0.52658000000000005</v>
      </c>
      <c r="E479" s="104">
        <f>IF('Case Details'!C$12=1,'Baseline survivor func'!C479,'Baseline survivor func'!D479)</f>
        <v>0.76373000000000002</v>
      </c>
      <c r="F479" s="105">
        <f>ROUND(E479^EXP('Linear predictor'!D$86),5)</f>
        <v>0.79161000000000004</v>
      </c>
      <c r="G479" s="91">
        <v>0.91920999999999997</v>
      </c>
      <c r="H479" s="112">
        <v>0.91324000000000005</v>
      </c>
      <c r="I479" s="115">
        <f>IF('Case Details'!C$12=1,'Baseline survivor func'!G479,'Baseline survivor func'!H479)</f>
        <v>0.91920999999999997</v>
      </c>
      <c r="J479" s="110">
        <f>ROUND(I479^EXP('Linear predictor'!F$86),5)</f>
        <v>0.91035999999999995</v>
      </c>
    </row>
    <row r="480" spans="1:10">
      <c r="A480" s="93">
        <v>475</v>
      </c>
      <c r="B480" s="105">
        <v>476</v>
      </c>
      <c r="C480" s="93">
        <v>0.76373000000000002</v>
      </c>
      <c r="D480" s="94">
        <v>0.52532000000000001</v>
      </c>
      <c r="E480" s="104">
        <f>IF('Case Details'!C$12=1,'Baseline survivor func'!C480,'Baseline survivor func'!D480)</f>
        <v>0.76373000000000002</v>
      </c>
      <c r="F480" s="105">
        <f>ROUND(E480^EXP('Linear predictor'!D$86),5)</f>
        <v>0.79161000000000004</v>
      </c>
      <c r="G480" s="91">
        <v>0.91920999999999997</v>
      </c>
      <c r="H480" s="112">
        <v>0.91324000000000005</v>
      </c>
      <c r="I480" s="115">
        <f>IF('Case Details'!C$12=1,'Baseline survivor func'!G480,'Baseline survivor func'!H480)</f>
        <v>0.91920999999999997</v>
      </c>
      <c r="J480" s="110">
        <f>ROUND(I480^EXP('Linear predictor'!F$86),5)</f>
        <v>0.91035999999999995</v>
      </c>
    </row>
    <row r="481" spans="1:10">
      <c r="A481" s="93">
        <v>476</v>
      </c>
      <c r="B481" s="105">
        <v>477</v>
      </c>
      <c r="C481" s="93">
        <v>0.76373000000000002</v>
      </c>
      <c r="D481" s="94">
        <v>0.52532000000000001</v>
      </c>
      <c r="E481" s="104">
        <f>IF('Case Details'!C$12=1,'Baseline survivor func'!C481,'Baseline survivor func'!D481)</f>
        <v>0.76373000000000002</v>
      </c>
      <c r="F481" s="105">
        <f>ROUND(E481^EXP('Linear predictor'!D$86),5)</f>
        <v>0.79161000000000004</v>
      </c>
      <c r="G481" s="91">
        <v>0.91920999999999997</v>
      </c>
      <c r="H481" s="112">
        <v>0.91324000000000005</v>
      </c>
      <c r="I481" s="115">
        <f>IF('Case Details'!C$12=1,'Baseline survivor func'!G481,'Baseline survivor func'!H481)</f>
        <v>0.91920999999999997</v>
      </c>
      <c r="J481" s="110">
        <f>ROUND(I481^EXP('Linear predictor'!F$86),5)</f>
        <v>0.91035999999999995</v>
      </c>
    </row>
    <row r="482" spans="1:10">
      <c r="A482" s="93">
        <v>477</v>
      </c>
      <c r="B482" s="105">
        <v>478</v>
      </c>
      <c r="C482" s="93">
        <v>0.76373000000000002</v>
      </c>
      <c r="D482" s="94">
        <v>0.52390999999999999</v>
      </c>
      <c r="E482" s="104">
        <f>IF('Case Details'!C$12=1,'Baseline survivor func'!C482,'Baseline survivor func'!D482)</f>
        <v>0.76373000000000002</v>
      </c>
      <c r="F482" s="105">
        <f>ROUND(E482^EXP('Linear predictor'!D$86),5)</f>
        <v>0.79161000000000004</v>
      </c>
      <c r="G482" s="91">
        <v>0.91920999999999997</v>
      </c>
      <c r="H482" s="112">
        <v>0.91293000000000002</v>
      </c>
      <c r="I482" s="115">
        <f>IF('Case Details'!C$12=1,'Baseline survivor func'!G482,'Baseline survivor func'!H482)</f>
        <v>0.91920999999999997</v>
      </c>
      <c r="J482" s="110">
        <f>ROUND(I482^EXP('Linear predictor'!F$86),5)</f>
        <v>0.91035999999999995</v>
      </c>
    </row>
    <row r="483" spans="1:10">
      <c r="A483" s="93">
        <v>478</v>
      </c>
      <c r="B483" s="105">
        <v>479</v>
      </c>
      <c r="C483" s="93">
        <v>0.76373000000000002</v>
      </c>
      <c r="D483" s="94">
        <v>0.52390999999999999</v>
      </c>
      <c r="E483" s="104">
        <f>IF('Case Details'!C$12=1,'Baseline survivor func'!C483,'Baseline survivor func'!D483)</f>
        <v>0.76373000000000002</v>
      </c>
      <c r="F483" s="105">
        <f>ROUND(E483^EXP('Linear predictor'!D$86),5)</f>
        <v>0.79161000000000004</v>
      </c>
      <c r="G483" s="91">
        <v>0.91920999999999997</v>
      </c>
      <c r="H483" s="112">
        <v>0.91293000000000002</v>
      </c>
      <c r="I483" s="115">
        <f>IF('Case Details'!C$12=1,'Baseline survivor func'!G483,'Baseline survivor func'!H483)</f>
        <v>0.91920999999999997</v>
      </c>
      <c r="J483" s="110">
        <f>ROUND(I483^EXP('Linear predictor'!F$86),5)</f>
        <v>0.91035999999999995</v>
      </c>
    </row>
    <row r="484" spans="1:10">
      <c r="A484" s="93">
        <v>479</v>
      </c>
      <c r="B484" s="105">
        <v>480</v>
      </c>
      <c r="C484" s="93">
        <v>0.76373000000000002</v>
      </c>
      <c r="D484" s="94">
        <v>0.52390999999999999</v>
      </c>
      <c r="E484" s="104">
        <f>IF('Case Details'!C$12=1,'Baseline survivor func'!C484,'Baseline survivor func'!D484)</f>
        <v>0.76373000000000002</v>
      </c>
      <c r="F484" s="105">
        <f>ROUND(E484^EXP('Linear predictor'!D$86),5)</f>
        <v>0.79161000000000004</v>
      </c>
      <c r="G484" s="91">
        <v>0.91920999999999997</v>
      </c>
      <c r="H484" s="112">
        <v>0.91293000000000002</v>
      </c>
      <c r="I484" s="115">
        <f>IF('Case Details'!C$12=1,'Baseline survivor func'!G484,'Baseline survivor func'!H484)</f>
        <v>0.91920999999999997</v>
      </c>
      <c r="J484" s="110">
        <f>ROUND(I484^EXP('Linear predictor'!F$86),5)</f>
        <v>0.91035999999999995</v>
      </c>
    </row>
    <row r="485" spans="1:10">
      <c r="A485" s="93">
        <v>480</v>
      </c>
      <c r="B485" s="105">
        <v>481</v>
      </c>
      <c r="C485" s="93">
        <v>0.76373000000000002</v>
      </c>
      <c r="D485" s="94">
        <v>0.52390999999999999</v>
      </c>
      <c r="E485" s="104">
        <f>IF('Case Details'!C$12=1,'Baseline survivor func'!C485,'Baseline survivor func'!D485)</f>
        <v>0.76373000000000002</v>
      </c>
      <c r="F485" s="105">
        <f>ROUND(E485^EXP('Linear predictor'!D$86),5)</f>
        <v>0.79161000000000004</v>
      </c>
      <c r="G485" s="91">
        <v>0.91920999999999997</v>
      </c>
      <c r="H485" s="112">
        <v>0.91293000000000002</v>
      </c>
      <c r="I485" s="115">
        <f>IF('Case Details'!C$12=1,'Baseline survivor func'!G485,'Baseline survivor func'!H485)</f>
        <v>0.91920999999999997</v>
      </c>
      <c r="J485" s="110">
        <f>ROUND(I485^EXP('Linear predictor'!F$86),5)</f>
        <v>0.91035999999999995</v>
      </c>
    </row>
    <row r="486" spans="1:10">
      <c r="A486" s="93">
        <v>481</v>
      </c>
      <c r="B486" s="105">
        <v>482</v>
      </c>
      <c r="C486" s="93">
        <v>0.76373000000000002</v>
      </c>
      <c r="D486" s="94">
        <v>0.52390999999999999</v>
      </c>
      <c r="E486" s="104">
        <f>IF('Case Details'!C$12=1,'Baseline survivor func'!C486,'Baseline survivor func'!D486)</f>
        <v>0.76373000000000002</v>
      </c>
      <c r="F486" s="105">
        <f>ROUND(E486^EXP('Linear predictor'!D$86),5)</f>
        <v>0.79161000000000004</v>
      </c>
      <c r="G486" s="91">
        <v>0.91920999999999997</v>
      </c>
      <c r="H486" s="112">
        <v>0.91293000000000002</v>
      </c>
      <c r="I486" s="115">
        <f>IF('Case Details'!C$12=1,'Baseline survivor func'!G486,'Baseline survivor func'!H486)</f>
        <v>0.91920999999999997</v>
      </c>
      <c r="J486" s="110">
        <f>ROUND(I486^EXP('Linear predictor'!F$86),5)</f>
        <v>0.91035999999999995</v>
      </c>
    </row>
    <row r="487" spans="1:10">
      <c r="A487" s="93">
        <v>482</v>
      </c>
      <c r="B487" s="105">
        <v>483</v>
      </c>
      <c r="C487" s="93">
        <v>0.76373000000000002</v>
      </c>
      <c r="D487" s="94">
        <v>0.52390999999999999</v>
      </c>
      <c r="E487" s="104">
        <f>IF('Case Details'!C$12=1,'Baseline survivor func'!C487,'Baseline survivor func'!D487)</f>
        <v>0.76373000000000002</v>
      </c>
      <c r="F487" s="105">
        <f>ROUND(E487^EXP('Linear predictor'!D$86),5)</f>
        <v>0.79161000000000004</v>
      </c>
      <c r="G487" s="91">
        <v>0.91920999999999997</v>
      </c>
      <c r="H487" s="112">
        <v>0.91293000000000002</v>
      </c>
      <c r="I487" s="115">
        <f>IF('Case Details'!C$12=1,'Baseline survivor func'!G487,'Baseline survivor func'!H487)</f>
        <v>0.91920999999999997</v>
      </c>
      <c r="J487" s="110">
        <f>ROUND(I487^EXP('Linear predictor'!F$86),5)</f>
        <v>0.91035999999999995</v>
      </c>
    </row>
    <row r="488" spans="1:10">
      <c r="A488" s="93">
        <v>483</v>
      </c>
      <c r="B488" s="105">
        <v>484</v>
      </c>
      <c r="C488" s="93">
        <v>0.76373000000000002</v>
      </c>
      <c r="D488" s="94">
        <v>0.52390999999999999</v>
      </c>
      <c r="E488" s="104">
        <f>IF('Case Details'!C$12=1,'Baseline survivor func'!C488,'Baseline survivor func'!D488)</f>
        <v>0.76373000000000002</v>
      </c>
      <c r="F488" s="105">
        <f>ROUND(E488^EXP('Linear predictor'!D$86),5)</f>
        <v>0.79161000000000004</v>
      </c>
      <c r="G488" s="91">
        <v>0.91920999999999997</v>
      </c>
      <c r="H488" s="112">
        <v>0.91261999999999999</v>
      </c>
      <c r="I488" s="115">
        <f>IF('Case Details'!C$12=1,'Baseline survivor func'!G488,'Baseline survivor func'!H488)</f>
        <v>0.91920999999999997</v>
      </c>
      <c r="J488" s="110">
        <f>ROUND(I488^EXP('Linear predictor'!F$86),5)</f>
        <v>0.91035999999999995</v>
      </c>
    </row>
    <row r="489" spans="1:10">
      <c r="A489" s="93">
        <v>484</v>
      </c>
      <c r="B489" s="105">
        <v>485</v>
      </c>
      <c r="C489" s="93">
        <v>0.76373000000000002</v>
      </c>
      <c r="D489" s="94">
        <v>0.52236000000000005</v>
      </c>
      <c r="E489" s="104">
        <f>IF('Case Details'!C$12=1,'Baseline survivor func'!C489,'Baseline survivor func'!D489)</f>
        <v>0.76373000000000002</v>
      </c>
      <c r="F489" s="105">
        <f>ROUND(E489^EXP('Linear predictor'!D$86),5)</f>
        <v>0.79161000000000004</v>
      </c>
      <c r="G489" s="91">
        <v>0.91920999999999997</v>
      </c>
      <c r="H489" s="112">
        <v>0.91261999999999999</v>
      </c>
      <c r="I489" s="115">
        <f>IF('Case Details'!C$12=1,'Baseline survivor func'!G489,'Baseline survivor func'!H489)</f>
        <v>0.91920999999999997</v>
      </c>
      <c r="J489" s="110">
        <f>ROUND(I489^EXP('Linear predictor'!F$86),5)</f>
        <v>0.91035999999999995</v>
      </c>
    </row>
    <row r="490" spans="1:10">
      <c r="A490" s="93">
        <v>485</v>
      </c>
      <c r="B490" s="105">
        <v>486</v>
      </c>
      <c r="C490" s="93">
        <v>0.76373000000000002</v>
      </c>
      <c r="D490" s="94">
        <v>0.52236000000000005</v>
      </c>
      <c r="E490" s="104">
        <f>IF('Case Details'!C$12=1,'Baseline survivor func'!C490,'Baseline survivor func'!D490)</f>
        <v>0.76373000000000002</v>
      </c>
      <c r="F490" s="105">
        <f>ROUND(E490^EXP('Linear predictor'!D$86),5)</f>
        <v>0.79161000000000004</v>
      </c>
      <c r="G490" s="91">
        <v>0.91920999999999997</v>
      </c>
      <c r="H490" s="112">
        <v>0.91261999999999999</v>
      </c>
      <c r="I490" s="115">
        <f>IF('Case Details'!C$12=1,'Baseline survivor func'!G490,'Baseline survivor func'!H490)</f>
        <v>0.91920999999999997</v>
      </c>
      <c r="J490" s="110">
        <f>ROUND(I490^EXP('Linear predictor'!F$86),5)</f>
        <v>0.91035999999999995</v>
      </c>
    </row>
    <row r="491" spans="1:10">
      <c r="A491" s="93">
        <v>486</v>
      </c>
      <c r="B491" s="105">
        <v>487</v>
      </c>
      <c r="C491" s="93">
        <v>0.76373000000000002</v>
      </c>
      <c r="D491" s="94">
        <v>0.52236000000000005</v>
      </c>
      <c r="E491" s="104">
        <f>IF('Case Details'!C$12=1,'Baseline survivor func'!C491,'Baseline survivor func'!D491)</f>
        <v>0.76373000000000002</v>
      </c>
      <c r="F491" s="105">
        <f>ROUND(E491^EXP('Linear predictor'!D$86),5)</f>
        <v>0.79161000000000004</v>
      </c>
      <c r="G491" s="91">
        <v>0.91920999999999997</v>
      </c>
      <c r="H491" s="112">
        <v>0.9123</v>
      </c>
      <c r="I491" s="115">
        <f>IF('Case Details'!C$12=1,'Baseline survivor func'!G491,'Baseline survivor func'!H491)</f>
        <v>0.91920999999999997</v>
      </c>
      <c r="J491" s="110">
        <f>ROUND(I491^EXP('Linear predictor'!F$86),5)</f>
        <v>0.91035999999999995</v>
      </c>
    </row>
    <row r="492" spans="1:10">
      <c r="A492" s="93">
        <v>487</v>
      </c>
      <c r="B492" s="105">
        <v>488</v>
      </c>
      <c r="C492" s="93">
        <v>0.76373000000000002</v>
      </c>
      <c r="D492" s="94">
        <v>0.52236000000000005</v>
      </c>
      <c r="E492" s="104">
        <f>IF('Case Details'!C$12=1,'Baseline survivor func'!C492,'Baseline survivor func'!D492)</f>
        <v>0.76373000000000002</v>
      </c>
      <c r="F492" s="105">
        <f>ROUND(E492^EXP('Linear predictor'!D$86),5)</f>
        <v>0.79161000000000004</v>
      </c>
      <c r="G492" s="91">
        <v>0.91920999999999997</v>
      </c>
      <c r="H492" s="112">
        <v>0.9123</v>
      </c>
      <c r="I492" s="115">
        <f>IF('Case Details'!C$12=1,'Baseline survivor func'!G492,'Baseline survivor func'!H492)</f>
        <v>0.91920999999999997</v>
      </c>
      <c r="J492" s="110">
        <f>ROUND(I492^EXP('Linear predictor'!F$86),5)</f>
        <v>0.91035999999999995</v>
      </c>
    </row>
    <row r="493" spans="1:10">
      <c r="A493" s="93">
        <v>488</v>
      </c>
      <c r="B493" s="105">
        <v>489</v>
      </c>
      <c r="C493" s="93">
        <v>0.76373000000000002</v>
      </c>
      <c r="D493" s="94">
        <v>0.52236000000000005</v>
      </c>
      <c r="E493" s="104">
        <f>IF('Case Details'!C$12=1,'Baseline survivor func'!C493,'Baseline survivor func'!D493)</f>
        <v>0.76373000000000002</v>
      </c>
      <c r="F493" s="105">
        <f>ROUND(E493^EXP('Linear predictor'!D$86),5)</f>
        <v>0.79161000000000004</v>
      </c>
      <c r="G493" s="91">
        <v>0.91920999999999997</v>
      </c>
      <c r="H493" s="112">
        <v>0.9123</v>
      </c>
      <c r="I493" s="115">
        <f>IF('Case Details'!C$12=1,'Baseline survivor func'!G493,'Baseline survivor func'!H493)</f>
        <v>0.91920999999999997</v>
      </c>
      <c r="J493" s="110">
        <f>ROUND(I493^EXP('Linear predictor'!F$86),5)</f>
        <v>0.91035999999999995</v>
      </c>
    </row>
    <row r="494" spans="1:10">
      <c r="A494" s="93">
        <v>489</v>
      </c>
      <c r="B494" s="105">
        <v>490</v>
      </c>
      <c r="C494" s="93">
        <v>0.76373000000000002</v>
      </c>
      <c r="D494" s="94">
        <v>0.52236000000000005</v>
      </c>
      <c r="E494" s="104">
        <f>IF('Case Details'!C$12=1,'Baseline survivor func'!C494,'Baseline survivor func'!D494)</f>
        <v>0.76373000000000002</v>
      </c>
      <c r="F494" s="105">
        <f>ROUND(E494^EXP('Linear predictor'!D$86),5)</f>
        <v>0.79161000000000004</v>
      </c>
      <c r="G494" s="91">
        <v>0.91920999999999997</v>
      </c>
      <c r="H494" s="112">
        <v>0.9123</v>
      </c>
      <c r="I494" s="115">
        <f>IF('Case Details'!C$12=1,'Baseline survivor func'!G494,'Baseline survivor func'!H494)</f>
        <v>0.91920999999999997</v>
      </c>
      <c r="J494" s="110">
        <f>ROUND(I494^EXP('Linear predictor'!F$86),5)</f>
        <v>0.91035999999999995</v>
      </c>
    </row>
    <row r="495" spans="1:10">
      <c r="A495" s="93">
        <v>490</v>
      </c>
      <c r="B495" s="105">
        <v>491</v>
      </c>
      <c r="C495" s="93">
        <v>0.76373000000000002</v>
      </c>
      <c r="D495" s="94">
        <v>0.52236000000000005</v>
      </c>
      <c r="E495" s="104">
        <f>IF('Case Details'!C$12=1,'Baseline survivor func'!C495,'Baseline survivor func'!D495)</f>
        <v>0.76373000000000002</v>
      </c>
      <c r="F495" s="105">
        <f>ROUND(E495^EXP('Linear predictor'!D$86),5)</f>
        <v>0.79161000000000004</v>
      </c>
      <c r="G495" s="91">
        <v>0.91920999999999997</v>
      </c>
      <c r="H495" s="112">
        <v>0.91198999999999997</v>
      </c>
      <c r="I495" s="115">
        <f>IF('Case Details'!C$12=1,'Baseline survivor func'!G495,'Baseline survivor func'!H495)</f>
        <v>0.91920999999999997</v>
      </c>
      <c r="J495" s="110">
        <f>ROUND(I495^EXP('Linear predictor'!F$86),5)</f>
        <v>0.91035999999999995</v>
      </c>
    </row>
    <row r="496" spans="1:10">
      <c r="A496" s="93">
        <v>491</v>
      </c>
      <c r="B496" s="105">
        <v>492</v>
      </c>
      <c r="C496" s="93">
        <v>0.76373000000000002</v>
      </c>
      <c r="D496" s="94">
        <v>0.52236000000000005</v>
      </c>
      <c r="E496" s="104">
        <f>IF('Case Details'!C$12=1,'Baseline survivor func'!C496,'Baseline survivor func'!D496)</f>
        <v>0.76373000000000002</v>
      </c>
      <c r="F496" s="105">
        <f>ROUND(E496^EXP('Linear predictor'!D$86),5)</f>
        <v>0.79161000000000004</v>
      </c>
      <c r="G496" s="91">
        <v>0.91920999999999997</v>
      </c>
      <c r="H496" s="112">
        <v>0.91198999999999997</v>
      </c>
      <c r="I496" s="115">
        <f>IF('Case Details'!C$12=1,'Baseline survivor func'!G496,'Baseline survivor func'!H496)</f>
        <v>0.91920999999999997</v>
      </c>
      <c r="J496" s="110">
        <f>ROUND(I496^EXP('Linear predictor'!F$86),5)</f>
        <v>0.91035999999999995</v>
      </c>
    </row>
    <row r="497" spans="1:10">
      <c r="A497" s="93">
        <v>492</v>
      </c>
      <c r="B497" s="105">
        <v>493</v>
      </c>
      <c r="C497" s="93">
        <v>0.76373000000000002</v>
      </c>
      <c r="D497" s="94">
        <v>0.52117999999999998</v>
      </c>
      <c r="E497" s="104">
        <f>IF('Case Details'!C$12=1,'Baseline survivor func'!C497,'Baseline survivor func'!D497)</f>
        <v>0.76373000000000002</v>
      </c>
      <c r="F497" s="105">
        <f>ROUND(E497^EXP('Linear predictor'!D$86),5)</f>
        <v>0.79161000000000004</v>
      </c>
      <c r="G497" s="91">
        <v>0.91920999999999997</v>
      </c>
      <c r="H497" s="112">
        <v>0.91198999999999997</v>
      </c>
      <c r="I497" s="115">
        <f>IF('Case Details'!C$12=1,'Baseline survivor func'!G497,'Baseline survivor func'!H497)</f>
        <v>0.91920999999999997</v>
      </c>
      <c r="J497" s="110">
        <f>ROUND(I497^EXP('Linear predictor'!F$86),5)</f>
        <v>0.91035999999999995</v>
      </c>
    </row>
    <row r="498" spans="1:10">
      <c r="A498" s="93">
        <v>493</v>
      </c>
      <c r="B498" s="105">
        <v>494</v>
      </c>
      <c r="C498" s="93">
        <v>0.76373000000000002</v>
      </c>
      <c r="D498" s="94">
        <v>0.52117999999999998</v>
      </c>
      <c r="E498" s="104">
        <f>IF('Case Details'!C$12=1,'Baseline survivor func'!C498,'Baseline survivor func'!D498)</f>
        <v>0.76373000000000002</v>
      </c>
      <c r="F498" s="105">
        <f>ROUND(E498^EXP('Linear predictor'!D$86),5)</f>
        <v>0.79161000000000004</v>
      </c>
      <c r="G498" s="91">
        <v>0.91920999999999997</v>
      </c>
      <c r="H498" s="112">
        <v>0.91198999999999997</v>
      </c>
      <c r="I498" s="115">
        <f>IF('Case Details'!C$12=1,'Baseline survivor func'!G498,'Baseline survivor func'!H498)</f>
        <v>0.91920999999999997</v>
      </c>
      <c r="J498" s="110">
        <f>ROUND(I498^EXP('Linear predictor'!F$86),5)</f>
        <v>0.91035999999999995</v>
      </c>
    </row>
    <row r="499" spans="1:10">
      <c r="A499" s="93">
        <v>494</v>
      </c>
      <c r="B499" s="105">
        <v>495</v>
      </c>
      <c r="C499" s="93">
        <v>0.76373000000000002</v>
      </c>
      <c r="D499" s="94">
        <v>0.52117999999999998</v>
      </c>
      <c r="E499" s="104">
        <f>IF('Case Details'!C$12=1,'Baseline survivor func'!C499,'Baseline survivor func'!D499)</f>
        <v>0.76373000000000002</v>
      </c>
      <c r="F499" s="105">
        <f>ROUND(E499^EXP('Linear predictor'!D$86),5)</f>
        <v>0.79161000000000004</v>
      </c>
      <c r="G499" s="91">
        <v>0.91920999999999997</v>
      </c>
      <c r="H499" s="112">
        <v>0.91198999999999997</v>
      </c>
      <c r="I499" s="115">
        <f>IF('Case Details'!C$12=1,'Baseline survivor func'!G499,'Baseline survivor func'!H499)</f>
        <v>0.91920999999999997</v>
      </c>
      <c r="J499" s="110">
        <f>ROUND(I499^EXP('Linear predictor'!F$86),5)</f>
        <v>0.91035999999999995</v>
      </c>
    </row>
    <row r="500" spans="1:10">
      <c r="A500" s="93">
        <v>495</v>
      </c>
      <c r="B500" s="105">
        <v>496</v>
      </c>
      <c r="C500" s="93">
        <v>0.76373000000000002</v>
      </c>
      <c r="D500" s="94">
        <v>0.51339999999999997</v>
      </c>
      <c r="E500" s="104">
        <f>IF('Case Details'!C$12=1,'Baseline survivor func'!C500,'Baseline survivor func'!D500)</f>
        <v>0.76373000000000002</v>
      </c>
      <c r="F500" s="105">
        <f>ROUND(E500^EXP('Linear predictor'!D$86),5)</f>
        <v>0.79161000000000004</v>
      </c>
      <c r="G500" s="91">
        <v>0.91920999999999997</v>
      </c>
      <c r="H500" s="112">
        <v>0.91198999999999997</v>
      </c>
      <c r="I500" s="115">
        <f>IF('Case Details'!C$12=1,'Baseline survivor func'!G500,'Baseline survivor func'!H500)</f>
        <v>0.91920999999999997</v>
      </c>
      <c r="J500" s="110">
        <f>ROUND(I500^EXP('Linear predictor'!F$86),5)</f>
        <v>0.91035999999999995</v>
      </c>
    </row>
    <row r="501" spans="1:10">
      <c r="A501" s="93">
        <v>496</v>
      </c>
      <c r="B501" s="105">
        <v>497</v>
      </c>
      <c r="C501" s="93">
        <v>0.76373000000000002</v>
      </c>
      <c r="D501" s="94">
        <v>0.51339999999999997</v>
      </c>
      <c r="E501" s="104">
        <f>IF('Case Details'!C$12=1,'Baseline survivor func'!C501,'Baseline survivor func'!D501)</f>
        <v>0.76373000000000002</v>
      </c>
      <c r="F501" s="105">
        <f>ROUND(E501^EXP('Linear predictor'!D$86),5)</f>
        <v>0.79161000000000004</v>
      </c>
      <c r="G501" s="91">
        <v>0.91920999999999997</v>
      </c>
      <c r="H501" s="112">
        <v>0.91198999999999997</v>
      </c>
      <c r="I501" s="115">
        <f>IF('Case Details'!C$12=1,'Baseline survivor func'!G501,'Baseline survivor func'!H501)</f>
        <v>0.91920999999999997</v>
      </c>
      <c r="J501" s="110">
        <f>ROUND(I501^EXP('Linear predictor'!F$86),5)</f>
        <v>0.91035999999999995</v>
      </c>
    </row>
    <row r="502" spans="1:10">
      <c r="A502" s="93">
        <v>497</v>
      </c>
      <c r="B502" s="105">
        <v>498</v>
      </c>
      <c r="C502" s="93">
        <v>0.76373000000000002</v>
      </c>
      <c r="D502" s="94">
        <v>0.50956000000000001</v>
      </c>
      <c r="E502" s="104">
        <f>IF('Case Details'!C$12=1,'Baseline survivor func'!C502,'Baseline survivor func'!D502)</f>
        <v>0.76373000000000002</v>
      </c>
      <c r="F502" s="105">
        <f>ROUND(E502^EXP('Linear predictor'!D$86),5)</f>
        <v>0.79161000000000004</v>
      </c>
      <c r="G502" s="91">
        <v>0.91920999999999997</v>
      </c>
      <c r="H502" s="112">
        <v>0.91198999999999997</v>
      </c>
      <c r="I502" s="115">
        <f>IF('Case Details'!C$12=1,'Baseline survivor func'!G502,'Baseline survivor func'!H502)</f>
        <v>0.91920999999999997</v>
      </c>
      <c r="J502" s="110">
        <f>ROUND(I502^EXP('Linear predictor'!F$86),5)</f>
        <v>0.91035999999999995</v>
      </c>
    </row>
    <row r="503" spans="1:10">
      <c r="A503" s="93">
        <v>498</v>
      </c>
      <c r="B503" s="105">
        <v>499</v>
      </c>
      <c r="C503" s="93">
        <v>0.76373000000000002</v>
      </c>
      <c r="D503" s="94">
        <v>0.50956000000000001</v>
      </c>
      <c r="E503" s="104">
        <f>IF('Case Details'!C$12=1,'Baseline survivor func'!C503,'Baseline survivor func'!D503)</f>
        <v>0.76373000000000002</v>
      </c>
      <c r="F503" s="105">
        <f>ROUND(E503^EXP('Linear predictor'!D$86),5)</f>
        <v>0.79161000000000004</v>
      </c>
      <c r="G503" s="91">
        <v>0.91920999999999997</v>
      </c>
      <c r="H503" s="112">
        <v>0.91198999999999997</v>
      </c>
      <c r="I503" s="115">
        <f>IF('Case Details'!C$12=1,'Baseline survivor func'!G503,'Baseline survivor func'!H503)</f>
        <v>0.91920999999999997</v>
      </c>
      <c r="J503" s="110">
        <f>ROUND(I503^EXP('Linear predictor'!F$86),5)</f>
        <v>0.91035999999999995</v>
      </c>
    </row>
    <row r="504" spans="1:10">
      <c r="A504" s="93">
        <v>499</v>
      </c>
      <c r="B504" s="105">
        <v>500</v>
      </c>
      <c r="C504" s="93">
        <v>0.76373000000000002</v>
      </c>
      <c r="D504" s="94">
        <v>0.50956000000000001</v>
      </c>
      <c r="E504" s="104">
        <f>IF('Case Details'!C$12=1,'Baseline survivor func'!C504,'Baseline survivor func'!D504)</f>
        <v>0.76373000000000002</v>
      </c>
      <c r="F504" s="105">
        <f>ROUND(E504^EXP('Linear predictor'!D$86),5)</f>
        <v>0.79161000000000004</v>
      </c>
      <c r="G504" s="91">
        <v>0.91920999999999997</v>
      </c>
      <c r="H504" s="112">
        <v>0.91198999999999997</v>
      </c>
      <c r="I504" s="115">
        <f>IF('Case Details'!C$12=1,'Baseline survivor func'!G504,'Baseline survivor func'!H504)</f>
        <v>0.91920999999999997</v>
      </c>
      <c r="J504" s="110">
        <f>ROUND(I504^EXP('Linear predictor'!F$86),5)</f>
        <v>0.91035999999999995</v>
      </c>
    </row>
    <row r="505" spans="1:10">
      <c r="A505" s="93">
        <v>500</v>
      </c>
      <c r="B505" s="105">
        <v>501</v>
      </c>
      <c r="C505" s="93">
        <v>0.76373000000000002</v>
      </c>
      <c r="D505" s="94">
        <v>0.50956000000000001</v>
      </c>
      <c r="E505" s="104">
        <f>IF('Case Details'!C$12=1,'Baseline survivor func'!C505,'Baseline survivor func'!D505)</f>
        <v>0.76373000000000002</v>
      </c>
      <c r="F505" s="105">
        <f>ROUND(E505^EXP('Linear predictor'!D$86),5)</f>
        <v>0.79161000000000004</v>
      </c>
      <c r="G505" s="91">
        <v>0.91920999999999997</v>
      </c>
      <c r="H505" s="112">
        <v>0.91198999999999997</v>
      </c>
      <c r="I505" s="115">
        <f>IF('Case Details'!C$12=1,'Baseline survivor func'!G505,'Baseline survivor func'!H505)</f>
        <v>0.91920999999999997</v>
      </c>
      <c r="J505" s="110">
        <f>ROUND(I505^EXP('Linear predictor'!F$86),5)</f>
        <v>0.91035999999999995</v>
      </c>
    </row>
    <row r="506" spans="1:10">
      <c r="A506" s="93">
        <v>501</v>
      </c>
      <c r="B506" s="105">
        <v>502</v>
      </c>
      <c r="C506" s="93">
        <v>0.76373000000000002</v>
      </c>
      <c r="D506" s="94">
        <v>0.50956000000000001</v>
      </c>
      <c r="E506" s="104">
        <f>IF('Case Details'!C$12=1,'Baseline survivor func'!C506,'Baseline survivor func'!D506)</f>
        <v>0.76373000000000002</v>
      </c>
      <c r="F506" s="105">
        <f>ROUND(E506^EXP('Linear predictor'!D$86),5)</f>
        <v>0.79161000000000004</v>
      </c>
      <c r="G506" s="91">
        <v>0.91920999999999997</v>
      </c>
      <c r="H506" s="112">
        <v>0.91198999999999997</v>
      </c>
      <c r="I506" s="115">
        <f>IF('Case Details'!C$12=1,'Baseline survivor func'!G506,'Baseline survivor func'!H506)</f>
        <v>0.91920999999999997</v>
      </c>
      <c r="J506" s="110">
        <f>ROUND(I506^EXP('Linear predictor'!F$86),5)</f>
        <v>0.91035999999999995</v>
      </c>
    </row>
    <row r="507" spans="1:10">
      <c r="A507" s="93">
        <v>502</v>
      </c>
      <c r="B507" s="105">
        <v>503</v>
      </c>
      <c r="C507" s="93">
        <v>0.76373000000000002</v>
      </c>
      <c r="D507" s="94">
        <v>0.50956000000000001</v>
      </c>
      <c r="E507" s="104">
        <f>IF('Case Details'!C$12=1,'Baseline survivor func'!C507,'Baseline survivor func'!D507)</f>
        <v>0.76373000000000002</v>
      </c>
      <c r="F507" s="105">
        <f>ROUND(E507^EXP('Linear predictor'!D$86),5)</f>
        <v>0.79161000000000004</v>
      </c>
      <c r="G507" s="91">
        <v>0.91920999999999997</v>
      </c>
      <c r="H507" s="112">
        <v>0.91198999999999997</v>
      </c>
      <c r="I507" s="115">
        <f>IF('Case Details'!C$12=1,'Baseline survivor func'!G507,'Baseline survivor func'!H507)</f>
        <v>0.91920999999999997</v>
      </c>
      <c r="J507" s="110">
        <f>ROUND(I507^EXP('Linear predictor'!F$86),5)</f>
        <v>0.91035999999999995</v>
      </c>
    </row>
    <row r="508" spans="1:10">
      <c r="A508" s="93">
        <v>503</v>
      </c>
      <c r="B508" s="105">
        <v>504</v>
      </c>
      <c r="C508" s="93">
        <v>0.76373000000000002</v>
      </c>
      <c r="D508" s="94">
        <v>0.50956000000000001</v>
      </c>
      <c r="E508" s="104">
        <f>IF('Case Details'!C$12=1,'Baseline survivor func'!C508,'Baseline survivor func'!D508)</f>
        <v>0.76373000000000002</v>
      </c>
      <c r="F508" s="105">
        <f>ROUND(E508^EXP('Linear predictor'!D$86),5)</f>
        <v>0.79161000000000004</v>
      </c>
      <c r="G508" s="91">
        <v>0.91920999999999997</v>
      </c>
      <c r="H508" s="112">
        <v>0.91198999999999997</v>
      </c>
      <c r="I508" s="115">
        <f>IF('Case Details'!C$12=1,'Baseline survivor func'!G508,'Baseline survivor func'!H508)</f>
        <v>0.91920999999999997</v>
      </c>
      <c r="J508" s="110">
        <f>ROUND(I508^EXP('Linear predictor'!F$86),5)</f>
        <v>0.91035999999999995</v>
      </c>
    </row>
    <row r="509" spans="1:10">
      <c r="A509" s="93">
        <v>504</v>
      </c>
      <c r="B509" s="105">
        <v>505</v>
      </c>
      <c r="C509" s="93">
        <v>0.76373000000000002</v>
      </c>
      <c r="D509" s="94">
        <v>0.50644</v>
      </c>
      <c r="E509" s="104">
        <f>IF('Case Details'!C$12=1,'Baseline survivor func'!C509,'Baseline survivor func'!D509)</f>
        <v>0.76373000000000002</v>
      </c>
      <c r="F509" s="105">
        <f>ROUND(E509^EXP('Linear predictor'!D$86),5)</f>
        <v>0.79161000000000004</v>
      </c>
      <c r="G509" s="91">
        <v>0.91920999999999997</v>
      </c>
      <c r="H509" s="112">
        <v>0.91198999999999997</v>
      </c>
      <c r="I509" s="115">
        <f>IF('Case Details'!C$12=1,'Baseline survivor func'!G509,'Baseline survivor func'!H509)</f>
        <v>0.91920999999999997</v>
      </c>
      <c r="J509" s="110">
        <f>ROUND(I509^EXP('Linear predictor'!F$86),5)</f>
        <v>0.91035999999999995</v>
      </c>
    </row>
    <row r="510" spans="1:10">
      <c r="A510" s="93">
        <v>505</v>
      </c>
      <c r="B510" s="105">
        <v>506</v>
      </c>
      <c r="C510" s="93">
        <v>0.76373000000000002</v>
      </c>
      <c r="D510" s="94">
        <v>0.50644</v>
      </c>
      <c r="E510" s="104">
        <f>IF('Case Details'!C$12=1,'Baseline survivor func'!C510,'Baseline survivor func'!D510)</f>
        <v>0.76373000000000002</v>
      </c>
      <c r="F510" s="105">
        <f>ROUND(E510^EXP('Linear predictor'!D$86),5)</f>
        <v>0.79161000000000004</v>
      </c>
      <c r="G510" s="91">
        <v>0.91920999999999997</v>
      </c>
      <c r="H510" s="112">
        <v>0.91198999999999997</v>
      </c>
      <c r="I510" s="115">
        <f>IF('Case Details'!C$12=1,'Baseline survivor func'!G510,'Baseline survivor func'!H510)</f>
        <v>0.91920999999999997</v>
      </c>
      <c r="J510" s="110">
        <f>ROUND(I510^EXP('Linear predictor'!F$86),5)</f>
        <v>0.91035999999999995</v>
      </c>
    </row>
    <row r="511" spans="1:10">
      <c r="A511" s="93">
        <v>506</v>
      </c>
      <c r="B511" s="105">
        <v>507</v>
      </c>
      <c r="C511" s="93">
        <v>0.76373000000000002</v>
      </c>
      <c r="D511" s="94">
        <v>0.50644</v>
      </c>
      <c r="E511" s="104">
        <f>IF('Case Details'!C$12=1,'Baseline survivor func'!C511,'Baseline survivor func'!D511)</f>
        <v>0.76373000000000002</v>
      </c>
      <c r="F511" s="105">
        <f>ROUND(E511^EXP('Linear predictor'!D$86),5)</f>
        <v>0.79161000000000004</v>
      </c>
      <c r="G511" s="91">
        <v>0.91920999999999997</v>
      </c>
      <c r="H511" s="112">
        <v>0.91198999999999997</v>
      </c>
      <c r="I511" s="115">
        <f>IF('Case Details'!C$12=1,'Baseline survivor func'!G511,'Baseline survivor func'!H511)</f>
        <v>0.91920999999999997</v>
      </c>
      <c r="J511" s="110">
        <f>ROUND(I511^EXP('Linear predictor'!F$86),5)</f>
        <v>0.91035999999999995</v>
      </c>
    </row>
    <row r="512" spans="1:10">
      <c r="A512" s="93">
        <v>507</v>
      </c>
      <c r="B512" s="105">
        <v>508</v>
      </c>
      <c r="C512" s="93">
        <v>0.76373000000000002</v>
      </c>
      <c r="D512" s="94">
        <v>0.50414999999999999</v>
      </c>
      <c r="E512" s="104">
        <f>IF('Case Details'!C$12=1,'Baseline survivor func'!C512,'Baseline survivor func'!D512)</f>
        <v>0.76373000000000002</v>
      </c>
      <c r="F512" s="105">
        <f>ROUND(E512^EXP('Linear predictor'!D$86),5)</f>
        <v>0.79161000000000004</v>
      </c>
      <c r="G512" s="91">
        <v>0.91920999999999997</v>
      </c>
      <c r="H512" s="112">
        <v>0.91198999999999997</v>
      </c>
      <c r="I512" s="115">
        <f>IF('Case Details'!C$12=1,'Baseline survivor func'!G512,'Baseline survivor func'!H512)</f>
        <v>0.91920999999999997</v>
      </c>
      <c r="J512" s="110">
        <f>ROUND(I512^EXP('Linear predictor'!F$86),5)</f>
        <v>0.91035999999999995</v>
      </c>
    </row>
    <row r="513" spans="1:10">
      <c r="A513" s="93">
        <v>508</v>
      </c>
      <c r="B513" s="105">
        <v>509</v>
      </c>
      <c r="C513" s="93">
        <v>0.76373000000000002</v>
      </c>
      <c r="D513" s="94">
        <v>0.50414999999999999</v>
      </c>
      <c r="E513" s="104">
        <f>IF('Case Details'!C$12=1,'Baseline survivor func'!C513,'Baseline survivor func'!D513)</f>
        <v>0.76373000000000002</v>
      </c>
      <c r="F513" s="105">
        <f>ROUND(E513^EXP('Linear predictor'!D$86),5)</f>
        <v>0.79161000000000004</v>
      </c>
      <c r="G513" s="91">
        <v>0.91920999999999997</v>
      </c>
      <c r="H513" s="112">
        <v>0.91198999999999997</v>
      </c>
      <c r="I513" s="115">
        <f>IF('Case Details'!C$12=1,'Baseline survivor func'!G513,'Baseline survivor func'!H513)</f>
        <v>0.91920999999999997</v>
      </c>
      <c r="J513" s="110">
        <f>ROUND(I513^EXP('Linear predictor'!F$86),5)</f>
        <v>0.91035999999999995</v>
      </c>
    </row>
    <row r="514" spans="1:10">
      <c r="A514" s="93">
        <v>509</v>
      </c>
      <c r="B514" s="105">
        <v>510</v>
      </c>
      <c r="C514" s="93">
        <v>0.76373000000000002</v>
      </c>
      <c r="D514" s="94">
        <v>0.50414999999999999</v>
      </c>
      <c r="E514" s="104">
        <f>IF('Case Details'!C$12=1,'Baseline survivor func'!C514,'Baseline survivor func'!D514)</f>
        <v>0.76373000000000002</v>
      </c>
      <c r="F514" s="105">
        <f>ROUND(E514^EXP('Linear predictor'!D$86),5)</f>
        <v>0.79161000000000004</v>
      </c>
      <c r="G514" s="91">
        <v>0.91920999999999997</v>
      </c>
      <c r="H514" s="112">
        <v>0.91198999999999997</v>
      </c>
      <c r="I514" s="115">
        <f>IF('Case Details'!C$12=1,'Baseline survivor func'!G514,'Baseline survivor func'!H514)</f>
        <v>0.91920999999999997</v>
      </c>
      <c r="J514" s="110">
        <f>ROUND(I514^EXP('Linear predictor'!F$86),5)</f>
        <v>0.91035999999999995</v>
      </c>
    </row>
    <row r="515" spans="1:10">
      <c r="A515" s="93">
        <v>510</v>
      </c>
      <c r="B515" s="105">
        <v>511</v>
      </c>
      <c r="C515" s="93">
        <v>0.76373000000000002</v>
      </c>
      <c r="D515" s="94">
        <v>0.50414999999999999</v>
      </c>
      <c r="E515" s="104">
        <f>IF('Case Details'!C$12=1,'Baseline survivor func'!C515,'Baseline survivor func'!D515)</f>
        <v>0.76373000000000002</v>
      </c>
      <c r="F515" s="105">
        <f>ROUND(E515^EXP('Linear predictor'!D$86),5)</f>
        <v>0.79161000000000004</v>
      </c>
      <c r="G515" s="91">
        <v>0.91920999999999997</v>
      </c>
      <c r="H515" s="112">
        <v>0.91168000000000005</v>
      </c>
      <c r="I515" s="115">
        <f>IF('Case Details'!C$12=1,'Baseline survivor func'!G515,'Baseline survivor func'!H515)</f>
        <v>0.91920999999999997</v>
      </c>
      <c r="J515" s="110">
        <f>ROUND(I515^EXP('Linear predictor'!F$86),5)</f>
        <v>0.91035999999999995</v>
      </c>
    </row>
    <row r="516" spans="1:10">
      <c r="A516" s="93">
        <v>511</v>
      </c>
      <c r="B516" s="105">
        <v>512</v>
      </c>
      <c r="C516" s="93">
        <v>0.76373000000000002</v>
      </c>
      <c r="D516" s="94">
        <v>0.50414999999999999</v>
      </c>
      <c r="E516" s="104">
        <f>IF('Case Details'!C$12=1,'Baseline survivor func'!C516,'Baseline survivor func'!D516)</f>
        <v>0.76373000000000002</v>
      </c>
      <c r="F516" s="105">
        <f>ROUND(E516^EXP('Linear predictor'!D$86),5)</f>
        <v>0.79161000000000004</v>
      </c>
      <c r="G516" s="91">
        <v>0.91920999999999997</v>
      </c>
      <c r="H516" s="112">
        <v>0.91168000000000005</v>
      </c>
      <c r="I516" s="115">
        <f>IF('Case Details'!C$12=1,'Baseline survivor func'!G516,'Baseline survivor func'!H516)</f>
        <v>0.91920999999999997</v>
      </c>
      <c r="J516" s="110">
        <f>ROUND(I516^EXP('Linear predictor'!F$86),5)</f>
        <v>0.91035999999999995</v>
      </c>
    </row>
    <row r="517" spans="1:10">
      <c r="A517" s="93">
        <v>512</v>
      </c>
      <c r="B517" s="105">
        <v>513</v>
      </c>
      <c r="C517" s="93">
        <v>0.76373000000000002</v>
      </c>
      <c r="D517" s="94">
        <v>0.50414999999999999</v>
      </c>
      <c r="E517" s="104">
        <f>IF('Case Details'!C$12=1,'Baseline survivor func'!C517,'Baseline survivor func'!D517)</f>
        <v>0.76373000000000002</v>
      </c>
      <c r="F517" s="105">
        <f>ROUND(E517^EXP('Linear predictor'!D$86),5)</f>
        <v>0.79161000000000004</v>
      </c>
      <c r="G517" s="91">
        <v>0.91920999999999997</v>
      </c>
      <c r="H517" s="112">
        <v>0.91168000000000005</v>
      </c>
      <c r="I517" s="115">
        <f>IF('Case Details'!C$12=1,'Baseline survivor func'!G517,'Baseline survivor func'!H517)</f>
        <v>0.91920999999999997</v>
      </c>
      <c r="J517" s="110">
        <f>ROUND(I517^EXP('Linear predictor'!F$86),5)</f>
        <v>0.91035999999999995</v>
      </c>
    </row>
    <row r="518" spans="1:10">
      <c r="A518" s="93">
        <v>513</v>
      </c>
      <c r="B518" s="105">
        <v>514</v>
      </c>
      <c r="C518" s="93">
        <v>0.76373000000000002</v>
      </c>
      <c r="D518" s="94">
        <v>0.50414999999999999</v>
      </c>
      <c r="E518" s="104">
        <f>IF('Case Details'!C$12=1,'Baseline survivor func'!C518,'Baseline survivor func'!D518)</f>
        <v>0.76373000000000002</v>
      </c>
      <c r="F518" s="105">
        <f>ROUND(E518^EXP('Linear predictor'!D$86),5)</f>
        <v>0.79161000000000004</v>
      </c>
      <c r="G518" s="91">
        <v>0.91920999999999997</v>
      </c>
      <c r="H518" s="112">
        <v>0.91168000000000005</v>
      </c>
      <c r="I518" s="115">
        <f>IF('Case Details'!C$12=1,'Baseline survivor func'!G518,'Baseline survivor func'!H518)</f>
        <v>0.91920999999999997</v>
      </c>
      <c r="J518" s="110">
        <f>ROUND(I518^EXP('Linear predictor'!F$86),5)</f>
        <v>0.91035999999999995</v>
      </c>
    </row>
    <row r="519" spans="1:10">
      <c r="A519" s="93">
        <v>514</v>
      </c>
      <c r="B519" s="105">
        <v>515</v>
      </c>
      <c r="C519" s="93">
        <v>0.76373000000000002</v>
      </c>
      <c r="D519" s="94">
        <v>0.50339999999999996</v>
      </c>
      <c r="E519" s="104">
        <f>IF('Case Details'!C$12=1,'Baseline survivor func'!C519,'Baseline survivor func'!D519)</f>
        <v>0.76373000000000002</v>
      </c>
      <c r="F519" s="105">
        <f>ROUND(E519^EXP('Linear predictor'!D$86),5)</f>
        <v>0.79161000000000004</v>
      </c>
      <c r="G519" s="91">
        <v>0.91920999999999997</v>
      </c>
      <c r="H519" s="112">
        <v>0.91105000000000003</v>
      </c>
      <c r="I519" s="115">
        <f>IF('Case Details'!C$12=1,'Baseline survivor func'!G519,'Baseline survivor func'!H519)</f>
        <v>0.91920999999999997</v>
      </c>
      <c r="J519" s="110">
        <f>ROUND(I519^EXP('Linear predictor'!F$86),5)</f>
        <v>0.91035999999999995</v>
      </c>
    </row>
    <row r="520" spans="1:10">
      <c r="A520" s="93">
        <v>515</v>
      </c>
      <c r="B520" s="105">
        <v>516</v>
      </c>
      <c r="C520" s="93">
        <v>0.76373000000000002</v>
      </c>
      <c r="D520" s="94">
        <v>0.50339999999999996</v>
      </c>
      <c r="E520" s="104">
        <f>IF('Case Details'!C$12=1,'Baseline survivor func'!C520,'Baseline survivor func'!D520)</f>
        <v>0.76373000000000002</v>
      </c>
      <c r="F520" s="105">
        <f>ROUND(E520^EXP('Linear predictor'!D$86),5)</f>
        <v>0.79161000000000004</v>
      </c>
      <c r="G520" s="91">
        <v>0.91920999999999997</v>
      </c>
      <c r="H520" s="112">
        <v>0.91105000000000003</v>
      </c>
      <c r="I520" s="115">
        <f>IF('Case Details'!C$12=1,'Baseline survivor func'!G520,'Baseline survivor func'!H520)</f>
        <v>0.91920999999999997</v>
      </c>
      <c r="J520" s="110">
        <f>ROUND(I520^EXP('Linear predictor'!F$86),5)</f>
        <v>0.91035999999999995</v>
      </c>
    </row>
    <row r="521" spans="1:10">
      <c r="A521" s="93">
        <v>516</v>
      </c>
      <c r="B521" s="105">
        <v>517</v>
      </c>
      <c r="C521" s="93">
        <v>0.76373000000000002</v>
      </c>
      <c r="D521" s="94">
        <v>0.50339999999999996</v>
      </c>
      <c r="E521" s="104">
        <f>IF('Case Details'!C$12=1,'Baseline survivor func'!C521,'Baseline survivor func'!D521)</f>
        <v>0.76373000000000002</v>
      </c>
      <c r="F521" s="105">
        <f>ROUND(E521^EXP('Linear predictor'!D$86),5)</f>
        <v>0.79161000000000004</v>
      </c>
      <c r="G521" s="91">
        <v>0.91920999999999997</v>
      </c>
      <c r="H521" s="112">
        <v>0.91105000000000003</v>
      </c>
      <c r="I521" s="115">
        <f>IF('Case Details'!C$12=1,'Baseline survivor func'!G521,'Baseline survivor func'!H521)</f>
        <v>0.91920999999999997</v>
      </c>
      <c r="J521" s="110">
        <f>ROUND(I521^EXP('Linear predictor'!F$86),5)</f>
        <v>0.91035999999999995</v>
      </c>
    </row>
    <row r="522" spans="1:10">
      <c r="A522" s="93">
        <v>517</v>
      </c>
      <c r="B522" s="105">
        <v>518</v>
      </c>
      <c r="C522" s="93">
        <v>0.76373000000000002</v>
      </c>
      <c r="D522" s="94">
        <v>0.50339999999999996</v>
      </c>
      <c r="E522" s="104">
        <f>IF('Case Details'!C$12=1,'Baseline survivor func'!C522,'Baseline survivor func'!D522)</f>
        <v>0.76373000000000002</v>
      </c>
      <c r="F522" s="105">
        <f>ROUND(E522^EXP('Linear predictor'!D$86),5)</f>
        <v>0.79161000000000004</v>
      </c>
      <c r="G522" s="91">
        <v>0.91920999999999997</v>
      </c>
      <c r="H522" s="112">
        <v>0.91073999999999999</v>
      </c>
      <c r="I522" s="115">
        <f>IF('Case Details'!C$12=1,'Baseline survivor func'!G522,'Baseline survivor func'!H522)</f>
        <v>0.91920999999999997</v>
      </c>
      <c r="J522" s="110">
        <f>ROUND(I522^EXP('Linear predictor'!F$86),5)</f>
        <v>0.91035999999999995</v>
      </c>
    </row>
    <row r="523" spans="1:10">
      <c r="A523" s="93">
        <v>518</v>
      </c>
      <c r="B523" s="105">
        <v>519</v>
      </c>
      <c r="C523" s="93">
        <v>0.76373000000000002</v>
      </c>
      <c r="D523" s="94">
        <v>0.50339999999999996</v>
      </c>
      <c r="E523" s="104">
        <f>IF('Case Details'!C$12=1,'Baseline survivor func'!C523,'Baseline survivor func'!D523)</f>
        <v>0.76373000000000002</v>
      </c>
      <c r="F523" s="105">
        <f>ROUND(E523^EXP('Linear predictor'!D$86),5)</f>
        <v>0.79161000000000004</v>
      </c>
      <c r="G523" s="91">
        <v>0.91920999999999997</v>
      </c>
      <c r="H523" s="112">
        <v>0.91073999999999999</v>
      </c>
      <c r="I523" s="115">
        <f>IF('Case Details'!C$12=1,'Baseline survivor func'!G523,'Baseline survivor func'!H523)</f>
        <v>0.91920999999999997</v>
      </c>
      <c r="J523" s="110">
        <f>ROUND(I523^EXP('Linear predictor'!F$86),5)</f>
        <v>0.91035999999999995</v>
      </c>
    </row>
    <row r="524" spans="1:10">
      <c r="A524" s="93">
        <v>519</v>
      </c>
      <c r="B524" s="105">
        <v>520</v>
      </c>
      <c r="C524" s="93">
        <v>0.76373000000000002</v>
      </c>
      <c r="D524" s="94">
        <v>0.50280999999999998</v>
      </c>
      <c r="E524" s="104">
        <f>IF('Case Details'!C$12=1,'Baseline survivor func'!C524,'Baseline survivor func'!D524)</f>
        <v>0.76373000000000002</v>
      </c>
      <c r="F524" s="105">
        <f>ROUND(E524^EXP('Linear predictor'!D$86),5)</f>
        <v>0.79161000000000004</v>
      </c>
      <c r="G524" s="91">
        <v>0.91920999999999997</v>
      </c>
      <c r="H524" s="112">
        <v>0.91073999999999999</v>
      </c>
      <c r="I524" s="115">
        <f>IF('Case Details'!C$12=1,'Baseline survivor func'!G524,'Baseline survivor func'!H524)</f>
        <v>0.91920999999999997</v>
      </c>
      <c r="J524" s="110">
        <f>ROUND(I524^EXP('Linear predictor'!F$86),5)</f>
        <v>0.91035999999999995</v>
      </c>
    </row>
    <row r="525" spans="1:10">
      <c r="A525" s="93">
        <v>520</v>
      </c>
      <c r="B525" s="105">
        <v>521</v>
      </c>
      <c r="C525" s="93">
        <v>0.76373000000000002</v>
      </c>
      <c r="D525" s="94">
        <v>0.50280999999999998</v>
      </c>
      <c r="E525" s="104">
        <f>IF('Case Details'!C$12=1,'Baseline survivor func'!C525,'Baseline survivor func'!D525)</f>
        <v>0.76373000000000002</v>
      </c>
      <c r="F525" s="105">
        <f>ROUND(E525^EXP('Linear predictor'!D$86),5)</f>
        <v>0.79161000000000004</v>
      </c>
      <c r="G525" s="91">
        <v>0.91920999999999997</v>
      </c>
      <c r="H525" s="112">
        <v>0.91073999999999999</v>
      </c>
      <c r="I525" s="115">
        <f>IF('Case Details'!C$12=1,'Baseline survivor func'!G525,'Baseline survivor func'!H525)</f>
        <v>0.91920999999999997</v>
      </c>
      <c r="J525" s="110">
        <f>ROUND(I525^EXP('Linear predictor'!F$86),5)</f>
        <v>0.91035999999999995</v>
      </c>
    </row>
    <row r="526" spans="1:10">
      <c r="A526" s="93">
        <v>521</v>
      </c>
      <c r="B526" s="105">
        <v>522</v>
      </c>
      <c r="C526" s="93">
        <v>0.76373000000000002</v>
      </c>
      <c r="D526" s="94">
        <v>0.50280999999999998</v>
      </c>
      <c r="E526" s="104">
        <f>IF('Case Details'!C$12=1,'Baseline survivor func'!C526,'Baseline survivor func'!D526)</f>
        <v>0.76373000000000002</v>
      </c>
      <c r="F526" s="105">
        <f>ROUND(E526^EXP('Linear predictor'!D$86),5)</f>
        <v>0.79161000000000004</v>
      </c>
      <c r="G526" s="91">
        <v>0.91920999999999997</v>
      </c>
      <c r="H526" s="112">
        <v>0.91042999999999996</v>
      </c>
      <c r="I526" s="115">
        <f>IF('Case Details'!C$12=1,'Baseline survivor func'!G526,'Baseline survivor func'!H526)</f>
        <v>0.91920999999999997</v>
      </c>
      <c r="J526" s="110">
        <f>ROUND(I526^EXP('Linear predictor'!F$86),5)</f>
        <v>0.91035999999999995</v>
      </c>
    </row>
    <row r="527" spans="1:10">
      <c r="A527" s="93">
        <v>522</v>
      </c>
      <c r="B527" s="105">
        <v>523</v>
      </c>
      <c r="C527" s="93">
        <v>0.76373000000000002</v>
      </c>
      <c r="D527" s="94">
        <v>0.50280999999999998</v>
      </c>
      <c r="E527" s="104">
        <f>IF('Case Details'!C$12=1,'Baseline survivor func'!C527,'Baseline survivor func'!D527)</f>
        <v>0.76373000000000002</v>
      </c>
      <c r="F527" s="105">
        <f>ROUND(E527^EXP('Linear predictor'!D$86),5)</f>
        <v>0.79161000000000004</v>
      </c>
      <c r="G527" s="91">
        <v>0.91920999999999997</v>
      </c>
      <c r="H527" s="112">
        <v>0.91042999999999996</v>
      </c>
      <c r="I527" s="115">
        <f>IF('Case Details'!C$12=1,'Baseline survivor func'!G527,'Baseline survivor func'!H527)</f>
        <v>0.91920999999999997</v>
      </c>
      <c r="J527" s="110">
        <f>ROUND(I527^EXP('Linear predictor'!F$86),5)</f>
        <v>0.91035999999999995</v>
      </c>
    </row>
    <row r="528" spans="1:10">
      <c r="A528" s="93">
        <v>523</v>
      </c>
      <c r="B528" s="105">
        <v>524</v>
      </c>
      <c r="C528" s="93">
        <v>0.76373000000000002</v>
      </c>
      <c r="D528" s="94">
        <v>0.50280999999999998</v>
      </c>
      <c r="E528" s="104">
        <f>IF('Case Details'!C$12=1,'Baseline survivor func'!C528,'Baseline survivor func'!D528)</f>
        <v>0.76373000000000002</v>
      </c>
      <c r="F528" s="105">
        <f>ROUND(E528^EXP('Linear predictor'!D$86),5)</f>
        <v>0.79161000000000004</v>
      </c>
      <c r="G528" s="91">
        <v>0.91920999999999997</v>
      </c>
      <c r="H528" s="112">
        <v>0.91042999999999996</v>
      </c>
      <c r="I528" s="115">
        <f>IF('Case Details'!C$12=1,'Baseline survivor func'!G528,'Baseline survivor func'!H528)</f>
        <v>0.91920999999999997</v>
      </c>
      <c r="J528" s="110">
        <f>ROUND(I528^EXP('Linear predictor'!F$86),5)</f>
        <v>0.91035999999999995</v>
      </c>
    </row>
    <row r="529" spans="1:10">
      <c r="A529" s="93">
        <v>524</v>
      </c>
      <c r="B529" s="105">
        <v>525</v>
      </c>
      <c r="C529" s="93">
        <v>0.76373000000000002</v>
      </c>
      <c r="D529" s="94">
        <v>0.50280999999999998</v>
      </c>
      <c r="E529" s="104">
        <f>IF('Case Details'!C$12=1,'Baseline survivor func'!C529,'Baseline survivor func'!D529)</f>
        <v>0.76373000000000002</v>
      </c>
      <c r="F529" s="105">
        <f>ROUND(E529^EXP('Linear predictor'!D$86),5)</f>
        <v>0.79161000000000004</v>
      </c>
      <c r="G529" s="91">
        <v>0.91920999999999997</v>
      </c>
      <c r="H529" s="112">
        <v>0.91042999999999996</v>
      </c>
      <c r="I529" s="115">
        <f>IF('Case Details'!C$12=1,'Baseline survivor func'!G529,'Baseline survivor func'!H529)</f>
        <v>0.91920999999999997</v>
      </c>
      <c r="J529" s="110">
        <f>ROUND(I529^EXP('Linear predictor'!F$86),5)</f>
        <v>0.91035999999999995</v>
      </c>
    </row>
    <row r="530" spans="1:10">
      <c r="A530" s="93">
        <v>525</v>
      </c>
      <c r="B530" s="105">
        <v>526</v>
      </c>
      <c r="C530" s="93">
        <v>0.76373000000000002</v>
      </c>
      <c r="D530" s="94">
        <v>0.50034999999999996</v>
      </c>
      <c r="E530" s="104">
        <f>IF('Case Details'!C$12=1,'Baseline survivor func'!C530,'Baseline survivor func'!D530)</f>
        <v>0.76373000000000002</v>
      </c>
      <c r="F530" s="105">
        <f>ROUND(E530^EXP('Linear predictor'!D$86),5)</f>
        <v>0.79161000000000004</v>
      </c>
      <c r="G530" s="91">
        <v>0.91920999999999997</v>
      </c>
      <c r="H530" s="112">
        <v>0.91042999999999996</v>
      </c>
      <c r="I530" s="115">
        <f>IF('Case Details'!C$12=1,'Baseline survivor func'!G530,'Baseline survivor func'!H530)</f>
        <v>0.91920999999999997</v>
      </c>
      <c r="J530" s="110">
        <f>ROUND(I530^EXP('Linear predictor'!F$86),5)</f>
        <v>0.91035999999999995</v>
      </c>
    </row>
    <row r="531" spans="1:10">
      <c r="A531" s="93">
        <v>526</v>
      </c>
      <c r="B531" s="105">
        <v>527</v>
      </c>
      <c r="C531" s="93">
        <v>0.76373000000000002</v>
      </c>
      <c r="D531" s="94">
        <v>0.50034999999999996</v>
      </c>
      <c r="E531" s="104">
        <f>IF('Case Details'!C$12=1,'Baseline survivor func'!C531,'Baseline survivor func'!D531)</f>
        <v>0.76373000000000002</v>
      </c>
      <c r="F531" s="105">
        <f>ROUND(E531^EXP('Linear predictor'!D$86),5)</f>
        <v>0.79161000000000004</v>
      </c>
      <c r="G531" s="91">
        <v>0.91920999999999997</v>
      </c>
      <c r="H531" s="112">
        <v>0.91042999999999996</v>
      </c>
      <c r="I531" s="115">
        <f>IF('Case Details'!C$12=1,'Baseline survivor func'!G531,'Baseline survivor func'!H531)</f>
        <v>0.91920999999999997</v>
      </c>
      <c r="J531" s="110">
        <f>ROUND(I531^EXP('Linear predictor'!F$86),5)</f>
        <v>0.91035999999999995</v>
      </c>
    </row>
    <row r="532" spans="1:10">
      <c r="A532" s="93">
        <v>527</v>
      </c>
      <c r="B532" s="105">
        <v>528</v>
      </c>
      <c r="C532" s="93">
        <v>0.76373000000000002</v>
      </c>
      <c r="D532" s="94">
        <v>0.50034999999999996</v>
      </c>
      <c r="E532" s="104">
        <f>IF('Case Details'!C$12=1,'Baseline survivor func'!C532,'Baseline survivor func'!D532)</f>
        <v>0.76373000000000002</v>
      </c>
      <c r="F532" s="105">
        <f>ROUND(E532^EXP('Linear predictor'!D$86),5)</f>
        <v>0.79161000000000004</v>
      </c>
      <c r="G532" s="91">
        <v>0.91920999999999997</v>
      </c>
      <c r="H532" s="112">
        <v>0.91042999999999996</v>
      </c>
      <c r="I532" s="115">
        <f>IF('Case Details'!C$12=1,'Baseline survivor func'!G532,'Baseline survivor func'!H532)</f>
        <v>0.91920999999999997</v>
      </c>
      <c r="J532" s="110">
        <f>ROUND(I532^EXP('Linear predictor'!F$86),5)</f>
        <v>0.91035999999999995</v>
      </c>
    </row>
    <row r="533" spans="1:10">
      <c r="A533" s="93">
        <v>528</v>
      </c>
      <c r="B533" s="105">
        <v>529</v>
      </c>
      <c r="C533" s="93">
        <v>0.76373000000000002</v>
      </c>
      <c r="D533" s="94">
        <v>0.49937999999999999</v>
      </c>
      <c r="E533" s="104">
        <f>IF('Case Details'!C$12=1,'Baseline survivor func'!C533,'Baseline survivor func'!D533)</f>
        <v>0.76373000000000002</v>
      </c>
      <c r="F533" s="105">
        <f>ROUND(E533^EXP('Linear predictor'!D$86),5)</f>
        <v>0.79161000000000004</v>
      </c>
      <c r="G533" s="91">
        <v>0.91920999999999997</v>
      </c>
      <c r="H533" s="112">
        <v>0.91042999999999996</v>
      </c>
      <c r="I533" s="115">
        <f>IF('Case Details'!C$12=1,'Baseline survivor func'!G533,'Baseline survivor func'!H533)</f>
        <v>0.91920999999999997</v>
      </c>
      <c r="J533" s="110">
        <f>ROUND(I533^EXP('Linear predictor'!F$86),5)</f>
        <v>0.91035999999999995</v>
      </c>
    </row>
    <row r="534" spans="1:10">
      <c r="A534" s="93">
        <v>529</v>
      </c>
      <c r="B534" s="105">
        <v>530</v>
      </c>
      <c r="C534" s="93">
        <v>0.76373000000000002</v>
      </c>
      <c r="D534" s="94">
        <v>0.49937999999999999</v>
      </c>
      <c r="E534" s="104">
        <f>IF('Case Details'!C$12=1,'Baseline survivor func'!C534,'Baseline survivor func'!D534)</f>
        <v>0.76373000000000002</v>
      </c>
      <c r="F534" s="105">
        <f>ROUND(E534^EXP('Linear predictor'!D$86),5)</f>
        <v>0.79161000000000004</v>
      </c>
      <c r="G534" s="91">
        <v>0.91920999999999997</v>
      </c>
      <c r="H534" s="112">
        <v>0.91042999999999996</v>
      </c>
      <c r="I534" s="115">
        <f>IF('Case Details'!C$12=1,'Baseline survivor func'!G534,'Baseline survivor func'!H534)</f>
        <v>0.91920999999999997</v>
      </c>
      <c r="J534" s="110">
        <f>ROUND(I534^EXP('Linear predictor'!F$86),5)</f>
        <v>0.91035999999999995</v>
      </c>
    </row>
    <row r="535" spans="1:10">
      <c r="A535" s="93">
        <v>530</v>
      </c>
      <c r="B535" s="105">
        <v>531</v>
      </c>
      <c r="C535" s="93">
        <v>0.76373000000000002</v>
      </c>
      <c r="D535" s="94">
        <v>0.49937999999999999</v>
      </c>
      <c r="E535" s="104">
        <f>IF('Case Details'!C$12=1,'Baseline survivor func'!C535,'Baseline survivor func'!D535)</f>
        <v>0.76373000000000002</v>
      </c>
      <c r="F535" s="105">
        <f>ROUND(E535^EXP('Linear predictor'!D$86),5)</f>
        <v>0.79161000000000004</v>
      </c>
      <c r="G535" s="91">
        <v>0.91920999999999997</v>
      </c>
      <c r="H535" s="112">
        <v>0.91042999999999996</v>
      </c>
      <c r="I535" s="115">
        <f>IF('Case Details'!C$12=1,'Baseline survivor func'!G535,'Baseline survivor func'!H535)</f>
        <v>0.91920999999999997</v>
      </c>
      <c r="J535" s="110">
        <f>ROUND(I535^EXP('Linear predictor'!F$86),5)</f>
        <v>0.91035999999999995</v>
      </c>
    </row>
    <row r="536" spans="1:10">
      <c r="A536" s="93">
        <v>531</v>
      </c>
      <c r="B536" s="105">
        <v>532</v>
      </c>
      <c r="C536" s="93">
        <v>0.76373000000000002</v>
      </c>
      <c r="D536" s="94">
        <v>0.4985</v>
      </c>
      <c r="E536" s="104">
        <f>IF('Case Details'!C$12=1,'Baseline survivor func'!C536,'Baseline survivor func'!D536)</f>
        <v>0.76373000000000002</v>
      </c>
      <c r="F536" s="105">
        <f>ROUND(E536^EXP('Linear predictor'!D$86),5)</f>
        <v>0.79161000000000004</v>
      </c>
      <c r="G536" s="91">
        <v>0.91920999999999997</v>
      </c>
      <c r="H536" s="112">
        <v>0.91042999999999996</v>
      </c>
      <c r="I536" s="115">
        <f>IF('Case Details'!C$12=1,'Baseline survivor func'!G536,'Baseline survivor func'!H536)</f>
        <v>0.91920999999999997</v>
      </c>
      <c r="J536" s="110">
        <f>ROUND(I536^EXP('Linear predictor'!F$86),5)</f>
        <v>0.91035999999999995</v>
      </c>
    </row>
    <row r="537" spans="1:10">
      <c r="A537" s="93">
        <v>532</v>
      </c>
      <c r="B537" s="105">
        <v>533</v>
      </c>
      <c r="C537" s="93">
        <v>0.76373000000000002</v>
      </c>
      <c r="D537" s="94">
        <v>0.4985</v>
      </c>
      <c r="E537" s="104">
        <f>IF('Case Details'!C$12=1,'Baseline survivor func'!C537,'Baseline survivor func'!D537)</f>
        <v>0.76373000000000002</v>
      </c>
      <c r="F537" s="105">
        <f>ROUND(E537^EXP('Linear predictor'!D$86),5)</f>
        <v>0.79161000000000004</v>
      </c>
      <c r="G537" s="91">
        <v>0.91920999999999997</v>
      </c>
      <c r="H537" s="112">
        <v>0.91042999999999996</v>
      </c>
      <c r="I537" s="115">
        <f>IF('Case Details'!C$12=1,'Baseline survivor func'!G537,'Baseline survivor func'!H537)</f>
        <v>0.91920999999999997</v>
      </c>
      <c r="J537" s="110">
        <f>ROUND(I537^EXP('Linear predictor'!F$86),5)</f>
        <v>0.91035999999999995</v>
      </c>
    </row>
    <row r="538" spans="1:10">
      <c r="A538" s="93">
        <v>533</v>
      </c>
      <c r="B538" s="105">
        <v>534</v>
      </c>
      <c r="C538" s="93">
        <v>0.76373000000000002</v>
      </c>
      <c r="D538" s="94">
        <v>0.4985</v>
      </c>
      <c r="E538" s="104">
        <f>IF('Case Details'!C$12=1,'Baseline survivor func'!C538,'Baseline survivor func'!D538)</f>
        <v>0.76373000000000002</v>
      </c>
      <c r="F538" s="105">
        <f>ROUND(E538^EXP('Linear predictor'!D$86),5)</f>
        <v>0.79161000000000004</v>
      </c>
      <c r="G538" s="91">
        <v>0.91920999999999997</v>
      </c>
      <c r="H538" s="112">
        <v>0.91042999999999996</v>
      </c>
      <c r="I538" s="115">
        <f>IF('Case Details'!C$12=1,'Baseline survivor func'!G538,'Baseline survivor func'!H538)</f>
        <v>0.91920999999999997</v>
      </c>
      <c r="J538" s="110">
        <f>ROUND(I538^EXP('Linear predictor'!F$86),5)</f>
        <v>0.91035999999999995</v>
      </c>
    </row>
    <row r="539" spans="1:10">
      <c r="A539" s="93">
        <v>534</v>
      </c>
      <c r="B539" s="105">
        <v>535</v>
      </c>
      <c r="C539" s="93">
        <v>0.76373000000000002</v>
      </c>
      <c r="D539" s="94">
        <v>0.4985</v>
      </c>
      <c r="E539" s="104">
        <f>IF('Case Details'!C$12=1,'Baseline survivor func'!C539,'Baseline survivor func'!D539)</f>
        <v>0.76373000000000002</v>
      </c>
      <c r="F539" s="105">
        <f>ROUND(E539^EXP('Linear predictor'!D$86),5)</f>
        <v>0.79161000000000004</v>
      </c>
      <c r="G539" s="91">
        <v>0.91920999999999997</v>
      </c>
      <c r="H539" s="112">
        <v>0.91042999999999996</v>
      </c>
      <c r="I539" s="115">
        <f>IF('Case Details'!C$12=1,'Baseline survivor func'!G539,'Baseline survivor func'!H539)</f>
        <v>0.91920999999999997</v>
      </c>
      <c r="J539" s="110">
        <f>ROUND(I539^EXP('Linear predictor'!F$86),5)</f>
        <v>0.91035999999999995</v>
      </c>
    </row>
    <row r="540" spans="1:10">
      <c r="A540" s="93">
        <v>535</v>
      </c>
      <c r="B540" s="105">
        <v>536</v>
      </c>
      <c r="C540" s="93">
        <v>0.76373000000000002</v>
      </c>
      <c r="D540" s="94">
        <v>0.4985</v>
      </c>
      <c r="E540" s="104">
        <f>IF('Case Details'!C$12=1,'Baseline survivor func'!C540,'Baseline survivor func'!D540)</f>
        <v>0.76373000000000002</v>
      </c>
      <c r="F540" s="105">
        <f>ROUND(E540^EXP('Linear predictor'!D$86),5)</f>
        <v>0.79161000000000004</v>
      </c>
      <c r="G540" s="91">
        <v>0.91920999999999997</v>
      </c>
      <c r="H540" s="112">
        <v>0.91010999999999997</v>
      </c>
      <c r="I540" s="115">
        <f>IF('Case Details'!C$12=1,'Baseline survivor func'!G540,'Baseline survivor func'!H540)</f>
        <v>0.91920999999999997</v>
      </c>
      <c r="J540" s="110">
        <f>ROUND(I540^EXP('Linear predictor'!F$86),5)</f>
        <v>0.91035999999999995</v>
      </c>
    </row>
    <row r="541" spans="1:10">
      <c r="A541" s="93">
        <v>536</v>
      </c>
      <c r="B541" s="105">
        <v>537</v>
      </c>
      <c r="C541" s="93">
        <v>0.76373000000000002</v>
      </c>
      <c r="D541" s="94">
        <v>0.4985</v>
      </c>
      <c r="E541" s="104">
        <f>IF('Case Details'!C$12=1,'Baseline survivor func'!C541,'Baseline survivor func'!D541)</f>
        <v>0.76373000000000002</v>
      </c>
      <c r="F541" s="105">
        <f>ROUND(E541^EXP('Linear predictor'!D$86),5)</f>
        <v>0.79161000000000004</v>
      </c>
      <c r="G541" s="91">
        <v>0.91920999999999997</v>
      </c>
      <c r="H541" s="112">
        <v>0.90980000000000005</v>
      </c>
      <c r="I541" s="115">
        <f>IF('Case Details'!C$12=1,'Baseline survivor func'!G541,'Baseline survivor func'!H541)</f>
        <v>0.91920999999999997</v>
      </c>
      <c r="J541" s="110">
        <f>ROUND(I541^EXP('Linear predictor'!F$86),5)</f>
        <v>0.91035999999999995</v>
      </c>
    </row>
    <row r="542" spans="1:10">
      <c r="A542" s="93">
        <v>537</v>
      </c>
      <c r="B542" s="105">
        <v>538</v>
      </c>
      <c r="C542" s="93">
        <v>0.76373000000000002</v>
      </c>
      <c r="D542" s="94">
        <v>0.4985</v>
      </c>
      <c r="E542" s="104">
        <f>IF('Case Details'!C$12=1,'Baseline survivor func'!C542,'Baseline survivor func'!D542)</f>
        <v>0.76373000000000002</v>
      </c>
      <c r="F542" s="105">
        <f>ROUND(E542^EXP('Linear predictor'!D$86),5)</f>
        <v>0.79161000000000004</v>
      </c>
      <c r="G542" s="91">
        <v>0.91920999999999997</v>
      </c>
      <c r="H542" s="112">
        <v>0.90980000000000005</v>
      </c>
      <c r="I542" s="115">
        <f>IF('Case Details'!C$12=1,'Baseline survivor func'!G542,'Baseline survivor func'!H542)</f>
        <v>0.91920999999999997</v>
      </c>
      <c r="J542" s="110">
        <f>ROUND(I542^EXP('Linear predictor'!F$86),5)</f>
        <v>0.91035999999999995</v>
      </c>
    </row>
    <row r="543" spans="1:10">
      <c r="A543" s="93">
        <v>538</v>
      </c>
      <c r="B543" s="105">
        <v>539</v>
      </c>
      <c r="C543" s="93">
        <v>0.76373000000000002</v>
      </c>
      <c r="D543" s="94">
        <v>0.4985</v>
      </c>
      <c r="E543" s="104">
        <f>IF('Case Details'!C$12=1,'Baseline survivor func'!C543,'Baseline survivor func'!D543)</f>
        <v>0.76373000000000002</v>
      </c>
      <c r="F543" s="105">
        <f>ROUND(E543^EXP('Linear predictor'!D$86),5)</f>
        <v>0.79161000000000004</v>
      </c>
      <c r="G543" s="91">
        <v>0.91920999999999997</v>
      </c>
      <c r="H543" s="112">
        <v>0.90980000000000005</v>
      </c>
      <c r="I543" s="115">
        <f>IF('Case Details'!C$12=1,'Baseline survivor func'!G543,'Baseline survivor func'!H543)</f>
        <v>0.91920999999999997</v>
      </c>
      <c r="J543" s="110">
        <f>ROUND(I543^EXP('Linear predictor'!F$86),5)</f>
        <v>0.91035999999999995</v>
      </c>
    </row>
    <row r="544" spans="1:10">
      <c r="A544" s="93">
        <v>539</v>
      </c>
      <c r="B544" s="105">
        <v>540</v>
      </c>
      <c r="C544" s="93">
        <v>0.76373000000000002</v>
      </c>
      <c r="D544" s="94">
        <v>0.4985</v>
      </c>
      <c r="E544" s="104">
        <f>IF('Case Details'!C$12=1,'Baseline survivor func'!C544,'Baseline survivor func'!D544)</f>
        <v>0.76373000000000002</v>
      </c>
      <c r="F544" s="105">
        <f>ROUND(E544^EXP('Linear predictor'!D$86),5)</f>
        <v>0.79161000000000004</v>
      </c>
      <c r="G544" s="91">
        <v>0.91920999999999997</v>
      </c>
      <c r="H544" s="112">
        <v>0.90980000000000005</v>
      </c>
      <c r="I544" s="115">
        <f>IF('Case Details'!C$12=1,'Baseline survivor func'!G544,'Baseline survivor func'!H544)</f>
        <v>0.91920999999999997</v>
      </c>
      <c r="J544" s="110">
        <f>ROUND(I544^EXP('Linear predictor'!F$86),5)</f>
        <v>0.91035999999999995</v>
      </c>
    </row>
    <row r="545" spans="1:10">
      <c r="A545" s="93">
        <v>540</v>
      </c>
      <c r="B545" s="105">
        <v>541</v>
      </c>
      <c r="C545" s="93">
        <v>0.76373000000000002</v>
      </c>
      <c r="D545" s="94">
        <v>0.39985999999999999</v>
      </c>
      <c r="E545" s="104">
        <f>IF('Case Details'!C$12=1,'Baseline survivor func'!C545,'Baseline survivor func'!D545)</f>
        <v>0.76373000000000002</v>
      </c>
      <c r="F545" s="105">
        <f>ROUND(E545^EXP('Linear predictor'!D$86),5)</f>
        <v>0.79161000000000004</v>
      </c>
      <c r="G545" s="91">
        <v>0.91920999999999997</v>
      </c>
      <c r="H545" s="112">
        <v>0.90980000000000005</v>
      </c>
      <c r="I545" s="115">
        <f>IF('Case Details'!C$12=1,'Baseline survivor func'!G545,'Baseline survivor func'!H545)</f>
        <v>0.91920999999999997</v>
      </c>
      <c r="J545" s="110">
        <f>ROUND(I545^EXP('Linear predictor'!F$86),5)</f>
        <v>0.91035999999999995</v>
      </c>
    </row>
    <row r="546" spans="1:10">
      <c r="A546" s="93">
        <v>541</v>
      </c>
      <c r="B546" s="105">
        <v>542</v>
      </c>
      <c r="C546" s="93">
        <v>0.76373000000000002</v>
      </c>
      <c r="D546" s="94">
        <v>0.39985999999999999</v>
      </c>
      <c r="E546" s="104">
        <f>IF('Case Details'!C$12=1,'Baseline survivor func'!C546,'Baseline survivor func'!D546)</f>
        <v>0.76373000000000002</v>
      </c>
      <c r="F546" s="105">
        <f>ROUND(E546^EXP('Linear predictor'!D$86),5)</f>
        <v>0.79161000000000004</v>
      </c>
      <c r="G546" s="91">
        <v>0.91920999999999997</v>
      </c>
      <c r="H546" s="112">
        <v>0.90980000000000005</v>
      </c>
      <c r="I546" s="115">
        <f>IF('Case Details'!C$12=1,'Baseline survivor func'!G546,'Baseline survivor func'!H546)</f>
        <v>0.91920999999999997</v>
      </c>
      <c r="J546" s="110">
        <f>ROUND(I546^EXP('Linear predictor'!F$86),5)</f>
        <v>0.91035999999999995</v>
      </c>
    </row>
    <row r="547" spans="1:10">
      <c r="A547" s="93">
        <v>542</v>
      </c>
      <c r="B547" s="105">
        <v>543</v>
      </c>
      <c r="C547" s="93">
        <v>0.76373000000000002</v>
      </c>
      <c r="D547" s="94">
        <v>0.39985999999999999</v>
      </c>
      <c r="E547" s="104">
        <f>IF('Case Details'!C$12=1,'Baseline survivor func'!C547,'Baseline survivor func'!D547)</f>
        <v>0.76373000000000002</v>
      </c>
      <c r="F547" s="105">
        <f>ROUND(E547^EXP('Linear predictor'!D$86),5)</f>
        <v>0.79161000000000004</v>
      </c>
      <c r="G547" s="91">
        <v>0.91920999999999997</v>
      </c>
      <c r="H547" s="112">
        <v>0.90980000000000005</v>
      </c>
      <c r="I547" s="115">
        <f>IF('Case Details'!C$12=1,'Baseline survivor func'!G547,'Baseline survivor func'!H547)</f>
        <v>0.91920999999999997</v>
      </c>
      <c r="J547" s="110">
        <f>ROUND(I547^EXP('Linear predictor'!F$86),5)</f>
        <v>0.91035999999999995</v>
      </c>
    </row>
    <row r="548" spans="1:10">
      <c r="A548" s="93">
        <v>543</v>
      </c>
      <c r="B548" s="105">
        <v>544</v>
      </c>
      <c r="C548" s="93">
        <v>0.76373000000000002</v>
      </c>
      <c r="D548" s="94">
        <v>0.39985999999999999</v>
      </c>
      <c r="E548" s="104">
        <f>IF('Case Details'!C$12=1,'Baseline survivor func'!C548,'Baseline survivor func'!D548)</f>
        <v>0.76373000000000002</v>
      </c>
      <c r="F548" s="105">
        <f>ROUND(E548^EXP('Linear predictor'!D$86),5)</f>
        <v>0.79161000000000004</v>
      </c>
      <c r="G548" s="91">
        <v>0.91920999999999997</v>
      </c>
      <c r="H548" s="112">
        <v>0.90947999999999996</v>
      </c>
      <c r="I548" s="115">
        <f>IF('Case Details'!C$12=1,'Baseline survivor func'!G548,'Baseline survivor func'!H548)</f>
        <v>0.91920999999999997</v>
      </c>
      <c r="J548" s="110">
        <f>ROUND(I548^EXP('Linear predictor'!F$86),5)</f>
        <v>0.91035999999999995</v>
      </c>
    </row>
    <row r="549" spans="1:10">
      <c r="A549" s="93">
        <v>544</v>
      </c>
      <c r="B549" s="105">
        <v>545</v>
      </c>
      <c r="C549" s="93">
        <v>0.76373000000000002</v>
      </c>
      <c r="D549" s="94">
        <v>0.39985999999999999</v>
      </c>
      <c r="E549" s="104">
        <f>IF('Case Details'!C$12=1,'Baseline survivor func'!C549,'Baseline survivor func'!D549)</f>
        <v>0.76373000000000002</v>
      </c>
      <c r="F549" s="105">
        <f>ROUND(E549^EXP('Linear predictor'!D$86),5)</f>
        <v>0.79161000000000004</v>
      </c>
      <c r="G549" s="91">
        <v>0.91920999999999997</v>
      </c>
      <c r="H549" s="112">
        <v>0.90947999999999996</v>
      </c>
      <c r="I549" s="115">
        <f>IF('Case Details'!C$12=1,'Baseline survivor func'!G549,'Baseline survivor func'!H549)</f>
        <v>0.91920999999999997</v>
      </c>
      <c r="J549" s="110">
        <f>ROUND(I549^EXP('Linear predictor'!F$86),5)</f>
        <v>0.91035999999999995</v>
      </c>
    </row>
    <row r="550" spans="1:10">
      <c r="A550" s="93">
        <v>545</v>
      </c>
      <c r="B550" s="105">
        <v>546</v>
      </c>
      <c r="C550" s="93">
        <v>0.76373000000000002</v>
      </c>
      <c r="D550" s="94">
        <v>0.39418999999999998</v>
      </c>
      <c r="E550" s="104">
        <f>IF('Case Details'!C$12=1,'Baseline survivor func'!C550,'Baseline survivor func'!D550)</f>
        <v>0.76373000000000002</v>
      </c>
      <c r="F550" s="105">
        <f>ROUND(E550^EXP('Linear predictor'!D$86),5)</f>
        <v>0.79161000000000004</v>
      </c>
      <c r="G550" s="91">
        <v>0.91920999999999997</v>
      </c>
      <c r="H550" s="112">
        <v>0.90915999999999997</v>
      </c>
      <c r="I550" s="115">
        <f>IF('Case Details'!C$12=1,'Baseline survivor func'!G550,'Baseline survivor func'!H550)</f>
        <v>0.91920999999999997</v>
      </c>
      <c r="J550" s="110">
        <f>ROUND(I550^EXP('Linear predictor'!F$86),5)</f>
        <v>0.91035999999999995</v>
      </c>
    </row>
    <row r="551" spans="1:10">
      <c r="A551" s="93">
        <v>546</v>
      </c>
      <c r="B551" s="105">
        <v>547</v>
      </c>
      <c r="C551" s="93">
        <v>0.76373000000000002</v>
      </c>
      <c r="D551" s="94">
        <v>0.39013999999999999</v>
      </c>
      <c r="E551" s="104">
        <f>IF('Case Details'!C$12=1,'Baseline survivor func'!C551,'Baseline survivor func'!D551)</f>
        <v>0.76373000000000002</v>
      </c>
      <c r="F551" s="105">
        <f>ROUND(E551^EXP('Linear predictor'!D$86),5)</f>
        <v>0.79161000000000004</v>
      </c>
      <c r="G551" s="91">
        <v>0.91920999999999997</v>
      </c>
      <c r="H551" s="112">
        <v>0.90885000000000005</v>
      </c>
      <c r="I551" s="115">
        <f>IF('Case Details'!C$12=1,'Baseline survivor func'!G551,'Baseline survivor func'!H551)</f>
        <v>0.91920999999999997</v>
      </c>
      <c r="J551" s="110">
        <f>ROUND(I551^EXP('Linear predictor'!F$86),5)</f>
        <v>0.91035999999999995</v>
      </c>
    </row>
    <row r="552" spans="1:10">
      <c r="A552" s="93">
        <v>547</v>
      </c>
      <c r="B552" s="105">
        <v>548</v>
      </c>
      <c r="C552" s="93">
        <v>0.75875999999999999</v>
      </c>
      <c r="D552" s="94">
        <v>0.39013999999999999</v>
      </c>
      <c r="E552" s="104">
        <f>IF('Case Details'!C$12=1,'Baseline survivor func'!C552,'Baseline survivor func'!D552)</f>
        <v>0.75875999999999999</v>
      </c>
      <c r="F552" s="105">
        <f>ROUND(E552^EXP('Linear predictor'!D$86),5)</f>
        <v>0.78713999999999995</v>
      </c>
      <c r="G552" s="91">
        <v>0.91920999999999997</v>
      </c>
      <c r="H552" s="112">
        <v>0.90852999999999995</v>
      </c>
      <c r="I552" s="115">
        <f>IF('Case Details'!C$12=1,'Baseline survivor func'!G552,'Baseline survivor func'!H552)</f>
        <v>0.91920999999999997</v>
      </c>
      <c r="J552" s="110">
        <f>ROUND(I552^EXP('Linear predictor'!F$86),5)</f>
        <v>0.91035999999999995</v>
      </c>
    </row>
    <row r="553" spans="1:10">
      <c r="A553" s="93">
        <v>548</v>
      </c>
      <c r="B553" s="105">
        <v>549</v>
      </c>
      <c r="C553" s="93">
        <v>0.75875999999999999</v>
      </c>
      <c r="D553" s="94">
        <v>0.39013999999999999</v>
      </c>
      <c r="E553" s="104">
        <f>IF('Case Details'!C$12=1,'Baseline survivor func'!C553,'Baseline survivor func'!D553)</f>
        <v>0.75875999999999999</v>
      </c>
      <c r="F553" s="105">
        <f>ROUND(E553^EXP('Linear predictor'!D$86),5)</f>
        <v>0.78713999999999995</v>
      </c>
      <c r="G553" s="91">
        <v>0.91920999999999997</v>
      </c>
      <c r="H553" s="112">
        <v>0.90852999999999995</v>
      </c>
      <c r="I553" s="115">
        <f>IF('Case Details'!C$12=1,'Baseline survivor func'!G553,'Baseline survivor func'!H553)</f>
        <v>0.91920999999999997</v>
      </c>
      <c r="J553" s="110">
        <f>ROUND(I553^EXP('Linear predictor'!F$86),5)</f>
        <v>0.91035999999999995</v>
      </c>
    </row>
    <row r="554" spans="1:10">
      <c r="A554" s="93">
        <v>549</v>
      </c>
      <c r="B554" s="105">
        <v>550</v>
      </c>
      <c r="C554" s="93">
        <v>0.75875999999999999</v>
      </c>
      <c r="D554" s="94">
        <v>0.39013999999999999</v>
      </c>
      <c r="E554" s="104">
        <f>IF('Case Details'!C$12=1,'Baseline survivor func'!C554,'Baseline survivor func'!D554)</f>
        <v>0.75875999999999999</v>
      </c>
      <c r="F554" s="105">
        <f>ROUND(E554^EXP('Linear predictor'!D$86),5)</f>
        <v>0.78713999999999995</v>
      </c>
      <c r="G554" s="91">
        <v>0.91920999999999997</v>
      </c>
      <c r="H554" s="112">
        <v>0.90790000000000004</v>
      </c>
      <c r="I554" s="115">
        <f>IF('Case Details'!C$12=1,'Baseline survivor func'!G554,'Baseline survivor func'!H554)</f>
        <v>0.91920999999999997</v>
      </c>
      <c r="J554" s="110">
        <f>ROUND(I554^EXP('Linear predictor'!F$86),5)</f>
        <v>0.91035999999999995</v>
      </c>
    </row>
    <row r="555" spans="1:10">
      <c r="A555" s="93">
        <v>550</v>
      </c>
      <c r="B555" s="105">
        <v>551</v>
      </c>
      <c r="C555" s="93">
        <v>0.75875999999999999</v>
      </c>
      <c r="D555" s="94">
        <v>0.39013999999999999</v>
      </c>
      <c r="E555" s="104">
        <f>IF('Case Details'!C$12=1,'Baseline survivor func'!C555,'Baseline survivor func'!D555)</f>
        <v>0.75875999999999999</v>
      </c>
      <c r="F555" s="105">
        <f>ROUND(E555^EXP('Linear predictor'!D$86),5)</f>
        <v>0.78713999999999995</v>
      </c>
      <c r="G555" s="91">
        <v>0.91920999999999997</v>
      </c>
      <c r="H555" s="112">
        <v>0.90790000000000004</v>
      </c>
      <c r="I555" s="115">
        <f>IF('Case Details'!C$12=1,'Baseline survivor func'!G555,'Baseline survivor func'!H555)</f>
        <v>0.91920999999999997</v>
      </c>
      <c r="J555" s="110">
        <f>ROUND(I555^EXP('Linear predictor'!F$86),5)</f>
        <v>0.91035999999999995</v>
      </c>
    </row>
    <row r="556" spans="1:10">
      <c r="A556" s="93">
        <v>551</v>
      </c>
      <c r="B556" s="105">
        <v>552</v>
      </c>
      <c r="C556" s="93">
        <v>0.75875999999999999</v>
      </c>
      <c r="D556" s="94">
        <v>0.39013999999999999</v>
      </c>
      <c r="E556" s="104">
        <f>IF('Case Details'!C$12=1,'Baseline survivor func'!C556,'Baseline survivor func'!D556)</f>
        <v>0.75875999999999999</v>
      </c>
      <c r="F556" s="105">
        <f>ROUND(E556^EXP('Linear predictor'!D$86),5)</f>
        <v>0.78713999999999995</v>
      </c>
      <c r="G556" s="91">
        <v>0.91920999999999997</v>
      </c>
      <c r="H556" s="112">
        <v>0.90790000000000004</v>
      </c>
      <c r="I556" s="115">
        <f>IF('Case Details'!C$12=1,'Baseline survivor func'!G556,'Baseline survivor func'!H556)</f>
        <v>0.91920999999999997</v>
      </c>
      <c r="J556" s="110">
        <f>ROUND(I556^EXP('Linear predictor'!F$86),5)</f>
        <v>0.91035999999999995</v>
      </c>
    </row>
    <row r="557" spans="1:10">
      <c r="A557" s="93">
        <v>552</v>
      </c>
      <c r="B557" s="105">
        <v>553</v>
      </c>
      <c r="C557" s="93">
        <v>0.75875999999999999</v>
      </c>
      <c r="D557" s="94">
        <v>0.39013999999999999</v>
      </c>
      <c r="E557" s="104">
        <f>IF('Case Details'!C$12=1,'Baseline survivor func'!C557,'Baseline survivor func'!D557)</f>
        <v>0.75875999999999999</v>
      </c>
      <c r="F557" s="105">
        <f>ROUND(E557^EXP('Linear predictor'!D$86),5)</f>
        <v>0.78713999999999995</v>
      </c>
      <c r="G557" s="91">
        <v>0.91920999999999997</v>
      </c>
      <c r="H557" s="112">
        <v>0.90790000000000004</v>
      </c>
      <c r="I557" s="115">
        <f>IF('Case Details'!C$12=1,'Baseline survivor func'!G557,'Baseline survivor func'!H557)</f>
        <v>0.91920999999999997</v>
      </c>
      <c r="J557" s="110">
        <f>ROUND(I557^EXP('Linear predictor'!F$86),5)</f>
        <v>0.91035999999999995</v>
      </c>
    </row>
    <row r="558" spans="1:10">
      <c r="A558" s="93">
        <v>553</v>
      </c>
      <c r="B558" s="105">
        <v>554</v>
      </c>
      <c r="C558" s="93">
        <v>0.75875999999999999</v>
      </c>
      <c r="D558" s="94">
        <v>0.39013999999999999</v>
      </c>
      <c r="E558" s="104">
        <f>IF('Case Details'!C$12=1,'Baseline survivor func'!C558,'Baseline survivor func'!D558)</f>
        <v>0.75875999999999999</v>
      </c>
      <c r="F558" s="105">
        <f>ROUND(E558^EXP('Linear predictor'!D$86),5)</f>
        <v>0.78713999999999995</v>
      </c>
      <c r="G558" s="91">
        <v>0.91920999999999997</v>
      </c>
      <c r="H558" s="112">
        <v>0.90790000000000004</v>
      </c>
      <c r="I558" s="115">
        <f>IF('Case Details'!C$12=1,'Baseline survivor func'!G558,'Baseline survivor func'!H558)</f>
        <v>0.91920999999999997</v>
      </c>
      <c r="J558" s="110">
        <f>ROUND(I558^EXP('Linear predictor'!F$86),5)</f>
        <v>0.91035999999999995</v>
      </c>
    </row>
    <row r="559" spans="1:10">
      <c r="A559" s="93">
        <v>554</v>
      </c>
      <c r="B559" s="105">
        <v>555</v>
      </c>
      <c r="C559" s="93">
        <v>0.75875999999999999</v>
      </c>
      <c r="D559" s="94">
        <v>0.39013999999999999</v>
      </c>
      <c r="E559" s="104">
        <f>IF('Case Details'!C$12=1,'Baseline survivor func'!C559,'Baseline survivor func'!D559)</f>
        <v>0.75875999999999999</v>
      </c>
      <c r="F559" s="105">
        <f>ROUND(E559^EXP('Linear predictor'!D$86),5)</f>
        <v>0.78713999999999995</v>
      </c>
      <c r="G559" s="91">
        <v>0.91920999999999997</v>
      </c>
      <c r="H559" s="112">
        <v>0.90790000000000004</v>
      </c>
      <c r="I559" s="115">
        <f>IF('Case Details'!C$12=1,'Baseline survivor func'!G559,'Baseline survivor func'!H559)</f>
        <v>0.91920999999999997</v>
      </c>
      <c r="J559" s="110">
        <f>ROUND(I559^EXP('Linear predictor'!F$86),5)</f>
        <v>0.91035999999999995</v>
      </c>
    </row>
    <row r="560" spans="1:10">
      <c r="A560" s="93">
        <v>555</v>
      </c>
      <c r="B560" s="105">
        <v>556</v>
      </c>
      <c r="C560" s="93">
        <v>0.75875999999999999</v>
      </c>
      <c r="D560" s="94">
        <v>0.39013999999999999</v>
      </c>
      <c r="E560" s="104">
        <f>IF('Case Details'!C$12=1,'Baseline survivor func'!C560,'Baseline survivor func'!D560)</f>
        <v>0.75875999999999999</v>
      </c>
      <c r="F560" s="105">
        <f>ROUND(E560^EXP('Linear predictor'!D$86),5)</f>
        <v>0.78713999999999995</v>
      </c>
      <c r="G560" s="91">
        <v>0.91920999999999997</v>
      </c>
      <c r="H560" s="112">
        <v>0.90790000000000004</v>
      </c>
      <c r="I560" s="115">
        <f>IF('Case Details'!C$12=1,'Baseline survivor func'!G560,'Baseline survivor func'!H560)</f>
        <v>0.91920999999999997</v>
      </c>
      <c r="J560" s="110">
        <f>ROUND(I560^EXP('Linear predictor'!F$86),5)</f>
        <v>0.91035999999999995</v>
      </c>
    </row>
    <row r="561" spans="1:10">
      <c r="A561" s="93">
        <v>556</v>
      </c>
      <c r="B561" s="105">
        <v>557</v>
      </c>
      <c r="C561" s="93">
        <v>0.75875999999999999</v>
      </c>
      <c r="D561" s="94">
        <v>0.39013999999999999</v>
      </c>
      <c r="E561" s="104">
        <f>IF('Case Details'!C$12=1,'Baseline survivor func'!C561,'Baseline survivor func'!D561)</f>
        <v>0.75875999999999999</v>
      </c>
      <c r="F561" s="105">
        <f>ROUND(E561^EXP('Linear predictor'!D$86),5)</f>
        <v>0.78713999999999995</v>
      </c>
      <c r="G561" s="91">
        <v>0.91920999999999997</v>
      </c>
      <c r="H561" s="112">
        <v>0.90790000000000004</v>
      </c>
      <c r="I561" s="115">
        <f>IF('Case Details'!C$12=1,'Baseline survivor func'!G561,'Baseline survivor func'!H561)</f>
        <v>0.91920999999999997</v>
      </c>
      <c r="J561" s="110">
        <f>ROUND(I561^EXP('Linear predictor'!F$86),5)</f>
        <v>0.91035999999999995</v>
      </c>
    </row>
    <row r="562" spans="1:10">
      <c r="A562" s="93">
        <v>557</v>
      </c>
      <c r="B562" s="105">
        <v>558</v>
      </c>
      <c r="C562" s="93">
        <v>0.75875999999999999</v>
      </c>
      <c r="D562" s="94">
        <v>0.39013999999999999</v>
      </c>
      <c r="E562" s="104">
        <f>IF('Case Details'!C$12=1,'Baseline survivor func'!C562,'Baseline survivor func'!D562)</f>
        <v>0.75875999999999999</v>
      </c>
      <c r="F562" s="105">
        <f>ROUND(E562^EXP('Linear predictor'!D$86),5)</f>
        <v>0.78713999999999995</v>
      </c>
      <c r="G562" s="91">
        <v>0.91920999999999997</v>
      </c>
      <c r="H562" s="112">
        <v>0.90790000000000004</v>
      </c>
      <c r="I562" s="115">
        <f>IF('Case Details'!C$12=1,'Baseline survivor func'!G562,'Baseline survivor func'!H562)</f>
        <v>0.91920999999999997</v>
      </c>
      <c r="J562" s="110">
        <f>ROUND(I562^EXP('Linear predictor'!F$86),5)</f>
        <v>0.91035999999999995</v>
      </c>
    </row>
    <row r="563" spans="1:10">
      <c r="A563" s="93">
        <v>558</v>
      </c>
      <c r="B563" s="105">
        <v>559</v>
      </c>
      <c r="C563" s="93">
        <v>0.75875999999999999</v>
      </c>
      <c r="D563" s="94">
        <v>0.39013999999999999</v>
      </c>
      <c r="E563" s="104">
        <f>IF('Case Details'!C$12=1,'Baseline survivor func'!C563,'Baseline survivor func'!D563)</f>
        <v>0.75875999999999999</v>
      </c>
      <c r="F563" s="105">
        <f>ROUND(E563^EXP('Linear predictor'!D$86),5)</f>
        <v>0.78713999999999995</v>
      </c>
      <c r="G563" s="91">
        <v>0.91920999999999997</v>
      </c>
      <c r="H563" s="112">
        <v>0.90790000000000004</v>
      </c>
      <c r="I563" s="115">
        <f>IF('Case Details'!C$12=1,'Baseline survivor func'!G563,'Baseline survivor func'!H563)</f>
        <v>0.91920999999999997</v>
      </c>
      <c r="J563" s="110">
        <f>ROUND(I563^EXP('Linear predictor'!F$86),5)</f>
        <v>0.91035999999999995</v>
      </c>
    </row>
    <row r="564" spans="1:10">
      <c r="A564" s="93">
        <v>559</v>
      </c>
      <c r="B564" s="105">
        <v>560</v>
      </c>
      <c r="C564" s="93">
        <v>0.75875999999999999</v>
      </c>
      <c r="D564" s="94">
        <v>0.39013999999999999</v>
      </c>
      <c r="E564" s="104">
        <f>IF('Case Details'!C$12=1,'Baseline survivor func'!C564,'Baseline survivor func'!D564)</f>
        <v>0.75875999999999999</v>
      </c>
      <c r="F564" s="105">
        <f>ROUND(E564^EXP('Linear predictor'!D$86),5)</f>
        <v>0.78713999999999995</v>
      </c>
      <c r="G564" s="91">
        <v>0.91920999999999997</v>
      </c>
      <c r="H564" s="112">
        <v>0.90790000000000004</v>
      </c>
      <c r="I564" s="115">
        <f>IF('Case Details'!C$12=1,'Baseline survivor func'!G564,'Baseline survivor func'!H564)</f>
        <v>0.91920999999999997</v>
      </c>
      <c r="J564" s="110">
        <f>ROUND(I564^EXP('Linear predictor'!F$86),5)</f>
        <v>0.91035999999999995</v>
      </c>
    </row>
    <row r="565" spans="1:10">
      <c r="A565" s="93">
        <v>560</v>
      </c>
      <c r="B565" s="105">
        <v>561</v>
      </c>
      <c r="C565" s="93">
        <v>0.75875999999999999</v>
      </c>
      <c r="D565" s="94">
        <v>0.39013999999999999</v>
      </c>
      <c r="E565" s="104">
        <f>IF('Case Details'!C$12=1,'Baseline survivor func'!C565,'Baseline survivor func'!D565)</f>
        <v>0.75875999999999999</v>
      </c>
      <c r="F565" s="105">
        <f>ROUND(E565^EXP('Linear predictor'!D$86),5)</f>
        <v>0.78713999999999995</v>
      </c>
      <c r="G565" s="91">
        <v>0.91920999999999997</v>
      </c>
      <c r="H565" s="112">
        <v>0.90790000000000004</v>
      </c>
      <c r="I565" s="115">
        <f>IF('Case Details'!C$12=1,'Baseline survivor func'!G565,'Baseline survivor func'!H565)</f>
        <v>0.91920999999999997</v>
      </c>
      <c r="J565" s="110">
        <f>ROUND(I565^EXP('Linear predictor'!F$86),5)</f>
        <v>0.91035999999999995</v>
      </c>
    </row>
    <row r="566" spans="1:10">
      <c r="A566" s="93">
        <v>561</v>
      </c>
      <c r="B566" s="105">
        <v>562</v>
      </c>
      <c r="C566" s="93">
        <v>0.75875999999999999</v>
      </c>
      <c r="D566" s="94">
        <v>0.39013999999999999</v>
      </c>
      <c r="E566" s="104">
        <f>IF('Case Details'!C$12=1,'Baseline survivor func'!C566,'Baseline survivor func'!D566)</f>
        <v>0.75875999999999999</v>
      </c>
      <c r="F566" s="105">
        <f>ROUND(E566^EXP('Linear predictor'!D$86),5)</f>
        <v>0.78713999999999995</v>
      </c>
      <c r="G566" s="91">
        <v>0.91920999999999997</v>
      </c>
      <c r="H566" s="112">
        <v>0.90790000000000004</v>
      </c>
      <c r="I566" s="115">
        <f>IF('Case Details'!C$12=1,'Baseline survivor func'!G566,'Baseline survivor func'!H566)</f>
        <v>0.91920999999999997</v>
      </c>
      <c r="J566" s="110">
        <f>ROUND(I566^EXP('Linear predictor'!F$86),5)</f>
        <v>0.91035999999999995</v>
      </c>
    </row>
    <row r="567" spans="1:10">
      <c r="A567" s="93">
        <v>562</v>
      </c>
      <c r="B567" s="105">
        <v>563</v>
      </c>
      <c r="C567" s="93">
        <v>0.75875999999999999</v>
      </c>
      <c r="D567" s="94">
        <v>0.39013999999999999</v>
      </c>
      <c r="E567" s="104">
        <f>IF('Case Details'!C$12=1,'Baseline survivor func'!C567,'Baseline survivor func'!D567)</f>
        <v>0.75875999999999999</v>
      </c>
      <c r="F567" s="105">
        <f>ROUND(E567^EXP('Linear predictor'!D$86),5)</f>
        <v>0.78713999999999995</v>
      </c>
      <c r="G567" s="91">
        <v>0.91920999999999997</v>
      </c>
      <c r="H567" s="112">
        <v>0.90790000000000004</v>
      </c>
      <c r="I567" s="115">
        <f>IF('Case Details'!C$12=1,'Baseline survivor func'!G567,'Baseline survivor func'!H567)</f>
        <v>0.91920999999999997</v>
      </c>
      <c r="J567" s="110">
        <f>ROUND(I567^EXP('Linear predictor'!F$86),5)</f>
        <v>0.91035999999999995</v>
      </c>
    </row>
    <row r="568" spans="1:10">
      <c r="A568" s="93">
        <v>563</v>
      </c>
      <c r="B568" s="105">
        <v>564</v>
      </c>
      <c r="C568" s="93">
        <v>0.75875999999999999</v>
      </c>
      <c r="D568" s="94">
        <v>0.39013999999999999</v>
      </c>
      <c r="E568" s="104">
        <f>IF('Case Details'!C$12=1,'Baseline survivor func'!C568,'Baseline survivor func'!D568)</f>
        <v>0.75875999999999999</v>
      </c>
      <c r="F568" s="105">
        <f>ROUND(E568^EXP('Linear predictor'!D$86),5)</f>
        <v>0.78713999999999995</v>
      </c>
      <c r="G568" s="91">
        <v>0.91920999999999997</v>
      </c>
      <c r="H568" s="112">
        <v>0.90790000000000004</v>
      </c>
      <c r="I568" s="115">
        <f>IF('Case Details'!C$12=1,'Baseline survivor func'!G568,'Baseline survivor func'!H568)</f>
        <v>0.91920999999999997</v>
      </c>
      <c r="J568" s="110">
        <f>ROUND(I568^EXP('Linear predictor'!F$86),5)</f>
        <v>0.91035999999999995</v>
      </c>
    </row>
    <row r="569" spans="1:10">
      <c r="A569" s="93">
        <v>564</v>
      </c>
      <c r="B569" s="105">
        <v>565</v>
      </c>
      <c r="C569" s="93">
        <v>0.75875999999999999</v>
      </c>
      <c r="D569" s="94">
        <v>0.39013999999999999</v>
      </c>
      <c r="E569" s="104">
        <f>IF('Case Details'!C$12=1,'Baseline survivor func'!C569,'Baseline survivor func'!D569)</f>
        <v>0.75875999999999999</v>
      </c>
      <c r="F569" s="105">
        <f>ROUND(E569^EXP('Linear predictor'!D$86),5)</f>
        <v>0.78713999999999995</v>
      </c>
      <c r="G569" s="91">
        <v>0.91920999999999997</v>
      </c>
      <c r="H569" s="112">
        <v>0.90790000000000004</v>
      </c>
      <c r="I569" s="115">
        <f>IF('Case Details'!C$12=1,'Baseline survivor func'!G569,'Baseline survivor func'!H569)</f>
        <v>0.91920999999999997</v>
      </c>
      <c r="J569" s="110">
        <f>ROUND(I569^EXP('Linear predictor'!F$86),5)</f>
        <v>0.91035999999999995</v>
      </c>
    </row>
    <row r="570" spans="1:10">
      <c r="A570" s="93">
        <v>565</v>
      </c>
      <c r="B570" s="105">
        <v>566</v>
      </c>
      <c r="C570" s="93">
        <v>0.75875999999999999</v>
      </c>
      <c r="D570" s="94">
        <v>0.39013999999999999</v>
      </c>
      <c r="E570" s="104">
        <f>IF('Case Details'!C$12=1,'Baseline survivor func'!C570,'Baseline survivor func'!D570)</f>
        <v>0.75875999999999999</v>
      </c>
      <c r="F570" s="105">
        <f>ROUND(E570^EXP('Linear predictor'!D$86),5)</f>
        <v>0.78713999999999995</v>
      </c>
      <c r="G570" s="91">
        <v>0.91920999999999997</v>
      </c>
      <c r="H570" s="112">
        <v>0.90790000000000004</v>
      </c>
      <c r="I570" s="115">
        <f>IF('Case Details'!C$12=1,'Baseline survivor func'!G570,'Baseline survivor func'!H570)</f>
        <v>0.91920999999999997</v>
      </c>
      <c r="J570" s="110">
        <f>ROUND(I570^EXP('Linear predictor'!F$86),5)</f>
        <v>0.91035999999999995</v>
      </c>
    </row>
    <row r="571" spans="1:10">
      <c r="A571" s="93">
        <v>566</v>
      </c>
      <c r="B571" s="105">
        <v>567</v>
      </c>
      <c r="C571" s="93">
        <v>0.75875999999999999</v>
      </c>
      <c r="D571" s="94">
        <v>0.39013999999999999</v>
      </c>
      <c r="E571" s="104">
        <f>IF('Case Details'!C$12=1,'Baseline survivor func'!C571,'Baseline survivor func'!D571)</f>
        <v>0.75875999999999999</v>
      </c>
      <c r="F571" s="105">
        <f>ROUND(E571^EXP('Linear predictor'!D$86),5)</f>
        <v>0.78713999999999995</v>
      </c>
      <c r="G571" s="91">
        <v>0.91920999999999997</v>
      </c>
      <c r="H571" s="112">
        <v>0.90790000000000004</v>
      </c>
      <c r="I571" s="115">
        <f>IF('Case Details'!C$12=1,'Baseline survivor func'!G571,'Baseline survivor func'!H571)</f>
        <v>0.91920999999999997</v>
      </c>
      <c r="J571" s="110">
        <f>ROUND(I571^EXP('Linear predictor'!F$86),5)</f>
        <v>0.91035999999999995</v>
      </c>
    </row>
    <row r="572" spans="1:10">
      <c r="A572" s="93">
        <v>567</v>
      </c>
      <c r="B572" s="105">
        <v>568</v>
      </c>
      <c r="C572" s="93">
        <v>0.75875999999999999</v>
      </c>
      <c r="D572" s="94">
        <v>0.37342999999999998</v>
      </c>
      <c r="E572" s="104">
        <f>IF('Case Details'!C$12=1,'Baseline survivor func'!C572,'Baseline survivor func'!D572)</f>
        <v>0.75875999999999999</v>
      </c>
      <c r="F572" s="105">
        <f>ROUND(E572^EXP('Linear predictor'!D$86),5)</f>
        <v>0.78713999999999995</v>
      </c>
      <c r="G572" s="91">
        <v>0.91920999999999997</v>
      </c>
      <c r="H572" s="112">
        <v>0.90790000000000004</v>
      </c>
      <c r="I572" s="115">
        <f>IF('Case Details'!C$12=1,'Baseline survivor func'!G572,'Baseline survivor func'!H572)</f>
        <v>0.91920999999999997</v>
      </c>
      <c r="J572" s="110">
        <f>ROUND(I572^EXP('Linear predictor'!F$86),5)</f>
        <v>0.91035999999999995</v>
      </c>
    </row>
    <row r="573" spans="1:10">
      <c r="A573" s="93">
        <v>568</v>
      </c>
      <c r="B573" s="105">
        <v>569</v>
      </c>
      <c r="C573" s="93">
        <v>0.75875999999999999</v>
      </c>
      <c r="D573" s="94">
        <v>0.36915999999999999</v>
      </c>
      <c r="E573" s="104">
        <f>IF('Case Details'!C$12=1,'Baseline survivor func'!C573,'Baseline survivor func'!D573)</f>
        <v>0.75875999999999999</v>
      </c>
      <c r="F573" s="105">
        <f>ROUND(E573^EXP('Linear predictor'!D$86),5)</f>
        <v>0.78713999999999995</v>
      </c>
      <c r="G573" s="91">
        <v>0.91920999999999997</v>
      </c>
      <c r="H573" s="112">
        <v>0.90790000000000004</v>
      </c>
      <c r="I573" s="115">
        <f>IF('Case Details'!C$12=1,'Baseline survivor func'!G573,'Baseline survivor func'!H573)</f>
        <v>0.91920999999999997</v>
      </c>
      <c r="J573" s="110">
        <f>ROUND(I573^EXP('Linear predictor'!F$86),5)</f>
        <v>0.91035999999999995</v>
      </c>
    </row>
    <row r="574" spans="1:10">
      <c r="A574" s="93">
        <v>569</v>
      </c>
      <c r="B574" s="105">
        <v>570</v>
      </c>
      <c r="C574" s="93">
        <v>0.75875999999999999</v>
      </c>
      <c r="D574" s="94">
        <v>0.36915999999999999</v>
      </c>
      <c r="E574" s="104">
        <f>IF('Case Details'!C$12=1,'Baseline survivor func'!C574,'Baseline survivor func'!D574)</f>
        <v>0.75875999999999999</v>
      </c>
      <c r="F574" s="105">
        <f>ROUND(E574^EXP('Linear predictor'!D$86),5)</f>
        <v>0.78713999999999995</v>
      </c>
      <c r="G574" s="91">
        <v>0.91920999999999997</v>
      </c>
      <c r="H574" s="112">
        <v>0.90758000000000005</v>
      </c>
      <c r="I574" s="115">
        <f>IF('Case Details'!C$12=1,'Baseline survivor func'!G574,'Baseline survivor func'!H574)</f>
        <v>0.91920999999999997</v>
      </c>
      <c r="J574" s="110">
        <f>ROUND(I574^EXP('Linear predictor'!F$86),5)</f>
        <v>0.91035999999999995</v>
      </c>
    </row>
    <row r="575" spans="1:10">
      <c r="A575" s="93">
        <v>570</v>
      </c>
      <c r="B575" s="105">
        <v>571</v>
      </c>
      <c r="C575" s="93">
        <v>0.75875999999999999</v>
      </c>
      <c r="D575" s="94">
        <v>0.36915999999999999</v>
      </c>
      <c r="E575" s="104">
        <f>IF('Case Details'!C$12=1,'Baseline survivor func'!C575,'Baseline survivor func'!D575)</f>
        <v>0.75875999999999999</v>
      </c>
      <c r="F575" s="105">
        <f>ROUND(E575^EXP('Linear predictor'!D$86),5)</f>
        <v>0.78713999999999995</v>
      </c>
      <c r="G575" s="91">
        <v>0.91920999999999997</v>
      </c>
      <c r="H575" s="112">
        <v>0.90758000000000005</v>
      </c>
      <c r="I575" s="115">
        <f>IF('Case Details'!C$12=1,'Baseline survivor func'!G575,'Baseline survivor func'!H575)</f>
        <v>0.91920999999999997</v>
      </c>
      <c r="J575" s="110">
        <f>ROUND(I575^EXP('Linear predictor'!F$86),5)</f>
        <v>0.91035999999999995</v>
      </c>
    </row>
    <row r="576" spans="1:10">
      <c r="A576" s="93">
        <v>571</v>
      </c>
      <c r="B576" s="105">
        <v>572</v>
      </c>
      <c r="C576" s="93">
        <v>0.75875999999999999</v>
      </c>
      <c r="D576" s="94">
        <v>0.36915999999999999</v>
      </c>
      <c r="E576" s="104">
        <f>IF('Case Details'!C$12=1,'Baseline survivor func'!C576,'Baseline survivor func'!D576)</f>
        <v>0.75875999999999999</v>
      </c>
      <c r="F576" s="105">
        <f>ROUND(E576^EXP('Linear predictor'!D$86),5)</f>
        <v>0.78713999999999995</v>
      </c>
      <c r="G576" s="91">
        <v>0.91920999999999997</v>
      </c>
      <c r="H576" s="112">
        <v>0.90758000000000005</v>
      </c>
      <c r="I576" s="115">
        <f>IF('Case Details'!C$12=1,'Baseline survivor func'!G576,'Baseline survivor func'!H576)</f>
        <v>0.91920999999999997</v>
      </c>
      <c r="J576" s="110">
        <f>ROUND(I576^EXP('Linear predictor'!F$86),5)</f>
        <v>0.91035999999999995</v>
      </c>
    </row>
    <row r="577" spans="1:10">
      <c r="A577" s="93">
        <v>572</v>
      </c>
      <c r="B577" s="105">
        <v>573</v>
      </c>
      <c r="C577" s="93">
        <v>0.75875999999999999</v>
      </c>
      <c r="D577" s="94">
        <v>0.36819000000000002</v>
      </c>
      <c r="E577" s="104">
        <f>IF('Case Details'!C$12=1,'Baseline survivor func'!C577,'Baseline survivor func'!D577)</f>
        <v>0.75875999999999999</v>
      </c>
      <c r="F577" s="105">
        <f>ROUND(E577^EXP('Linear predictor'!D$86),5)</f>
        <v>0.78713999999999995</v>
      </c>
      <c r="G577" s="91">
        <v>0.91920999999999997</v>
      </c>
      <c r="H577" s="112">
        <v>0.90758000000000005</v>
      </c>
      <c r="I577" s="115">
        <f>IF('Case Details'!C$12=1,'Baseline survivor func'!G577,'Baseline survivor func'!H577)</f>
        <v>0.91920999999999997</v>
      </c>
      <c r="J577" s="110">
        <f>ROUND(I577^EXP('Linear predictor'!F$86),5)</f>
        <v>0.91035999999999995</v>
      </c>
    </row>
    <row r="578" spans="1:10">
      <c r="A578" s="93">
        <v>573</v>
      </c>
      <c r="B578" s="105">
        <v>574</v>
      </c>
      <c r="C578" s="93">
        <v>0.75875999999999999</v>
      </c>
      <c r="D578" s="94">
        <v>0.36819000000000002</v>
      </c>
      <c r="E578" s="104">
        <f>IF('Case Details'!C$12=1,'Baseline survivor func'!C578,'Baseline survivor func'!D578)</f>
        <v>0.75875999999999999</v>
      </c>
      <c r="F578" s="105">
        <f>ROUND(E578^EXP('Linear predictor'!D$86),5)</f>
        <v>0.78713999999999995</v>
      </c>
      <c r="G578" s="91">
        <v>0.91920999999999997</v>
      </c>
      <c r="H578" s="112">
        <v>0.90693999999999997</v>
      </c>
      <c r="I578" s="115">
        <f>IF('Case Details'!C$12=1,'Baseline survivor func'!G578,'Baseline survivor func'!H578)</f>
        <v>0.91920999999999997</v>
      </c>
      <c r="J578" s="110">
        <f>ROUND(I578^EXP('Linear predictor'!F$86),5)</f>
        <v>0.91035999999999995</v>
      </c>
    </row>
    <row r="579" spans="1:10">
      <c r="A579" s="93">
        <v>574</v>
      </c>
      <c r="B579" s="105">
        <v>575</v>
      </c>
      <c r="C579" s="93">
        <v>0.75875999999999999</v>
      </c>
      <c r="D579" s="94">
        <v>0.36819000000000002</v>
      </c>
      <c r="E579" s="104">
        <f>IF('Case Details'!C$12=1,'Baseline survivor func'!C579,'Baseline survivor func'!D579)</f>
        <v>0.75875999999999999</v>
      </c>
      <c r="F579" s="105">
        <f>ROUND(E579^EXP('Linear predictor'!D$86),5)</f>
        <v>0.78713999999999995</v>
      </c>
      <c r="G579" s="91">
        <v>0.91920999999999997</v>
      </c>
      <c r="H579" s="112">
        <v>0.90693999999999997</v>
      </c>
      <c r="I579" s="115">
        <f>IF('Case Details'!C$12=1,'Baseline survivor func'!G579,'Baseline survivor func'!H579)</f>
        <v>0.91920999999999997</v>
      </c>
      <c r="J579" s="110">
        <f>ROUND(I579^EXP('Linear predictor'!F$86),5)</f>
        <v>0.91035999999999995</v>
      </c>
    </row>
    <row r="580" spans="1:10">
      <c r="A580" s="93">
        <v>575</v>
      </c>
      <c r="B580" s="105">
        <v>576</v>
      </c>
      <c r="C580" s="93">
        <v>0.75875999999999999</v>
      </c>
      <c r="D580" s="94">
        <v>0.36819000000000002</v>
      </c>
      <c r="E580" s="104">
        <f>IF('Case Details'!C$12=1,'Baseline survivor func'!C580,'Baseline survivor func'!D580)</f>
        <v>0.75875999999999999</v>
      </c>
      <c r="F580" s="105">
        <f>ROUND(E580^EXP('Linear predictor'!D$86),5)</f>
        <v>0.78713999999999995</v>
      </c>
      <c r="G580" s="91">
        <v>0.91920999999999997</v>
      </c>
      <c r="H580" s="112">
        <v>0.90661999999999998</v>
      </c>
      <c r="I580" s="115">
        <f>IF('Case Details'!C$12=1,'Baseline survivor func'!G580,'Baseline survivor func'!H580)</f>
        <v>0.91920999999999997</v>
      </c>
      <c r="J580" s="110">
        <f>ROUND(I580^EXP('Linear predictor'!F$86),5)</f>
        <v>0.91035999999999995</v>
      </c>
    </row>
    <row r="581" spans="1:10">
      <c r="A581" s="93">
        <v>576</v>
      </c>
      <c r="B581" s="105">
        <v>577</v>
      </c>
      <c r="C581" s="93">
        <v>0.75875999999999999</v>
      </c>
      <c r="D581" s="94">
        <v>0.36819000000000002</v>
      </c>
      <c r="E581" s="104">
        <f>IF('Case Details'!C$12=1,'Baseline survivor func'!C581,'Baseline survivor func'!D581)</f>
        <v>0.75875999999999999</v>
      </c>
      <c r="F581" s="105">
        <f>ROUND(E581^EXP('Linear predictor'!D$86),5)</f>
        <v>0.78713999999999995</v>
      </c>
      <c r="G581" s="91">
        <v>0.91920999999999997</v>
      </c>
      <c r="H581" s="112">
        <v>0.90661999999999998</v>
      </c>
      <c r="I581" s="115">
        <f>IF('Case Details'!C$12=1,'Baseline survivor func'!G581,'Baseline survivor func'!H581)</f>
        <v>0.91920999999999997</v>
      </c>
      <c r="J581" s="110">
        <f>ROUND(I581^EXP('Linear predictor'!F$86),5)</f>
        <v>0.91035999999999995</v>
      </c>
    </row>
    <row r="582" spans="1:10">
      <c r="A582" s="93">
        <v>577</v>
      </c>
      <c r="B582" s="105">
        <v>578</v>
      </c>
      <c r="C582" s="93">
        <v>0.75875999999999999</v>
      </c>
      <c r="D582" s="94">
        <v>0.36819000000000002</v>
      </c>
      <c r="E582" s="104">
        <f>IF('Case Details'!C$12=1,'Baseline survivor func'!C582,'Baseline survivor func'!D582)</f>
        <v>0.75875999999999999</v>
      </c>
      <c r="F582" s="105">
        <f>ROUND(E582^EXP('Linear predictor'!D$86),5)</f>
        <v>0.78713999999999995</v>
      </c>
      <c r="G582" s="91">
        <v>0.91920999999999997</v>
      </c>
      <c r="H582" s="112">
        <v>0.90661999999999998</v>
      </c>
      <c r="I582" s="115">
        <f>IF('Case Details'!C$12=1,'Baseline survivor func'!G582,'Baseline survivor func'!H582)</f>
        <v>0.91920999999999997</v>
      </c>
      <c r="J582" s="110">
        <f>ROUND(I582^EXP('Linear predictor'!F$86),5)</f>
        <v>0.91035999999999995</v>
      </c>
    </row>
    <row r="583" spans="1:10">
      <c r="A583" s="93">
        <v>578</v>
      </c>
      <c r="B583" s="105">
        <v>579</v>
      </c>
      <c r="C583" s="93">
        <v>0.75875999999999999</v>
      </c>
      <c r="D583" s="94">
        <v>0.36819000000000002</v>
      </c>
      <c r="E583" s="104">
        <f>IF('Case Details'!C$12=1,'Baseline survivor func'!C583,'Baseline survivor func'!D583)</f>
        <v>0.75875999999999999</v>
      </c>
      <c r="F583" s="105">
        <f>ROUND(E583^EXP('Linear predictor'!D$86),5)</f>
        <v>0.78713999999999995</v>
      </c>
      <c r="G583" s="91">
        <v>0.91920999999999997</v>
      </c>
      <c r="H583" s="112">
        <v>0.90661999999999998</v>
      </c>
      <c r="I583" s="115">
        <f>IF('Case Details'!C$12=1,'Baseline survivor func'!G583,'Baseline survivor func'!H583)</f>
        <v>0.91920999999999997</v>
      </c>
      <c r="J583" s="110">
        <f>ROUND(I583^EXP('Linear predictor'!F$86),5)</f>
        <v>0.91035999999999995</v>
      </c>
    </row>
    <row r="584" spans="1:10">
      <c r="A584" s="93">
        <v>579</v>
      </c>
      <c r="B584" s="105">
        <v>580</v>
      </c>
      <c r="C584" s="93">
        <v>0.75875999999999999</v>
      </c>
      <c r="D584" s="94">
        <v>0.36819000000000002</v>
      </c>
      <c r="E584" s="104">
        <f>IF('Case Details'!C$12=1,'Baseline survivor func'!C584,'Baseline survivor func'!D584)</f>
        <v>0.75875999999999999</v>
      </c>
      <c r="F584" s="105">
        <f>ROUND(E584^EXP('Linear predictor'!D$86),5)</f>
        <v>0.78713999999999995</v>
      </c>
      <c r="G584" s="91">
        <v>0.91920999999999997</v>
      </c>
      <c r="H584" s="112">
        <v>0.90661999999999998</v>
      </c>
      <c r="I584" s="115">
        <f>IF('Case Details'!C$12=1,'Baseline survivor func'!G584,'Baseline survivor func'!H584)</f>
        <v>0.91920999999999997</v>
      </c>
      <c r="J584" s="110">
        <f>ROUND(I584^EXP('Linear predictor'!F$86),5)</f>
        <v>0.91035999999999995</v>
      </c>
    </row>
    <row r="585" spans="1:10">
      <c r="A585" s="93">
        <v>580</v>
      </c>
      <c r="B585" s="105">
        <v>581</v>
      </c>
      <c r="C585" s="93">
        <v>0.75875999999999999</v>
      </c>
      <c r="D585" s="94">
        <v>0.36819000000000002</v>
      </c>
      <c r="E585" s="104">
        <f>IF('Case Details'!C$12=1,'Baseline survivor func'!C585,'Baseline survivor func'!D585)</f>
        <v>0.75875999999999999</v>
      </c>
      <c r="F585" s="105">
        <f>ROUND(E585^EXP('Linear predictor'!D$86),5)</f>
        <v>0.78713999999999995</v>
      </c>
      <c r="G585" s="91">
        <v>0.91920999999999997</v>
      </c>
      <c r="H585" s="112">
        <v>0.90661999999999998</v>
      </c>
      <c r="I585" s="115">
        <f>IF('Case Details'!C$12=1,'Baseline survivor func'!G585,'Baseline survivor func'!H585)</f>
        <v>0.91920999999999997</v>
      </c>
      <c r="J585" s="110">
        <f>ROUND(I585^EXP('Linear predictor'!F$86),5)</f>
        <v>0.91035999999999995</v>
      </c>
    </row>
    <row r="586" spans="1:10">
      <c r="A586" s="93">
        <v>581</v>
      </c>
      <c r="B586" s="105">
        <v>582</v>
      </c>
      <c r="C586" s="93">
        <v>0.75875999999999999</v>
      </c>
      <c r="D586" s="94">
        <v>0.36819000000000002</v>
      </c>
      <c r="E586" s="104">
        <f>IF('Case Details'!C$12=1,'Baseline survivor func'!C586,'Baseline survivor func'!D586)</f>
        <v>0.75875999999999999</v>
      </c>
      <c r="F586" s="105">
        <f>ROUND(E586^EXP('Linear predictor'!D$86),5)</f>
        <v>0.78713999999999995</v>
      </c>
      <c r="G586" s="91">
        <v>0.91920999999999997</v>
      </c>
      <c r="H586" s="112">
        <v>0.90661999999999998</v>
      </c>
      <c r="I586" s="115">
        <f>IF('Case Details'!C$12=1,'Baseline survivor func'!G586,'Baseline survivor func'!H586)</f>
        <v>0.91920999999999997</v>
      </c>
      <c r="J586" s="110">
        <f>ROUND(I586^EXP('Linear predictor'!F$86),5)</f>
        <v>0.91035999999999995</v>
      </c>
    </row>
    <row r="587" spans="1:10">
      <c r="A587" s="93">
        <v>582</v>
      </c>
      <c r="B587" s="105">
        <v>583</v>
      </c>
      <c r="C587" s="93">
        <v>0.73863000000000001</v>
      </c>
      <c r="D587" s="94">
        <v>0.36148000000000002</v>
      </c>
      <c r="E587" s="104">
        <f>IF('Case Details'!C$12=1,'Baseline survivor func'!C587,'Baseline survivor func'!D587)</f>
        <v>0.73863000000000001</v>
      </c>
      <c r="F587" s="105">
        <f>ROUND(E587^EXP('Linear predictor'!D$86),5)</f>
        <v>0.76900000000000002</v>
      </c>
      <c r="G587" s="91">
        <v>0.91920999999999997</v>
      </c>
      <c r="H587" s="112">
        <v>0.90661999999999998</v>
      </c>
      <c r="I587" s="115">
        <f>IF('Case Details'!C$12=1,'Baseline survivor func'!G587,'Baseline survivor func'!H587)</f>
        <v>0.91920999999999997</v>
      </c>
      <c r="J587" s="110">
        <f>ROUND(I587^EXP('Linear predictor'!F$86),5)</f>
        <v>0.91035999999999995</v>
      </c>
    </row>
    <row r="588" spans="1:10">
      <c r="A588" s="93">
        <v>583</v>
      </c>
      <c r="B588" s="105">
        <v>584</v>
      </c>
      <c r="C588" s="93">
        <v>0.73863000000000001</v>
      </c>
      <c r="D588" s="94">
        <v>0.36148000000000002</v>
      </c>
      <c r="E588" s="104">
        <f>IF('Case Details'!C$12=1,'Baseline survivor func'!C588,'Baseline survivor func'!D588)</f>
        <v>0.73863000000000001</v>
      </c>
      <c r="F588" s="105">
        <f>ROUND(E588^EXP('Linear predictor'!D$86),5)</f>
        <v>0.76900000000000002</v>
      </c>
      <c r="G588" s="91">
        <v>0.91920999999999997</v>
      </c>
      <c r="H588" s="112">
        <v>0.90661999999999998</v>
      </c>
      <c r="I588" s="115">
        <f>IF('Case Details'!C$12=1,'Baseline survivor func'!G588,'Baseline survivor func'!H588)</f>
        <v>0.91920999999999997</v>
      </c>
      <c r="J588" s="110">
        <f>ROUND(I588^EXP('Linear predictor'!F$86),5)</f>
        <v>0.91035999999999995</v>
      </c>
    </row>
    <row r="589" spans="1:10">
      <c r="A589" s="93">
        <v>584</v>
      </c>
      <c r="B589" s="105">
        <v>585</v>
      </c>
      <c r="C589" s="93">
        <v>0.73863000000000001</v>
      </c>
      <c r="D589" s="94">
        <v>0.36148000000000002</v>
      </c>
      <c r="E589" s="104">
        <f>IF('Case Details'!C$12=1,'Baseline survivor func'!C589,'Baseline survivor func'!D589)</f>
        <v>0.73863000000000001</v>
      </c>
      <c r="F589" s="105">
        <f>ROUND(E589^EXP('Linear predictor'!D$86),5)</f>
        <v>0.76900000000000002</v>
      </c>
      <c r="G589" s="91">
        <v>0.91920999999999997</v>
      </c>
      <c r="H589" s="112">
        <v>0.90661999999999998</v>
      </c>
      <c r="I589" s="115">
        <f>IF('Case Details'!C$12=1,'Baseline survivor func'!G589,'Baseline survivor func'!H589)</f>
        <v>0.91920999999999997</v>
      </c>
      <c r="J589" s="110">
        <f>ROUND(I589^EXP('Linear predictor'!F$86),5)</f>
        <v>0.91035999999999995</v>
      </c>
    </row>
    <row r="590" spans="1:10">
      <c r="A590" s="93">
        <v>585</v>
      </c>
      <c r="B590" s="105">
        <v>586</v>
      </c>
      <c r="C590" s="93">
        <v>0.73863000000000001</v>
      </c>
      <c r="D590" s="94">
        <v>0.3569</v>
      </c>
      <c r="E590" s="104">
        <f>IF('Case Details'!C$12=1,'Baseline survivor func'!C590,'Baseline survivor func'!D590)</f>
        <v>0.73863000000000001</v>
      </c>
      <c r="F590" s="105">
        <f>ROUND(E590^EXP('Linear predictor'!D$86),5)</f>
        <v>0.76900000000000002</v>
      </c>
      <c r="G590" s="91">
        <v>0.91920999999999997</v>
      </c>
      <c r="H590" s="112">
        <v>0.90661999999999998</v>
      </c>
      <c r="I590" s="115">
        <f>IF('Case Details'!C$12=1,'Baseline survivor func'!G590,'Baseline survivor func'!H590)</f>
        <v>0.91920999999999997</v>
      </c>
      <c r="J590" s="110">
        <f>ROUND(I590^EXP('Linear predictor'!F$86),5)</f>
        <v>0.91035999999999995</v>
      </c>
    </row>
    <row r="591" spans="1:10">
      <c r="A591" s="93">
        <v>586</v>
      </c>
      <c r="B591" s="105">
        <v>587</v>
      </c>
      <c r="C591" s="93">
        <v>0.73863000000000001</v>
      </c>
      <c r="D591" s="94">
        <v>0.3569</v>
      </c>
      <c r="E591" s="104">
        <f>IF('Case Details'!C$12=1,'Baseline survivor func'!C591,'Baseline survivor func'!D591)</f>
        <v>0.73863000000000001</v>
      </c>
      <c r="F591" s="105">
        <f>ROUND(E591^EXP('Linear predictor'!D$86),5)</f>
        <v>0.76900000000000002</v>
      </c>
      <c r="G591" s="91">
        <v>0.91920999999999997</v>
      </c>
      <c r="H591" s="112">
        <v>0.90661999999999998</v>
      </c>
      <c r="I591" s="115">
        <f>IF('Case Details'!C$12=1,'Baseline survivor func'!G591,'Baseline survivor func'!H591)</f>
        <v>0.91920999999999997</v>
      </c>
      <c r="J591" s="110">
        <f>ROUND(I591^EXP('Linear predictor'!F$86),5)</f>
        <v>0.91035999999999995</v>
      </c>
    </row>
    <row r="592" spans="1:10">
      <c r="A592" s="93">
        <v>587</v>
      </c>
      <c r="B592" s="105">
        <v>588</v>
      </c>
      <c r="C592" s="93">
        <v>0.73863000000000001</v>
      </c>
      <c r="D592" s="94">
        <v>0.3569</v>
      </c>
      <c r="E592" s="104">
        <f>IF('Case Details'!C$12=1,'Baseline survivor func'!C592,'Baseline survivor func'!D592)</f>
        <v>0.73863000000000001</v>
      </c>
      <c r="F592" s="105">
        <f>ROUND(E592^EXP('Linear predictor'!D$86),5)</f>
        <v>0.76900000000000002</v>
      </c>
      <c r="G592" s="91">
        <v>0.91920999999999997</v>
      </c>
      <c r="H592" s="112">
        <v>0.90661999999999998</v>
      </c>
      <c r="I592" s="115">
        <f>IF('Case Details'!C$12=1,'Baseline survivor func'!G592,'Baseline survivor func'!H592)</f>
        <v>0.91920999999999997</v>
      </c>
      <c r="J592" s="110">
        <f>ROUND(I592^EXP('Linear predictor'!F$86),5)</f>
        <v>0.91035999999999995</v>
      </c>
    </row>
    <row r="593" spans="1:10">
      <c r="A593" s="93">
        <v>588</v>
      </c>
      <c r="B593" s="105">
        <v>589</v>
      </c>
      <c r="C593" s="93">
        <v>0.73863000000000001</v>
      </c>
      <c r="D593" s="94">
        <v>0.3569</v>
      </c>
      <c r="E593" s="104">
        <f>IF('Case Details'!C$12=1,'Baseline survivor func'!C593,'Baseline survivor func'!D593)</f>
        <v>0.73863000000000001</v>
      </c>
      <c r="F593" s="105">
        <f>ROUND(E593^EXP('Linear predictor'!D$86),5)</f>
        <v>0.76900000000000002</v>
      </c>
      <c r="G593" s="91">
        <v>0.91920999999999997</v>
      </c>
      <c r="H593" s="112">
        <v>0.90661999999999998</v>
      </c>
      <c r="I593" s="115">
        <f>IF('Case Details'!C$12=1,'Baseline survivor func'!G593,'Baseline survivor func'!H593)</f>
        <v>0.91920999999999997</v>
      </c>
      <c r="J593" s="110">
        <f>ROUND(I593^EXP('Linear predictor'!F$86),5)</f>
        <v>0.91035999999999995</v>
      </c>
    </row>
    <row r="594" spans="1:10">
      <c r="A594" s="93">
        <v>589</v>
      </c>
      <c r="B594" s="105">
        <v>590</v>
      </c>
      <c r="C594" s="93">
        <v>0.73863000000000001</v>
      </c>
      <c r="D594" s="94">
        <v>0.3569</v>
      </c>
      <c r="E594" s="104">
        <f>IF('Case Details'!C$12=1,'Baseline survivor func'!C594,'Baseline survivor func'!D594)</f>
        <v>0.73863000000000001</v>
      </c>
      <c r="F594" s="105">
        <f>ROUND(E594^EXP('Linear predictor'!D$86),5)</f>
        <v>0.76900000000000002</v>
      </c>
      <c r="G594" s="91">
        <v>0.91744999999999999</v>
      </c>
      <c r="H594" s="112">
        <v>0.90661999999999998</v>
      </c>
      <c r="I594" s="115">
        <f>IF('Case Details'!C$12=1,'Baseline survivor func'!G594,'Baseline survivor func'!H594)</f>
        <v>0.91744999999999999</v>
      </c>
      <c r="J594" s="110">
        <f>ROUND(I594^EXP('Linear predictor'!F$86),5)</f>
        <v>0.90842000000000001</v>
      </c>
    </row>
    <row r="595" spans="1:10">
      <c r="A595" s="93">
        <v>590</v>
      </c>
      <c r="B595" s="105">
        <v>591</v>
      </c>
      <c r="C595" s="93">
        <v>0.73863000000000001</v>
      </c>
      <c r="D595" s="94">
        <v>0.3569</v>
      </c>
      <c r="E595" s="104">
        <f>IF('Case Details'!C$12=1,'Baseline survivor func'!C595,'Baseline survivor func'!D595)</f>
        <v>0.73863000000000001</v>
      </c>
      <c r="F595" s="105">
        <f>ROUND(E595^EXP('Linear predictor'!D$86),5)</f>
        <v>0.76900000000000002</v>
      </c>
      <c r="G595" s="91">
        <v>0.91744999999999999</v>
      </c>
      <c r="H595" s="112">
        <v>0.90661999999999998</v>
      </c>
      <c r="I595" s="115">
        <f>IF('Case Details'!C$12=1,'Baseline survivor func'!G595,'Baseline survivor func'!H595)</f>
        <v>0.91744999999999999</v>
      </c>
      <c r="J595" s="110">
        <f>ROUND(I595^EXP('Linear predictor'!F$86),5)</f>
        <v>0.90842000000000001</v>
      </c>
    </row>
    <row r="596" spans="1:10">
      <c r="A596" s="93">
        <v>591</v>
      </c>
      <c r="B596" s="105">
        <v>592</v>
      </c>
      <c r="C596" s="93">
        <v>0.73863000000000001</v>
      </c>
      <c r="D596" s="94">
        <v>0.3569</v>
      </c>
      <c r="E596" s="104">
        <f>IF('Case Details'!C$12=1,'Baseline survivor func'!C596,'Baseline survivor func'!D596)</f>
        <v>0.73863000000000001</v>
      </c>
      <c r="F596" s="105">
        <f>ROUND(E596^EXP('Linear predictor'!D$86),5)</f>
        <v>0.76900000000000002</v>
      </c>
      <c r="G596" s="91">
        <v>0.91744999999999999</v>
      </c>
      <c r="H596" s="112">
        <v>0.90629999999999999</v>
      </c>
      <c r="I596" s="115">
        <f>IF('Case Details'!C$12=1,'Baseline survivor func'!G596,'Baseline survivor func'!H596)</f>
        <v>0.91744999999999999</v>
      </c>
      <c r="J596" s="110">
        <f>ROUND(I596^EXP('Linear predictor'!F$86),5)</f>
        <v>0.90842000000000001</v>
      </c>
    </row>
    <row r="597" spans="1:10">
      <c r="A597" s="93">
        <v>592</v>
      </c>
      <c r="B597" s="105">
        <v>593</v>
      </c>
      <c r="C597" s="93">
        <v>0.73863000000000001</v>
      </c>
      <c r="D597" s="94">
        <v>0.3569</v>
      </c>
      <c r="E597" s="104">
        <f>IF('Case Details'!C$12=1,'Baseline survivor func'!C597,'Baseline survivor func'!D597)</f>
        <v>0.73863000000000001</v>
      </c>
      <c r="F597" s="105">
        <f>ROUND(E597^EXP('Linear predictor'!D$86),5)</f>
        <v>0.76900000000000002</v>
      </c>
      <c r="G597" s="91">
        <v>0.91744999999999999</v>
      </c>
      <c r="H597" s="112">
        <v>0.90629999999999999</v>
      </c>
      <c r="I597" s="115">
        <f>IF('Case Details'!C$12=1,'Baseline survivor func'!G597,'Baseline survivor func'!H597)</f>
        <v>0.91744999999999999</v>
      </c>
      <c r="J597" s="110">
        <f>ROUND(I597^EXP('Linear predictor'!F$86),5)</f>
        <v>0.90842000000000001</v>
      </c>
    </row>
    <row r="598" spans="1:10">
      <c r="A598" s="93">
        <v>593</v>
      </c>
      <c r="B598" s="105">
        <v>594</v>
      </c>
      <c r="C598" s="93">
        <v>0.73863000000000001</v>
      </c>
      <c r="D598" s="94">
        <v>0.3569</v>
      </c>
      <c r="E598" s="104">
        <f>IF('Case Details'!C$12=1,'Baseline survivor func'!C598,'Baseline survivor func'!D598)</f>
        <v>0.73863000000000001</v>
      </c>
      <c r="F598" s="105">
        <f>ROUND(E598^EXP('Linear predictor'!D$86),5)</f>
        <v>0.76900000000000002</v>
      </c>
      <c r="G598" s="91">
        <v>0.91744999999999999</v>
      </c>
      <c r="H598" s="112">
        <v>0.90598000000000001</v>
      </c>
      <c r="I598" s="115">
        <f>IF('Case Details'!C$12=1,'Baseline survivor func'!G598,'Baseline survivor func'!H598)</f>
        <v>0.91744999999999999</v>
      </c>
      <c r="J598" s="110">
        <f>ROUND(I598^EXP('Linear predictor'!F$86),5)</f>
        <v>0.90842000000000001</v>
      </c>
    </row>
    <row r="599" spans="1:10">
      <c r="A599" s="93">
        <v>594</v>
      </c>
      <c r="B599" s="105">
        <v>595</v>
      </c>
      <c r="C599" s="93">
        <v>0.73863000000000001</v>
      </c>
      <c r="D599" s="94">
        <v>0.35182000000000002</v>
      </c>
      <c r="E599" s="104">
        <f>IF('Case Details'!C$12=1,'Baseline survivor func'!C599,'Baseline survivor func'!D599)</f>
        <v>0.73863000000000001</v>
      </c>
      <c r="F599" s="105">
        <f>ROUND(E599^EXP('Linear predictor'!D$86),5)</f>
        <v>0.76900000000000002</v>
      </c>
      <c r="G599" s="91">
        <v>0.91744999999999999</v>
      </c>
      <c r="H599" s="112">
        <v>0.90598000000000001</v>
      </c>
      <c r="I599" s="115">
        <f>IF('Case Details'!C$12=1,'Baseline survivor func'!G599,'Baseline survivor func'!H599)</f>
        <v>0.91744999999999999</v>
      </c>
      <c r="J599" s="110">
        <f>ROUND(I599^EXP('Linear predictor'!F$86),5)</f>
        <v>0.90842000000000001</v>
      </c>
    </row>
    <row r="600" spans="1:10">
      <c r="A600" s="93">
        <v>595</v>
      </c>
      <c r="B600" s="105">
        <v>596</v>
      </c>
      <c r="C600" s="93">
        <v>0.73863000000000001</v>
      </c>
      <c r="D600" s="94">
        <v>0.35182000000000002</v>
      </c>
      <c r="E600" s="104">
        <f>IF('Case Details'!C$12=1,'Baseline survivor func'!C600,'Baseline survivor func'!D600)</f>
        <v>0.73863000000000001</v>
      </c>
      <c r="F600" s="105">
        <f>ROUND(E600^EXP('Linear predictor'!D$86),5)</f>
        <v>0.76900000000000002</v>
      </c>
      <c r="G600" s="91">
        <v>0.91744999999999999</v>
      </c>
      <c r="H600" s="112">
        <v>0.90598000000000001</v>
      </c>
      <c r="I600" s="115">
        <f>IF('Case Details'!C$12=1,'Baseline survivor func'!G600,'Baseline survivor func'!H600)</f>
        <v>0.91744999999999999</v>
      </c>
      <c r="J600" s="110">
        <f>ROUND(I600^EXP('Linear predictor'!F$86),5)</f>
        <v>0.90842000000000001</v>
      </c>
    </row>
    <row r="601" spans="1:10">
      <c r="A601" s="93">
        <v>596</v>
      </c>
      <c r="B601" s="105">
        <v>597</v>
      </c>
      <c r="C601" s="93">
        <v>0.73863000000000001</v>
      </c>
      <c r="D601" s="94">
        <v>0.35182000000000002</v>
      </c>
      <c r="E601" s="104">
        <f>IF('Case Details'!C$12=1,'Baseline survivor func'!C601,'Baseline survivor func'!D601)</f>
        <v>0.73863000000000001</v>
      </c>
      <c r="F601" s="105">
        <f>ROUND(E601^EXP('Linear predictor'!D$86),5)</f>
        <v>0.76900000000000002</v>
      </c>
      <c r="G601" s="91">
        <v>0.91744999999999999</v>
      </c>
      <c r="H601" s="112">
        <v>0.90598000000000001</v>
      </c>
      <c r="I601" s="115">
        <f>IF('Case Details'!C$12=1,'Baseline survivor func'!G601,'Baseline survivor func'!H601)</f>
        <v>0.91744999999999999</v>
      </c>
      <c r="J601" s="110">
        <f>ROUND(I601^EXP('Linear predictor'!F$86),5)</f>
        <v>0.90842000000000001</v>
      </c>
    </row>
    <row r="602" spans="1:10">
      <c r="A602" s="93">
        <v>597</v>
      </c>
      <c r="B602" s="105">
        <v>598</v>
      </c>
      <c r="C602" s="93">
        <v>0.73863000000000001</v>
      </c>
      <c r="D602" s="94">
        <v>0.34795999999999999</v>
      </c>
      <c r="E602" s="104">
        <f>IF('Case Details'!C$12=1,'Baseline survivor func'!C602,'Baseline survivor func'!D602)</f>
        <v>0.73863000000000001</v>
      </c>
      <c r="F602" s="105">
        <f>ROUND(E602^EXP('Linear predictor'!D$86),5)</f>
        <v>0.76900000000000002</v>
      </c>
      <c r="G602" s="91">
        <v>0.91744999999999999</v>
      </c>
      <c r="H602" s="112">
        <v>0.90598000000000001</v>
      </c>
      <c r="I602" s="115">
        <f>IF('Case Details'!C$12=1,'Baseline survivor func'!G602,'Baseline survivor func'!H602)</f>
        <v>0.91744999999999999</v>
      </c>
      <c r="J602" s="110">
        <f>ROUND(I602^EXP('Linear predictor'!F$86),5)</f>
        <v>0.90842000000000001</v>
      </c>
    </row>
    <row r="603" spans="1:10">
      <c r="A603" s="93">
        <v>598</v>
      </c>
      <c r="B603" s="105">
        <v>599</v>
      </c>
      <c r="C603" s="93">
        <v>0.73863000000000001</v>
      </c>
      <c r="D603" s="94">
        <v>0.34795999999999999</v>
      </c>
      <c r="E603" s="104">
        <f>IF('Case Details'!C$12=1,'Baseline survivor func'!C603,'Baseline survivor func'!D603)</f>
        <v>0.73863000000000001</v>
      </c>
      <c r="F603" s="105">
        <f>ROUND(E603^EXP('Linear predictor'!D$86),5)</f>
        <v>0.76900000000000002</v>
      </c>
      <c r="G603" s="91">
        <v>0.91744999999999999</v>
      </c>
      <c r="H603" s="112">
        <v>0.90566000000000002</v>
      </c>
      <c r="I603" s="115">
        <f>IF('Case Details'!C$12=1,'Baseline survivor func'!G603,'Baseline survivor func'!H603)</f>
        <v>0.91744999999999999</v>
      </c>
      <c r="J603" s="110">
        <f>ROUND(I603^EXP('Linear predictor'!F$86),5)</f>
        <v>0.90842000000000001</v>
      </c>
    </row>
    <row r="604" spans="1:10">
      <c r="A604" s="93">
        <v>599</v>
      </c>
      <c r="B604" s="105">
        <v>600</v>
      </c>
      <c r="C604" s="93">
        <v>0.73863000000000001</v>
      </c>
      <c r="D604" s="94">
        <v>0.34795999999999999</v>
      </c>
      <c r="E604" s="104">
        <f>IF('Case Details'!C$12=1,'Baseline survivor func'!C604,'Baseline survivor func'!D604)</f>
        <v>0.73863000000000001</v>
      </c>
      <c r="F604" s="105">
        <f>ROUND(E604^EXP('Linear predictor'!D$86),5)</f>
        <v>0.76900000000000002</v>
      </c>
      <c r="G604" s="91">
        <v>0.91744999999999999</v>
      </c>
      <c r="H604" s="112">
        <v>0.90534000000000003</v>
      </c>
      <c r="I604" s="115">
        <f>IF('Case Details'!C$12=1,'Baseline survivor func'!G604,'Baseline survivor func'!H604)</f>
        <v>0.91744999999999999</v>
      </c>
      <c r="J604" s="110">
        <f>ROUND(I604^EXP('Linear predictor'!F$86),5)</f>
        <v>0.90842000000000001</v>
      </c>
    </row>
    <row r="605" spans="1:10">
      <c r="A605" s="93">
        <v>600</v>
      </c>
      <c r="B605" s="105">
        <v>601</v>
      </c>
      <c r="C605" s="93">
        <v>0.73863000000000001</v>
      </c>
      <c r="D605" s="94">
        <v>0.34795999999999999</v>
      </c>
      <c r="E605" s="104">
        <f>IF('Case Details'!C$12=1,'Baseline survivor func'!C605,'Baseline survivor func'!D605)</f>
        <v>0.73863000000000001</v>
      </c>
      <c r="F605" s="105">
        <f>ROUND(E605^EXP('Linear predictor'!D$86),5)</f>
        <v>0.76900000000000002</v>
      </c>
      <c r="G605" s="91">
        <v>0.91744999999999999</v>
      </c>
      <c r="H605" s="112">
        <v>0.90534000000000003</v>
      </c>
      <c r="I605" s="115">
        <f>IF('Case Details'!C$12=1,'Baseline survivor func'!G605,'Baseline survivor func'!H605)</f>
        <v>0.91744999999999999</v>
      </c>
      <c r="J605" s="110">
        <f>ROUND(I605^EXP('Linear predictor'!F$86),5)</f>
        <v>0.90842000000000001</v>
      </c>
    </row>
    <row r="606" spans="1:10">
      <c r="A606" s="93">
        <v>601</v>
      </c>
      <c r="B606" s="105">
        <v>602</v>
      </c>
      <c r="C606" s="93">
        <v>0.73863000000000001</v>
      </c>
      <c r="D606" s="94">
        <v>0.34795999999999999</v>
      </c>
      <c r="E606" s="104">
        <f>IF('Case Details'!C$12=1,'Baseline survivor func'!C606,'Baseline survivor func'!D606)</f>
        <v>0.73863000000000001</v>
      </c>
      <c r="F606" s="105">
        <f>ROUND(E606^EXP('Linear predictor'!D$86),5)</f>
        <v>0.76900000000000002</v>
      </c>
      <c r="G606" s="91">
        <v>0.91744999999999999</v>
      </c>
      <c r="H606" s="112">
        <v>0.90502000000000005</v>
      </c>
      <c r="I606" s="115">
        <f>IF('Case Details'!C$12=1,'Baseline survivor func'!G606,'Baseline survivor func'!H606)</f>
        <v>0.91744999999999999</v>
      </c>
      <c r="J606" s="110">
        <f>ROUND(I606^EXP('Linear predictor'!F$86),5)</f>
        <v>0.90842000000000001</v>
      </c>
    </row>
    <row r="607" spans="1:10">
      <c r="A607" s="93">
        <v>602</v>
      </c>
      <c r="B607" s="105">
        <v>603</v>
      </c>
      <c r="C607" s="93">
        <v>0.73863000000000001</v>
      </c>
      <c r="D607" s="94">
        <v>0.34795999999999999</v>
      </c>
      <c r="E607" s="104">
        <f>IF('Case Details'!C$12=1,'Baseline survivor func'!C607,'Baseline survivor func'!D607)</f>
        <v>0.73863000000000001</v>
      </c>
      <c r="F607" s="105">
        <f>ROUND(E607^EXP('Linear predictor'!D$86),5)</f>
        <v>0.76900000000000002</v>
      </c>
      <c r="G607" s="91">
        <v>0.91744999999999999</v>
      </c>
      <c r="H607" s="112">
        <v>0.90502000000000005</v>
      </c>
      <c r="I607" s="115">
        <f>IF('Case Details'!C$12=1,'Baseline survivor func'!G607,'Baseline survivor func'!H607)</f>
        <v>0.91744999999999999</v>
      </c>
      <c r="J607" s="110">
        <f>ROUND(I607^EXP('Linear predictor'!F$86),5)</f>
        <v>0.90842000000000001</v>
      </c>
    </row>
    <row r="608" spans="1:10">
      <c r="A608" s="93">
        <v>603</v>
      </c>
      <c r="B608" s="105">
        <v>604</v>
      </c>
      <c r="C608" s="93">
        <v>0.73863000000000001</v>
      </c>
      <c r="D608" s="94">
        <v>0.34795999999999999</v>
      </c>
      <c r="E608" s="104">
        <f>IF('Case Details'!C$12=1,'Baseline survivor func'!C608,'Baseline survivor func'!D608)</f>
        <v>0.73863000000000001</v>
      </c>
      <c r="F608" s="105">
        <f>ROUND(E608^EXP('Linear predictor'!D$86),5)</f>
        <v>0.76900000000000002</v>
      </c>
      <c r="G608" s="91">
        <v>0.91744999999999999</v>
      </c>
      <c r="H608" s="112">
        <v>0.90502000000000005</v>
      </c>
      <c r="I608" s="115">
        <f>IF('Case Details'!C$12=1,'Baseline survivor func'!G608,'Baseline survivor func'!H608)</f>
        <v>0.91744999999999999</v>
      </c>
      <c r="J608" s="110">
        <f>ROUND(I608^EXP('Linear predictor'!F$86),5)</f>
        <v>0.90842000000000001</v>
      </c>
    </row>
    <row r="609" spans="1:10">
      <c r="A609" s="93">
        <v>604</v>
      </c>
      <c r="B609" s="105">
        <v>605</v>
      </c>
      <c r="C609" s="93">
        <v>0.73863000000000001</v>
      </c>
      <c r="D609" s="94">
        <v>0.34795999999999999</v>
      </c>
      <c r="E609" s="104">
        <f>IF('Case Details'!C$12=1,'Baseline survivor func'!C609,'Baseline survivor func'!D609)</f>
        <v>0.73863000000000001</v>
      </c>
      <c r="F609" s="105">
        <f>ROUND(E609^EXP('Linear predictor'!D$86),5)</f>
        <v>0.76900000000000002</v>
      </c>
      <c r="G609" s="91">
        <v>0.91744999999999999</v>
      </c>
      <c r="H609" s="112">
        <v>0.90502000000000005</v>
      </c>
      <c r="I609" s="115">
        <f>IF('Case Details'!C$12=1,'Baseline survivor func'!G609,'Baseline survivor func'!H609)</f>
        <v>0.91744999999999999</v>
      </c>
      <c r="J609" s="110">
        <f>ROUND(I609^EXP('Linear predictor'!F$86),5)</f>
        <v>0.90842000000000001</v>
      </c>
    </row>
    <row r="610" spans="1:10">
      <c r="A610" s="93">
        <v>605</v>
      </c>
      <c r="B610" s="105">
        <v>606</v>
      </c>
      <c r="C610" s="93">
        <v>0.73863000000000001</v>
      </c>
      <c r="D610" s="94">
        <v>0.34795999999999999</v>
      </c>
      <c r="E610" s="104">
        <f>IF('Case Details'!C$12=1,'Baseline survivor func'!C610,'Baseline survivor func'!D610)</f>
        <v>0.73863000000000001</v>
      </c>
      <c r="F610" s="105">
        <f>ROUND(E610^EXP('Linear predictor'!D$86),5)</f>
        <v>0.76900000000000002</v>
      </c>
      <c r="G610" s="91">
        <v>0.91744999999999999</v>
      </c>
      <c r="H610" s="112">
        <v>0.90502000000000005</v>
      </c>
      <c r="I610" s="115">
        <f>IF('Case Details'!C$12=1,'Baseline survivor func'!G610,'Baseline survivor func'!H610)</f>
        <v>0.91744999999999999</v>
      </c>
      <c r="J610" s="110">
        <f>ROUND(I610^EXP('Linear predictor'!F$86),5)</f>
        <v>0.90842000000000001</v>
      </c>
    </row>
    <row r="611" spans="1:10">
      <c r="A611" s="93">
        <v>606</v>
      </c>
      <c r="B611" s="105">
        <v>607</v>
      </c>
      <c r="C611" s="93">
        <v>0.73863000000000001</v>
      </c>
      <c r="D611" s="94">
        <v>0.34795999999999999</v>
      </c>
      <c r="E611" s="104">
        <f>IF('Case Details'!C$12=1,'Baseline survivor func'!C611,'Baseline survivor func'!D611)</f>
        <v>0.73863000000000001</v>
      </c>
      <c r="F611" s="105">
        <f>ROUND(E611^EXP('Linear predictor'!D$86),5)</f>
        <v>0.76900000000000002</v>
      </c>
      <c r="G611" s="91">
        <v>0.91744999999999999</v>
      </c>
      <c r="H611" s="112">
        <v>0.90502000000000005</v>
      </c>
      <c r="I611" s="115">
        <f>IF('Case Details'!C$12=1,'Baseline survivor func'!G611,'Baseline survivor func'!H611)</f>
        <v>0.91744999999999999</v>
      </c>
      <c r="J611" s="110">
        <f>ROUND(I611^EXP('Linear predictor'!F$86),5)</f>
        <v>0.90842000000000001</v>
      </c>
    </row>
    <row r="612" spans="1:10">
      <c r="A612" s="93">
        <v>607</v>
      </c>
      <c r="B612" s="105">
        <v>608</v>
      </c>
      <c r="C612" s="93">
        <v>0.73863000000000001</v>
      </c>
      <c r="D612" s="94">
        <v>0.34795999999999999</v>
      </c>
      <c r="E612" s="104">
        <f>IF('Case Details'!C$12=1,'Baseline survivor func'!C612,'Baseline survivor func'!D612)</f>
        <v>0.73863000000000001</v>
      </c>
      <c r="F612" s="105">
        <f>ROUND(E612^EXP('Linear predictor'!D$86),5)</f>
        <v>0.76900000000000002</v>
      </c>
      <c r="G612" s="91">
        <v>0.91744999999999999</v>
      </c>
      <c r="H612" s="112">
        <v>0.90502000000000005</v>
      </c>
      <c r="I612" s="115">
        <f>IF('Case Details'!C$12=1,'Baseline survivor func'!G612,'Baseline survivor func'!H612)</f>
        <v>0.91744999999999999</v>
      </c>
      <c r="J612" s="110">
        <f>ROUND(I612^EXP('Linear predictor'!F$86),5)</f>
        <v>0.90842000000000001</v>
      </c>
    </row>
    <row r="613" spans="1:10">
      <c r="A613" s="93">
        <v>608</v>
      </c>
      <c r="B613" s="105">
        <v>609</v>
      </c>
      <c r="C613" s="93">
        <v>0.73863000000000001</v>
      </c>
      <c r="D613" s="94">
        <v>0.34795999999999999</v>
      </c>
      <c r="E613" s="104">
        <f>IF('Case Details'!C$12=1,'Baseline survivor func'!C613,'Baseline survivor func'!D613)</f>
        <v>0.73863000000000001</v>
      </c>
      <c r="F613" s="105">
        <f>ROUND(E613^EXP('Linear predictor'!D$86),5)</f>
        <v>0.76900000000000002</v>
      </c>
      <c r="G613" s="91">
        <v>0.91744999999999999</v>
      </c>
      <c r="H613" s="112">
        <v>0.90502000000000005</v>
      </c>
      <c r="I613" s="115">
        <f>IF('Case Details'!C$12=1,'Baseline survivor func'!G613,'Baseline survivor func'!H613)</f>
        <v>0.91744999999999999</v>
      </c>
      <c r="J613" s="110">
        <f>ROUND(I613^EXP('Linear predictor'!F$86),5)</f>
        <v>0.90842000000000001</v>
      </c>
    </row>
    <row r="614" spans="1:10">
      <c r="A614" s="93">
        <v>609</v>
      </c>
      <c r="B614" s="105">
        <v>610</v>
      </c>
      <c r="C614" s="93">
        <v>0.73863000000000001</v>
      </c>
      <c r="D614" s="94">
        <v>0.34795999999999999</v>
      </c>
      <c r="E614" s="104">
        <f>IF('Case Details'!C$12=1,'Baseline survivor func'!C614,'Baseline survivor func'!D614)</f>
        <v>0.73863000000000001</v>
      </c>
      <c r="F614" s="105">
        <f>ROUND(E614^EXP('Linear predictor'!D$86),5)</f>
        <v>0.76900000000000002</v>
      </c>
      <c r="G614" s="91">
        <v>0.91744999999999999</v>
      </c>
      <c r="H614" s="112">
        <v>0.90502000000000005</v>
      </c>
      <c r="I614" s="115">
        <f>IF('Case Details'!C$12=1,'Baseline survivor func'!G614,'Baseline survivor func'!H614)</f>
        <v>0.91744999999999999</v>
      </c>
      <c r="J614" s="110">
        <f>ROUND(I614^EXP('Linear predictor'!F$86),5)</f>
        <v>0.90842000000000001</v>
      </c>
    </row>
    <row r="615" spans="1:10">
      <c r="A615" s="93">
        <v>610</v>
      </c>
      <c r="B615" s="105">
        <v>611</v>
      </c>
      <c r="C615" s="93">
        <v>0.73863000000000001</v>
      </c>
      <c r="D615" s="94">
        <v>0.34795999999999999</v>
      </c>
      <c r="E615" s="104">
        <f>IF('Case Details'!C$12=1,'Baseline survivor func'!C615,'Baseline survivor func'!D615)</f>
        <v>0.73863000000000001</v>
      </c>
      <c r="F615" s="105">
        <f>ROUND(E615^EXP('Linear predictor'!D$86),5)</f>
        <v>0.76900000000000002</v>
      </c>
      <c r="G615" s="91">
        <v>0.91744999999999999</v>
      </c>
      <c r="H615" s="112">
        <v>0.90502000000000005</v>
      </c>
      <c r="I615" s="115">
        <f>IF('Case Details'!C$12=1,'Baseline survivor func'!G615,'Baseline survivor func'!H615)</f>
        <v>0.91744999999999999</v>
      </c>
      <c r="J615" s="110">
        <f>ROUND(I615^EXP('Linear predictor'!F$86),5)</f>
        <v>0.90842000000000001</v>
      </c>
    </row>
    <row r="616" spans="1:10">
      <c r="A616" s="93">
        <v>611</v>
      </c>
      <c r="B616" s="105">
        <v>612</v>
      </c>
      <c r="C616" s="93">
        <v>0.73863000000000001</v>
      </c>
      <c r="D616" s="94">
        <v>0.34795999999999999</v>
      </c>
      <c r="E616" s="104">
        <f>IF('Case Details'!C$12=1,'Baseline survivor func'!C616,'Baseline survivor func'!D616)</f>
        <v>0.73863000000000001</v>
      </c>
      <c r="F616" s="105">
        <f>ROUND(E616^EXP('Linear predictor'!D$86),5)</f>
        <v>0.76900000000000002</v>
      </c>
      <c r="G616" s="91">
        <v>0.91744999999999999</v>
      </c>
      <c r="H616" s="112">
        <v>0.90502000000000005</v>
      </c>
      <c r="I616" s="115">
        <f>IF('Case Details'!C$12=1,'Baseline survivor func'!G616,'Baseline survivor func'!H616)</f>
        <v>0.91744999999999999</v>
      </c>
      <c r="J616" s="110">
        <f>ROUND(I616^EXP('Linear predictor'!F$86),5)</f>
        <v>0.90842000000000001</v>
      </c>
    </row>
    <row r="617" spans="1:10">
      <c r="A617" s="93">
        <v>612</v>
      </c>
      <c r="B617" s="105">
        <v>613</v>
      </c>
      <c r="C617" s="93">
        <v>0.73863000000000001</v>
      </c>
      <c r="D617" s="94">
        <v>0.34556999999999999</v>
      </c>
      <c r="E617" s="104">
        <f>IF('Case Details'!C$12=1,'Baseline survivor func'!C617,'Baseline survivor func'!D617)</f>
        <v>0.73863000000000001</v>
      </c>
      <c r="F617" s="105">
        <f>ROUND(E617^EXP('Linear predictor'!D$86),5)</f>
        <v>0.76900000000000002</v>
      </c>
      <c r="G617" s="91">
        <v>0.91744999999999999</v>
      </c>
      <c r="H617" s="112">
        <v>0.90502000000000005</v>
      </c>
      <c r="I617" s="115">
        <f>IF('Case Details'!C$12=1,'Baseline survivor func'!G617,'Baseline survivor func'!H617)</f>
        <v>0.91744999999999999</v>
      </c>
      <c r="J617" s="110">
        <f>ROUND(I617^EXP('Linear predictor'!F$86),5)</f>
        <v>0.90842000000000001</v>
      </c>
    </row>
    <row r="618" spans="1:10">
      <c r="A618" s="93">
        <v>613</v>
      </c>
      <c r="B618" s="105">
        <v>614</v>
      </c>
      <c r="C618" s="93">
        <v>0.73863000000000001</v>
      </c>
      <c r="D618" s="94">
        <v>0.34428999999999998</v>
      </c>
      <c r="E618" s="104">
        <f>IF('Case Details'!C$12=1,'Baseline survivor func'!C618,'Baseline survivor func'!D618)</f>
        <v>0.73863000000000001</v>
      </c>
      <c r="F618" s="105">
        <f>ROUND(E618^EXP('Linear predictor'!D$86),5)</f>
        <v>0.76900000000000002</v>
      </c>
      <c r="G618" s="91">
        <v>0.91744999999999999</v>
      </c>
      <c r="H618" s="112">
        <v>0.90502000000000005</v>
      </c>
      <c r="I618" s="115">
        <f>IF('Case Details'!C$12=1,'Baseline survivor func'!G618,'Baseline survivor func'!H618)</f>
        <v>0.91744999999999999</v>
      </c>
      <c r="J618" s="110">
        <f>ROUND(I618^EXP('Linear predictor'!F$86),5)</f>
        <v>0.90842000000000001</v>
      </c>
    </row>
    <row r="619" spans="1:10">
      <c r="A619" s="93">
        <v>614</v>
      </c>
      <c r="B619" s="105">
        <v>615</v>
      </c>
      <c r="C619" s="93">
        <v>0.73863000000000001</v>
      </c>
      <c r="D619" s="94">
        <v>0.34099000000000002</v>
      </c>
      <c r="E619" s="104">
        <f>IF('Case Details'!C$12=1,'Baseline survivor func'!C619,'Baseline survivor func'!D619)</f>
        <v>0.73863000000000001</v>
      </c>
      <c r="F619" s="105">
        <f>ROUND(E619^EXP('Linear predictor'!D$86),5)</f>
        <v>0.76900000000000002</v>
      </c>
      <c r="G619" s="91">
        <v>0.91744999999999999</v>
      </c>
      <c r="H619" s="112">
        <v>0.90502000000000005</v>
      </c>
      <c r="I619" s="115">
        <f>IF('Case Details'!C$12=1,'Baseline survivor func'!G619,'Baseline survivor func'!H619)</f>
        <v>0.91744999999999999</v>
      </c>
      <c r="J619" s="110">
        <f>ROUND(I619^EXP('Linear predictor'!F$86),5)</f>
        <v>0.90842000000000001</v>
      </c>
    </row>
    <row r="620" spans="1:10">
      <c r="A620" s="93">
        <v>615</v>
      </c>
      <c r="B620" s="105">
        <v>616</v>
      </c>
      <c r="C620" s="93">
        <v>0.73863000000000001</v>
      </c>
      <c r="D620" s="94">
        <v>0.34099000000000002</v>
      </c>
      <c r="E620" s="104">
        <f>IF('Case Details'!C$12=1,'Baseline survivor func'!C620,'Baseline survivor func'!D620)</f>
        <v>0.73863000000000001</v>
      </c>
      <c r="F620" s="105">
        <f>ROUND(E620^EXP('Linear predictor'!D$86),5)</f>
        <v>0.76900000000000002</v>
      </c>
      <c r="G620" s="91">
        <v>0.91744999999999999</v>
      </c>
      <c r="H620" s="112">
        <v>0.90502000000000005</v>
      </c>
      <c r="I620" s="115">
        <f>IF('Case Details'!C$12=1,'Baseline survivor func'!G620,'Baseline survivor func'!H620)</f>
        <v>0.91744999999999999</v>
      </c>
      <c r="J620" s="110">
        <f>ROUND(I620^EXP('Linear predictor'!F$86),5)</f>
        <v>0.90842000000000001</v>
      </c>
    </row>
    <row r="621" spans="1:10">
      <c r="A621" s="93">
        <v>616</v>
      </c>
      <c r="B621" s="105">
        <v>617</v>
      </c>
      <c r="C621" s="93">
        <v>0.73863000000000001</v>
      </c>
      <c r="D621" s="94">
        <v>0.34099000000000002</v>
      </c>
      <c r="E621" s="104">
        <f>IF('Case Details'!C$12=1,'Baseline survivor func'!C621,'Baseline survivor func'!D621)</f>
        <v>0.73863000000000001</v>
      </c>
      <c r="F621" s="105">
        <f>ROUND(E621^EXP('Linear predictor'!D$86),5)</f>
        <v>0.76900000000000002</v>
      </c>
      <c r="G621" s="91">
        <v>0.91744999999999999</v>
      </c>
      <c r="H621" s="112">
        <v>0.90469999999999995</v>
      </c>
      <c r="I621" s="115">
        <f>IF('Case Details'!C$12=1,'Baseline survivor func'!G621,'Baseline survivor func'!H621)</f>
        <v>0.91744999999999999</v>
      </c>
      <c r="J621" s="110">
        <f>ROUND(I621^EXP('Linear predictor'!F$86),5)</f>
        <v>0.90842000000000001</v>
      </c>
    </row>
    <row r="622" spans="1:10">
      <c r="A622" s="93">
        <v>617</v>
      </c>
      <c r="B622" s="105">
        <v>618</v>
      </c>
      <c r="C622" s="93">
        <v>0.73863000000000001</v>
      </c>
      <c r="D622" s="94">
        <v>0.34099000000000002</v>
      </c>
      <c r="E622" s="104">
        <f>IF('Case Details'!C$12=1,'Baseline survivor func'!C622,'Baseline survivor func'!D622)</f>
        <v>0.73863000000000001</v>
      </c>
      <c r="F622" s="105">
        <f>ROUND(E622^EXP('Linear predictor'!D$86),5)</f>
        <v>0.76900000000000002</v>
      </c>
      <c r="G622" s="91">
        <v>0.91744999999999999</v>
      </c>
      <c r="H622" s="112">
        <v>0.90469999999999995</v>
      </c>
      <c r="I622" s="115">
        <f>IF('Case Details'!C$12=1,'Baseline survivor func'!G622,'Baseline survivor func'!H622)</f>
        <v>0.91744999999999999</v>
      </c>
      <c r="J622" s="110">
        <f>ROUND(I622^EXP('Linear predictor'!F$86),5)</f>
        <v>0.90842000000000001</v>
      </c>
    </row>
    <row r="623" spans="1:10">
      <c r="A623" s="93">
        <v>618</v>
      </c>
      <c r="B623" s="105">
        <v>619</v>
      </c>
      <c r="C623" s="93">
        <v>0.73863000000000001</v>
      </c>
      <c r="D623" s="94">
        <v>0.34099000000000002</v>
      </c>
      <c r="E623" s="104">
        <f>IF('Case Details'!C$12=1,'Baseline survivor func'!C623,'Baseline survivor func'!D623)</f>
        <v>0.73863000000000001</v>
      </c>
      <c r="F623" s="105">
        <f>ROUND(E623^EXP('Linear predictor'!D$86),5)</f>
        <v>0.76900000000000002</v>
      </c>
      <c r="G623" s="91">
        <v>0.91744999999999999</v>
      </c>
      <c r="H623" s="112">
        <v>0.90469999999999995</v>
      </c>
      <c r="I623" s="115">
        <f>IF('Case Details'!C$12=1,'Baseline survivor func'!G623,'Baseline survivor func'!H623)</f>
        <v>0.91744999999999999</v>
      </c>
      <c r="J623" s="110">
        <f>ROUND(I623^EXP('Linear predictor'!F$86),5)</f>
        <v>0.90842000000000001</v>
      </c>
    </row>
    <row r="624" spans="1:10">
      <c r="A624" s="93">
        <v>619</v>
      </c>
      <c r="B624" s="105">
        <v>620</v>
      </c>
      <c r="C624" s="93">
        <v>0.73863000000000001</v>
      </c>
      <c r="D624" s="94">
        <v>0.34099000000000002</v>
      </c>
      <c r="E624" s="104">
        <f>IF('Case Details'!C$12=1,'Baseline survivor func'!C624,'Baseline survivor func'!D624)</f>
        <v>0.73863000000000001</v>
      </c>
      <c r="F624" s="105">
        <f>ROUND(E624^EXP('Linear predictor'!D$86),5)</f>
        <v>0.76900000000000002</v>
      </c>
      <c r="G624" s="91">
        <v>0.91744999999999999</v>
      </c>
      <c r="H624" s="112">
        <v>0.90469999999999995</v>
      </c>
      <c r="I624" s="115">
        <f>IF('Case Details'!C$12=1,'Baseline survivor func'!G624,'Baseline survivor func'!H624)</f>
        <v>0.91744999999999999</v>
      </c>
      <c r="J624" s="110">
        <f>ROUND(I624^EXP('Linear predictor'!F$86),5)</f>
        <v>0.90842000000000001</v>
      </c>
    </row>
    <row r="625" spans="1:10">
      <c r="A625" s="93">
        <v>620</v>
      </c>
      <c r="B625" s="105">
        <v>621</v>
      </c>
      <c r="C625" s="93">
        <v>0.73863000000000001</v>
      </c>
      <c r="D625" s="94">
        <v>0.34099000000000002</v>
      </c>
      <c r="E625" s="104">
        <f>IF('Case Details'!C$12=1,'Baseline survivor func'!C625,'Baseline survivor func'!D625)</f>
        <v>0.73863000000000001</v>
      </c>
      <c r="F625" s="105">
        <f>ROUND(E625^EXP('Linear predictor'!D$86),5)</f>
        <v>0.76900000000000002</v>
      </c>
      <c r="G625" s="91">
        <v>0.91744999999999999</v>
      </c>
      <c r="H625" s="112">
        <v>0.90437000000000001</v>
      </c>
      <c r="I625" s="115">
        <f>IF('Case Details'!C$12=1,'Baseline survivor func'!G625,'Baseline survivor func'!H625)</f>
        <v>0.91744999999999999</v>
      </c>
      <c r="J625" s="110">
        <f>ROUND(I625^EXP('Linear predictor'!F$86),5)</f>
        <v>0.90842000000000001</v>
      </c>
    </row>
    <row r="626" spans="1:10">
      <c r="A626" s="93">
        <v>621</v>
      </c>
      <c r="B626" s="105">
        <v>622</v>
      </c>
      <c r="C626" s="93">
        <v>0.73863000000000001</v>
      </c>
      <c r="D626" s="94">
        <v>0.34099000000000002</v>
      </c>
      <c r="E626" s="104">
        <f>IF('Case Details'!C$12=1,'Baseline survivor func'!C626,'Baseline survivor func'!D626)</f>
        <v>0.73863000000000001</v>
      </c>
      <c r="F626" s="105">
        <f>ROUND(E626^EXP('Linear predictor'!D$86),5)</f>
        <v>0.76900000000000002</v>
      </c>
      <c r="G626" s="91">
        <v>0.91744999999999999</v>
      </c>
      <c r="H626" s="112">
        <v>0.90437000000000001</v>
      </c>
      <c r="I626" s="115">
        <f>IF('Case Details'!C$12=1,'Baseline survivor func'!G626,'Baseline survivor func'!H626)</f>
        <v>0.91744999999999999</v>
      </c>
      <c r="J626" s="110">
        <f>ROUND(I626^EXP('Linear predictor'!F$86),5)</f>
        <v>0.90842000000000001</v>
      </c>
    </row>
    <row r="627" spans="1:10">
      <c r="A627" s="93">
        <v>622</v>
      </c>
      <c r="B627" s="105">
        <v>623</v>
      </c>
      <c r="C627" s="93">
        <v>0.73863000000000001</v>
      </c>
      <c r="D627" s="94">
        <v>0.33384999999999998</v>
      </c>
      <c r="E627" s="104">
        <f>IF('Case Details'!C$12=1,'Baseline survivor func'!C627,'Baseline survivor func'!D627)</f>
        <v>0.73863000000000001</v>
      </c>
      <c r="F627" s="105">
        <f>ROUND(E627^EXP('Linear predictor'!D$86),5)</f>
        <v>0.76900000000000002</v>
      </c>
      <c r="G627" s="91">
        <v>0.91744999999999999</v>
      </c>
      <c r="H627" s="112">
        <v>0.90405000000000002</v>
      </c>
      <c r="I627" s="115">
        <f>IF('Case Details'!C$12=1,'Baseline survivor func'!G627,'Baseline survivor func'!H627)</f>
        <v>0.91744999999999999</v>
      </c>
      <c r="J627" s="110">
        <f>ROUND(I627^EXP('Linear predictor'!F$86),5)</f>
        <v>0.90842000000000001</v>
      </c>
    </row>
    <row r="628" spans="1:10">
      <c r="A628" s="93">
        <v>623</v>
      </c>
      <c r="B628" s="105">
        <v>624</v>
      </c>
      <c r="C628" s="93">
        <v>0.73863000000000001</v>
      </c>
      <c r="D628" s="94">
        <v>0.33384999999999998</v>
      </c>
      <c r="E628" s="104">
        <f>IF('Case Details'!C$12=1,'Baseline survivor func'!C628,'Baseline survivor func'!D628)</f>
        <v>0.73863000000000001</v>
      </c>
      <c r="F628" s="105">
        <f>ROUND(E628^EXP('Linear predictor'!D$86),5)</f>
        <v>0.76900000000000002</v>
      </c>
      <c r="G628" s="91">
        <v>0.91744999999999999</v>
      </c>
      <c r="H628" s="112">
        <v>0.90405000000000002</v>
      </c>
      <c r="I628" s="115">
        <f>IF('Case Details'!C$12=1,'Baseline survivor func'!G628,'Baseline survivor func'!H628)</f>
        <v>0.91744999999999999</v>
      </c>
      <c r="J628" s="110">
        <f>ROUND(I628^EXP('Linear predictor'!F$86),5)</f>
        <v>0.90842000000000001</v>
      </c>
    </row>
    <row r="629" spans="1:10">
      <c r="A629" s="93">
        <v>624</v>
      </c>
      <c r="B629" s="105">
        <v>625</v>
      </c>
      <c r="C629" s="93">
        <v>0.73863000000000001</v>
      </c>
      <c r="D629" s="94">
        <v>0.33384999999999998</v>
      </c>
      <c r="E629" s="104">
        <f>IF('Case Details'!C$12=1,'Baseline survivor func'!C629,'Baseline survivor func'!D629)</f>
        <v>0.73863000000000001</v>
      </c>
      <c r="F629" s="105">
        <f>ROUND(E629^EXP('Linear predictor'!D$86),5)</f>
        <v>0.76900000000000002</v>
      </c>
      <c r="G629" s="91">
        <v>0.91744999999999999</v>
      </c>
      <c r="H629" s="112">
        <v>0.90405000000000002</v>
      </c>
      <c r="I629" s="115">
        <f>IF('Case Details'!C$12=1,'Baseline survivor func'!G629,'Baseline survivor func'!H629)</f>
        <v>0.91744999999999999</v>
      </c>
      <c r="J629" s="110">
        <f>ROUND(I629^EXP('Linear predictor'!F$86),5)</f>
        <v>0.90842000000000001</v>
      </c>
    </row>
    <row r="630" spans="1:10">
      <c r="A630" s="93">
        <v>625</v>
      </c>
      <c r="B630" s="105">
        <v>626</v>
      </c>
      <c r="C630" s="93">
        <v>0.73863000000000001</v>
      </c>
      <c r="D630" s="94">
        <v>0.33384999999999998</v>
      </c>
      <c r="E630" s="104">
        <f>IF('Case Details'!C$12=1,'Baseline survivor func'!C630,'Baseline survivor func'!D630)</f>
        <v>0.73863000000000001</v>
      </c>
      <c r="F630" s="105">
        <f>ROUND(E630^EXP('Linear predictor'!D$86),5)</f>
        <v>0.76900000000000002</v>
      </c>
      <c r="G630" s="91">
        <v>0.91744999999999999</v>
      </c>
      <c r="H630" s="112">
        <v>0.90371999999999997</v>
      </c>
      <c r="I630" s="115">
        <f>IF('Case Details'!C$12=1,'Baseline survivor func'!G630,'Baseline survivor func'!H630)</f>
        <v>0.91744999999999999</v>
      </c>
      <c r="J630" s="110">
        <f>ROUND(I630^EXP('Linear predictor'!F$86),5)</f>
        <v>0.90842000000000001</v>
      </c>
    </row>
    <row r="631" spans="1:10">
      <c r="A631" s="93">
        <v>626</v>
      </c>
      <c r="B631" s="105">
        <v>627</v>
      </c>
      <c r="C631" s="93">
        <v>0.73863000000000001</v>
      </c>
      <c r="D631" s="94">
        <v>0.33384999999999998</v>
      </c>
      <c r="E631" s="104">
        <f>IF('Case Details'!C$12=1,'Baseline survivor func'!C631,'Baseline survivor func'!D631)</f>
        <v>0.73863000000000001</v>
      </c>
      <c r="F631" s="105">
        <f>ROUND(E631^EXP('Linear predictor'!D$86),5)</f>
        <v>0.76900000000000002</v>
      </c>
      <c r="G631" s="91">
        <v>0.91744999999999999</v>
      </c>
      <c r="H631" s="112">
        <v>0.90371999999999997</v>
      </c>
      <c r="I631" s="115">
        <f>IF('Case Details'!C$12=1,'Baseline survivor func'!G631,'Baseline survivor func'!H631)</f>
        <v>0.91744999999999999</v>
      </c>
      <c r="J631" s="110">
        <f>ROUND(I631^EXP('Linear predictor'!F$86),5)</f>
        <v>0.90842000000000001</v>
      </c>
    </row>
    <row r="632" spans="1:10">
      <c r="A632" s="93">
        <v>627</v>
      </c>
      <c r="B632" s="105">
        <v>628</v>
      </c>
      <c r="C632" s="93">
        <v>0.73863000000000001</v>
      </c>
      <c r="D632" s="94">
        <v>0.33384999999999998</v>
      </c>
      <c r="E632" s="104">
        <f>IF('Case Details'!C$12=1,'Baseline survivor func'!C632,'Baseline survivor func'!D632)</f>
        <v>0.73863000000000001</v>
      </c>
      <c r="F632" s="105">
        <f>ROUND(E632^EXP('Linear predictor'!D$86),5)</f>
        <v>0.76900000000000002</v>
      </c>
      <c r="G632" s="91">
        <v>0.91744999999999999</v>
      </c>
      <c r="H632" s="112">
        <v>0.90371999999999997</v>
      </c>
      <c r="I632" s="115">
        <f>IF('Case Details'!C$12=1,'Baseline survivor func'!G632,'Baseline survivor func'!H632)</f>
        <v>0.91744999999999999</v>
      </c>
      <c r="J632" s="110">
        <f>ROUND(I632^EXP('Linear predictor'!F$86),5)</f>
        <v>0.90842000000000001</v>
      </c>
    </row>
    <row r="633" spans="1:10">
      <c r="A633" s="93">
        <v>628</v>
      </c>
      <c r="B633" s="105">
        <v>629</v>
      </c>
      <c r="C633" s="93">
        <v>0.73863000000000001</v>
      </c>
      <c r="D633" s="94">
        <v>0.33384999999999998</v>
      </c>
      <c r="E633" s="104">
        <f>IF('Case Details'!C$12=1,'Baseline survivor func'!C633,'Baseline survivor func'!D633)</f>
        <v>0.73863000000000001</v>
      </c>
      <c r="F633" s="105">
        <f>ROUND(E633^EXP('Linear predictor'!D$86),5)</f>
        <v>0.76900000000000002</v>
      </c>
      <c r="G633" s="91">
        <v>0.91744999999999999</v>
      </c>
      <c r="H633" s="112">
        <v>0.90339999999999998</v>
      </c>
      <c r="I633" s="115">
        <f>IF('Case Details'!C$12=1,'Baseline survivor func'!G633,'Baseline survivor func'!H633)</f>
        <v>0.91744999999999999</v>
      </c>
      <c r="J633" s="110">
        <f>ROUND(I633^EXP('Linear predictor'!F$86),5)</f>
        <v>0.90842000000000001</v>
      </c>
    </row>
    <row r="634" spans="1:10">
      <c r="A634" s="93">
        <v>629</v>
      </c>
      <c r="B634" s="105">
        <v>630</v>
      </c>
      <c r="C634" s="93">
        <v>0.73863000000000001</v>
      </c>
      <c r="D634" s="94">
        <v>0.33384999999999998</v>
      </c>
      <c r="E634" s="104">
        <f>IF('Case Details'!C$12=1,'Baseline survivor func'!C634,'Baseline survivor func'!D634)</f>
        <v>0.73863000000000001</v>
      </c>
      <c r="F634" s="105">
        <f>ROUND(E634^EXP('Linear predictor'!D$86),5)</f>
        <v>0.76900000000000002</v>
      </c>
      <c r="G634" s="91">
        <v>0.91744999999999999</v>
      </c>
      <c r="H634" s="112">
        <v>0.90339999999999998</v>
      </c>
      <c r="I634" s="115">
        <f>IF('Case Details'!C$12=1,'Baseline survivor func'!G634,'Baseline survivor func'!H634)</f>
        <v>0.91744999999999999</v>
      </c>
      <c r="J634" s="110">
        <f>ROUND(I634^EXP('Linear predictor'!F$86),5)</f>
        <v>0.90842000000000001</v>
      </c>
    </row>
    <row r="635" spans="1:10">
      <c r="A635" s="93">
        <v>630</v>
      </c>
      <c r="B635" s="105">
        <v>631</v>
      </c>
      <c r="C635" s="93">
        <v>0.73863000000000001</v>
      </c>
      <c r="D635" s="94">
        <v>0.33384999999999998</v>
      </c>
      <c r="E635" s="104">
        <f>IF('Case Details'!C$12=1,'Baseline survivor func'!C635,'Baseline survivor func'!D635)</f>
        <v>0.73863000000000001</v>
      </c>
      <c r="F635" s="105">
        <f>ROUND(E635^EXP('Linear predictor'!D$86),5)</f>
        <v>0.76900000000000002</v>
      </c>
      <c r="G635" s="91">
        <v>0.91744999999999999</v>
      </c>
      <c r="H635" s="112">
        <v>0.90339999999999998</v>
      </c>
      <c r="I635" s="115">
        <f>IF('Case Details'!C$12=1,'Baseline survivor func'!G635,'Baseline survivor func'!H635)</f>
        <v>0.91744999999999999</v>
      </c>
      <c r="J635" s="110">
        <f>ROUND(I635^EXP('Linear predictor'!F$86),5)</f>
        <v>0.90842000000000001</v>
      </c>
    </row>
    <row r="636" spans="1:10">
      <c r="A636" s="93">
        <v>631</v>
      </c>
      <c r="B636" s="105">
        <v>632</v>
      </c>
      <c r="C636" s="93">
        <v>0.73863000000000001</v>
      </c>
      <c r="D636" s="94">
        <v>0.33172000000000001</v>
      </c>
      <c r="E636" s="104">
        <f>IF('Case Details'!C$12=1,'Baseline survivor func'!C636,'Baseline survivor func'!D636)</f>
        <v>0.73863000000000001</v>
      </c>
      <c r="F636" s="105">
        <f>ROUND(E636^EXP('Linear predictor'!D$86),5)</f>
        <v>0.76900000000000002</v>
      </c>
      <c r="G636" s="91">
        <v>0.91744999999999999</v>
      </c>
      <c r="H636" s="112">
        <v>0.90307000000000004</v>
      </c>
      <c r="I636" s="115">
        <f>IF('Case Details'!C$12=1,'Baseline survivor func'!G636,'Baseline survivor func'!H636)</f>
        <v>0.91744999999999999</v>
      </c>
      <c r="J636" s="110">
        <f>ROUND(I636^EXP('Linear predictor'!F$86),5)</f>
        <v>0.90842000000000001</v>
      </c>
    </row>
    <row r="637" spans="1:10">
      <c r="A637" s="93">
        <v>632</v>
      </c>
      <c r="B637" s="105">
        <v>633</v>
      </c>
      <c r="C637" s="93">
        <v>0.73863000000000001</v>
      </c>
      <c r="D637" s="94">
        <v>0.33172000000000001</v>
      </c>
      <c r="E637" s="104">
        <f>IF('Case Details'!C$12=1,'Baseline survivor func'!C637,'Baseline survivor func'!D637)</f>
        <v>0.73863000000000001</v>
      </c>
      <c r="F637" s="105">
        <f>ROUND(E637^EXP('Linear predictor'!D$86),5)</f>
        <v>0.76900000000000002</v>
      </c>
      <c r="G637" s="91">
        <v>0.91744999999999999</v>
      </c>
      <c r="H637" s="112">
        <v>0.90307000000000004</v>
      </c>
      <c r="I637" s="115">
        <f>IF('Case Details'!C$12=1,'Baseline survivor func'!G637,'Baseline survivor func'!H637)</f>
        <v>0.91744999999999999</v>
      </c>
      <c r="J637" s="110">
        <f>ROUND(I637^EXP('Linear predictor'!F$86),5)</f>
        <v>0.90842000000000001</v>
      </c>
    </row>
    <row r="638" spans="1:10">
      <c r="A638" s="93">
        <v>633</v>
      </c>
      <c r="B638" s="105">
        <v>634</v>
      </c>
      <c r="C638" s="93">
        <v>0.73863000000000001</v>
      </c>
      <c r="D638" s="94">
        <v>0.33172000000000001</v>
      </c>
      <c r="E638" s="104">
        <f>IF('Case Details'!C$12=1,'Baseline survivor func'!C638,'Baseline survivor func'!D638)</f>
        <v>0.73863000000000001</v>
      </c>
      <c r="F638" s="105">
        <f>ROUND(E638^EXP('Linear predictor'!D$86),5)</f>
        <v>0.76900000000000002</v>
      </c>
      <c r="G638" s="91">
        <v>0.91744999999999999</v>
      </c>
      <c r="H638" s="112">
        <v>0.90307000000000004</v>
      </c>
      <c r="I638" s="115">
        <f>IF('Case Details'!C$12=1,'Baseline survivor func'!G638,'Baseline survivor func'!H638)</f>
        <v>0.91744999999999999</v>
      </c>
      <c r="J638" s="110">
        <f>ROUND(I638^EXP('Linear predictor'!F$86),5)</f>
        <v>0.90842000000000001</v>
      </c>
    </row>
    <row r="639" spans="1:10">
      <c r="A639" s="93">
        <v>634</v>
      </c>
      <c r="B639" s="105">
        <v>635</v>
      </c>
      <c r="C639" s="93">
        <v>0.73863000000000001</v>
      </c>
      <c r="D639" s="94">
        <v>0.33172000000000001</v>
      </c>
      <c r="E639" s="104">
        <f>IF('Case Details'!C$12=1,'Baseline survivor func'!C639,'Baseline survivor func'!D639)</f>
        <v>0.73863000000000001</v>
      </c>
      <c r="F639" s="105">
        <f>ROUND(E639^EXP('Linear predictor'!D$86),5)</f>
        <v>0.76900000000000002</v>
      </c>
      <c r="G639" s="91">
        <v>0.91744999999999999</v>
      </c>
      <c r="H639" s="112">
        <v>0.90307000000000004</v>
      </c>
      <c r="I639" s="115">
        <f>IF('Case Details'!C$12=1,'Baseline survivor func'!G639,'Baseline survivor func'!H639)</f>
        <v>0.91744999999999999</v>
      </c>
      <c r="J639" s="110">
        <f>ROUND(I639^EXP('Linear predictor'!F$86),5)</f>
        <v>0.90842000000000001</v>
      </c>
    </row>
    <row r="640" spans="1:10">
      <c r="A640" s="93">
        <v>635</v>
      </c>
      <c r="B640" s="105">
        <v>636</v>
      </c>
      <c r="C640" s="93">
        <v>0.73863000000000001</v>
      </c>
      <c r="D640" s="94">
        <v>0.33172000000000001</v>
      </c>
      <c r="E640" s="104">
        <f>IF('Case Details'!C$12=1,'Baseline survivor func'!C640,'Baseline survivor func'!D640)</f>
        <v>0.73863000000000001</v>
      </c>
      <c r="F640" s="105">
        <f>ROUND(E640^EXP('Linear predictor'!D$86),5)</f>
        <v>0.76900000000000002</v>
      </c>
      <c r="G640" s="91">
        <v>0.91744999999999999</v>
      </c>
      <c r="H640" s="112">
        <v>0.90307000000000004</v>
      </c>
      <c r="I640" s="115">
        <f>IF('Case Details'!C$12=1,'Baseline survivor func'!G640,'Baseline survivor func'!H640)</f>
        <v>0.91744999999999999</v>
      </c>
      <c r="J640" s="110">
        <f>ROUND(I640^EXP('Linear predictor'!F$86),5)</f>
        <v>0.90842000000000001</v>
      </c>
    </row>
    <row r="641" spans="1:10">
      <c r="A641" s="93">
        <v>636</v>
      </c>
      <c r="B641" s="105">
        <v>637</v>
      </c>
      <c r="C641" s="93">
        <v>0.73863000000000001</v>
      </c>
      <c r="D641" s="94">
        <v>0.32946999999999999</v>
      </c>
      <c r="E641" s="104">
        <f>IF('Case Details'!C$12=1,'Baseline survivor func'!C641,'Baseline survivor func'!D641)</f>
        <v>0.73863000000000001</v>
      </c>
      <c r="F641" s="105">
        <f>ROUND(E641^EXP('Linear predictor'!D$86),5)</f>
        <v>0.76900000000000002</v>
      </c>
      <c r="G641" s="91">
        <v>0.91744999999999999</v>
      </c>
      <c r="H641" s="112">
        <v>0.90307000000000004</v>
      </c>
      <c r="I641" s="115">
        <f>IF('Case Details'!C$12=1,'Baseline survivor func'!G641,'Baseline survivor func'!H641)</f>
        <v>0.91744999999999999</v>
      </c>
      <c r="J641" s="110">
        <f>ROUND(I641^EXP('Linear predictor'!F$86),5)</f>
        <v>0.90842000000000001</v>
      </c>
    </row>
    <row r="642" spans="1:10">
      <c r="A642" s="93">
        <v>637</v>
      </c>
      <c r="B642" s="105">
        <v>638</v>
      </c>
      <c r="C642" s="93">
        <v>0.73863000000000001</v>
      </c>
      <c r="D642" s="94">
        <v>0.32946999999999999</v>
      </c>
      <c r="E642" s="104">
        <f>IF('Case Details'!C$12=1,'Baseline survivor func'!C642,'Baseline survivor func'!D642)</f>
        <v>0.73863000000000001</v>
      </c>
      <c r="F642" s="105">
        <f>ROUND(E642^EXP('Linear predictor'!D$86),5)</f>
        <v>0.76900000000000002</v>
      </c>
      <c r="G642" s="91">
        <v>0.91744999999999999</v>
      </c>
      <c r="H642" s="112">
        <v>0.90273999999999999</v>
      </c>
      <c r="I642" s="115">
        <f>IF('Case Details'!C$12=1,'Baseline survivor func'!G642,'Baseline survivor func'!H642)</f>
        <v>0.91744999999999999</v>
      </c>
      <c r="J642" s="110">
        <f>ROUND(I642^EXP('Linear predictor'!F$86),5)</f>
        <v>0.90842000000000001</v>
      </c>
    </row>
    <row r="643" spans="1:10">
      <c r="A643" s="93">
        <v>638</v>
      </c>
      <c r="B643" s="105">
        <v>639</v>
      </c>
      <c r="C643" s="93">
        <v>0.73863000000000001</v>
      </c>
      <c r="D643" s="94">
        <v>0.32946999999999999</v>
      </c>
      <c r="E643" s="104">
        <f>IF('Case Details'!C$12=1,'Baseline survivor func'!C643,'Baseline survivor func'!D643)</f>
        <v>0.73863000000000001</v>
      </c>
      <c r="F643" s="105">
        <f>ROUND(E643^EXP('Linear predictor'!D$86),5)</f>
        <v>0.76900000000000002</v>
      </c>
      <c r="G643" s="91">
        <v>0.91744999999999999</v>
      </c>
      <c r="H643" s="112">
        <v>0.90273999999999999</v>
      </c>
      <c r="I643" s="115">
        <f>IF('Case Details'!C$12=1,'Baseline survivor func'!G643,'Baseline survivor func'!H643)</f>
        <v>0.91744999999999999</v>
      </c>
      <c r="J643" s="110">
        <f>ROUND(I643^EXP('Linear predictor'!F$86),5)</f>
        <v>0.90842000000000001</v>
      </c>
    </row>
    <row r="644" spans="1:10">
      <c r="A644" s="93">
        <v>639</v>
      </c>
      <c r="B644" s="105">
        <v>640</v>
      </c>
      <c r="C644" s="93">
        <v>0.73863000000000001</v>
      </c>
      <c r="D644" s="94">
        <v>0.32946999999999999</v>
      </c>
      <c r="E644" s="104">
        <f>IF('Case Details'!C$12=1,'Baseline survivor func'!C644,'Baseline survivor func'!D644)</f>
        <v>0.73863000000000001</v>
      </c>
      <c r="F644" s="105">
        <f>ROUND(E644^EXP('Linear predictor'!D$86),5)</f>
        <v>0.76900000000000002</v>
      </c>
      <c r="G644" s="91">
        <v>0.91744999999999999</v>
      </c>
      <c r="H644" s="112">
        <v>0.90273999999999999</v>
      </c>
      <c r="I644" s="115">
        <f>IF('Case Details'!C$12=1,'Baseline survivor func'!G644,'Baseline survivor func'!H644)</f>
        <v>0.91744999999999999</v>
      </c>
      <c r="J644" s="110">
        <f>ROUND(I644^EXP('Linear predictor'!F$86),5)</f>
        <v>0.90842000000000001</v>
      </c>
    </row>
    <row r="645" spans="1:10">
      <c r="A645" s="93">
        <v>640</v>
      </c>
      <c r="B645" s="105">
        <v>641</v>
      </c>
      <c r="C645" s="93">
        <v>0.73863000000000001</v>
      </c>
      <c r="D645" s="94">
        <v>0.32946999999999999</v>
      </c>
      <c r="E645" s="104">
        <f>IF('Case Details'!C$12=1,'Baseline survivor func'!C645,'Baseline survivor func'!D645)</f>
        <v>0.73863000000000001</v>
      </c>
      <c r="F645" s="105">
        <f>ROUND(E645^EXP('Linear predictor'!D$86),5)</f>
        <v>0.76900000000000002</v>
      </c>
      <c r="G645" s="91">
        <v>0.91744999999999999</v>
      </c>
      <c r="H645" s="112">
        <v>0.90241000000000005</v>
      </c>
      <c r="I645" s="115">
        <f>IF('Case Details'!C$12=1,'Baseline survivor func'!G645,'Baseline survivor func'!H645)</f>
        <v>0.91744999999999999</v>
      </c>
      <c r="J645" s="110">
        <f>ROUND(I645^EXP('Linear predictor'!F$86),5)</f>
        <v>0.90842000000000001</v>
      </c>
    </row>
    <row r="646" spans="1:10">
      <c r="A646" s="93">
        <v>641</v>
      </c>
      <c r="B646" s="105">
        <v>642</v>
      </c>
      <c r="C646" s="93">
        <v>0.73863000000000001</v>
      </c>
      <c r="D646" s="94">
        <v>0.32946999999999999</v>
      </c>
      <c r="E646" s="104">
        <f>IF('Case Details'!C$12=1,'Baseline survivor func'!C646,'Baseline survivor func'!D646)</f>
        <v>0.73863000000000001</v>
      </c>
      <c r="F646" s="105">
        <f>ROUND(E646^EXP('Linear predictor'!D$86),5)</f>
        <v>0.76900000000000002</v>
      </c>
      <c r="G646" s="91">
        <v>0.91744999999999999</v>
      </c>
      <c r="H646" s="112">
        <v>0.90241000000000005</v>
      </c>
      <c r="I646" s="115">
        <f>IF('Case Details'!C$12=1,'Baseline survivor func'!G646,'Baseline survivor func'!H646)</f>
        <v>0.91744999999999999</v>
      </c>
      <c r="J646" s="110">
        <f>ROUND(I646^EXP('Linear predictor'!F$86),5)</f>
        <v>0.90842000000000001</v>
      </c>
    </row>
    <row r="647" spans="1:10">
      <c r="A647" s="93">
        <v>642</v>
      </c>
      <c r="B647" s="105">
        <v>643</v>
      </c>
      <c r="C647" s="93">
        <v>0.72999000000000003</v>
      </c>
      <c r="D647" s="94">
        <v>0.32946999999999999</v>
      </c>
      <c r="E647" s="104">
        <f>IF('Case Details'!C$12=1,'Baseline survivor func'!C647,'Baseline survivor func'!D647)</f>
        <v>0.72999000000000003</v>
      </c>
      <c r="F647" s="105">
        <f>ROUND(E647^EXP('Linear predictor'!D$86),5)</f>
        <v>0.76119999999999999</v>
      </c>
      <c r="G647" s="91">
        <v>0.91744999999999999</v>
      </c>
      <c r="H647" s="112">
        <v>0.90241000000000005</v>
      </c>
      <c r="I647" s="115">
        <f>IF('Case Details'!C$12=1,'Baseline survivor func'!G647,'Baseline survivor func'!H647)</f>
        <v>0.91744999999999999</v>
      </c>
      <c r="J647" s="110">
        <f>ROUND(I647^EXP('Linear predictor'!F$86),5)</f>
        <v>0.90842000000000001</v>
      </c>
    </row>
    <row r="648" spans="1:10">
      <c r="A648" s="93">
        <v>643</v>
      </c>
      <c r="B648" s="105">
        <v>644</v>
      </c>
      <c r="C648" s="93">
        <v>0.72999000000000003</v>
      </c>
      <c r="D648" s="94">
        <v>0.32946999999999999</v>
      </c>
      <c r="E648" s="104">
        <f>IF('Case Details'!C$12=1,'Baseline survivor func'!C648,'Baseline survivor func'!D648)</f>
        <v>0.72999000000000003</v>
      </c>
      <c r="F648" s="105">
        <f>ROUND(E648^EXP('Linear predictor'!D$86),5)</f>
        <v>0.76119999999999999</v>
      </c>
      <c r="G648" s="91">
        <v>0.91744999999999999</v>
      </c>
      <c r="H648" s="112">
        <v>0.90241000000000005</v>
      </c>
      <c r="I648" s="115">
        <f>IF('Case Details'!C$12=1,'Baseline survivor func'!G648,'Baseline survivor func'!H648)</f>
        <v>0.91744999999999999</v>
      </c>
      <c r="J648" s="110">
        <f>ROUND(I648^EXP('Linear predictor'!F$86),5)</f>
        <v>0.90842000000000001</v>
      </c>
    </row>
    <row r="649" spans="1:10">
      <c r="A649" s="93">
        <v>644</v>
      </c>
      <c r="B649" s="105">
        <v>645</v>
      </c>
      <c r="C649" s="93">
        <v>0.72999000000000003</v>
      </c>
      <c r="D649" s="94">
        <v>0.32946999999999999</v>
      </c>
      <c r="E649" s="104">
        <f>IF('Case Details'!C$12=1,'Baseline survivor func'!C649,'Baseline survivor func'!D649)</f>
        <v>0.72999000000000003</v>
      </c>
      <c r="F649" s="105">
        <f>ROUND(E649^EXP('Linear predictor'!D$86),5)</f>
        <v>0.76119999999999999</v>
      </c>
      <c r="G649" s="91">
        <v>0.91744999999999999</v>
      </c>
      <c r="H649" s="112">
        <v>0.90241000000000005</v>
      </c>
      <c r="I649" s="115">
        <f>IF('Case Details'!C$12=1,'Baseline survivor func'!G649,'Baseline survivor func'!H649)</f>
        <v>0.91744999999999999</v>
      </c>
      <c r="J649" s="110">
        <f>ROUND(I649^EXP('Linear predictor'!F$86),5)</f>
        <v>0.90842000000000001</v>
      </c>
    </row>
    <row r="650" spans="1:10">
      <c r="A650" s="93">
        <v>645</v>
      </c>
      <c r="B650" s="105">
        <v>646</v>
      </c>
      <c r="C650" s="93">
        <v>0.72999000000000003</v>
      </c>
      <c r="D650" s="94">
        <v>0.32946999999999999</v>
      </c>
      <c r="E650" s="104">
        <f>IF('Case Details'!C$12=1,'Baseline survivor func'!C650,'Baseline survivor func'!D650)</f>
        <v>0.72999000000000003</v>
      </c>
      <c r="F650" s="105">
        <f>ROUND(E650^EXP('Linear predictor'!D$86),5)</f>
        <v>0.76119999999999999</v>
      </c>
      <c r="G650" s="91">
        <v>0.91744999999999999</v>
      </c>
      <c r="H650" s="112">
        <v>0.90241000000000005</v>
      </c>
      <c r="I650" s="115">
        <f>IF('Case Details'!C$12=1,'Baseline survivor func'!G650,'Baseline survivor func'!H650)</f>
        <v>0.91744999999999999</v>
      </c>
      <c r="J650" s="110">
        <f>ROUND(I650^EXP('Linear predictor'!F$86),5)</f>
        <v>0.90842000000000001</v>
      </c>
    </row>
    <row r="651" spans="1:10">
      <c r="A651" s="93">
        <v>646</v>
      </c>
      <c r="B651" s="105">
        <v>647</v>
      </c>
      <c r="C651" s="93">
        <v>0.72999000000000003</v>
      </c>
      <c r="D651" s="94">
        <v>0.32946999999999999</v>
      </c>
      <c r="E651" s="104">
        <f>IF('Case Details'!C$12=1,'Baseline survivor func'!C651,'Baseline survivor func'!D651)</f>
        <v>0.72999000000000003</v>
      </c>
      <c r="F651" s="105">
        <f>ROUND(E651^EXP('Linear predictor'!D$86),5)</f>
        <v>0.76119999999999999</v>
      </c>
      <c r="G651" s="91">
        <v>0.91744999999999999</v>
      </c>
      <c r="H651" s="112">
        <v>0.90241000000000005</v>
      </c>
      <c r="I651" s="115">
        <f>IF('Case Details'!C$12=1,'Baseline survivor func'!G651,'Baseline survivor func'!H651)</f>
        <v>0.91744999999999999</v>
      </c>
      <c r="J651" s="110">
        <f>ROUND(I651^EXP('Linear predictor'!F$86),5)</f>
        <v>0.90842000000000001</v>
      </c>
    </row>
    <row r="652" spans="1:10">
      <c r="A652" s="93">
        <v>647</v>
      </c>
      <c r="B652" s="105">
        <v>648</v>
      </c>
      <c r="C652" s="93">
        <v>0.72999000000000003</v>
      </c>
      <c r="D652" s="94">
        <v>0.32946999999999999</v>
      </c>
      <c r="E652" s="104">
        <f>IF('Case Details'!C$12=1,'Baseline survivor func'!C652,'Baseline survivor func'!D652)</f>
        <v>0.72999000000000003</v>
      </c>
      <c r="F652" s="105">
        <f>ROUND(E652^EXP('Linear predictor'!D$86),5)</f>
        <v>0.76119999999999999</v>
      </c>
      <c r="G652" s="91">
        <v>0.91744999999999999</v>
      </c>
      <c r="H652" s="112">
        <v>0.90241000000000005</v>
      </c>
      <c r="I652" s="115">
        <f>IF('Case Details'!C$12=1,'Baseline survivor func'!G652,'Baseline survivor func'!H652)</f>
        <v>0.91744999999999999</v>
      </c>
      <c r="J652" s="110">
        <f>ROUND(I652^EXP('Linear predictor'!F$86),5)</f>
        <v>0.90842000000000001</v>
      </c>
    </row>
    <row r="653" spans="1:10">
      <c r="A653" s="93">
        <v>648</v>
      </c>
      <c r="B653" s="105">
        <v>649</v>
      </c>
      <c r="C653" s="93">
        <v>0.72999000000000003</v>
      </c>
      <c r="D653" s="94">
        <v>0.32946999999999999</v>
      </c>
      <c r="E653" s="104">
        <f>IF('Case Details'!C$12=1,'Baseline survivor func'!C653,'Baseline survivor func'!D653)</f>
        <v>0.72999000000000003</v>
      </c>
      <c r="F653" s="105">
        <f>ROUND(E653^EXP('Linear predictor'!D$86),5)</f>
        <v>0.76119999999999999</v>
      </c>
      <c r="G653" s="91">
        <v>0.91744999999999999</v>
      </c>
      <c r="H653" s="112">
        <v>0.90241000000000005</v>
      </c>
      <c r="I653" s="115">
        <f>IF('Case Details'!C$12=1,'Baseline survivor func'!G653,'Baseline survivor func'!H653)</f>
        <v>0.91744999999999999</v>
      </c>
      <c r="J653" s="110">
        <f>ROUND(I653^EXP('Linear predictor'!F$86),5)</f>
        <v>0.90842000000000001</v>
      </c>
    </row>
    <row r="654" spans="1:10">
      <c r="A654" s="93">
        <v>649</v>
      </c>
      <c r="B654" s="105">
        <v>650</v>
      </c>
      <c r="C654" s="93">
        <v>0.72999000000000003</v>
      </c>
      <c r="D654" s="94">
        <v>0.32946999999999999</v>
      </c>
      <c r="E654" s="104">
        <f>IF('Case Details'!C$12=1,'Baseline survivor func'!C654,'Baseline survivor func'!D654)</f>
        <v>0.72999000000000003</v>
      </c>
      <c r="F654" s="105">
        <f>ROUND(E654^EXP('Linear predictor'!D$86),5)</f>
        <v>0.76119999999999999</v>
      </c>
      <c r="G654" s="91">
        <v>0.91744999999999999</v>
      </c>
      <c r="H654" s="112">
        <v>0.90241000000000005</v>
      </c>
      <c r="I654" s="115">
        <f>IF('Case Details'!C$12=1,'Baseline survivor func'!G654,'Baseline survivor func'!H654)</f>
        <v>0.91744999999999999</v>
      </c>
      <c r="J654" s="110">
        <f>ROUND(I654^EXP('Linear predictor'!F$86),5)</f>
        <v>0.90842000000000001</v>
      </c>
    </row>
    <row r="655" spans="1:10">
      <c r="A655" s="93">
        <v>650</v>
      </c>
      <c r="B655" s="105">
        <v>651</v>
      </c>
      <c r="C655" s="93">
        <v>0.72999000000000003</v>
      </c>
      <c r="D655" s="94">
        <v>0.32946999999999999</v>
      </c>
      <c r="E655" s="104">
        <f>IF('Case Details'!C$12=1,'Baseline survivor func'!C655,'Baseline survivor func'!D655)</f>
        <v>0.72999000000000003</v>
      </c>
      <c r="F655" s="105">
        <f>ROUND(E655^EXP('Linear predictor'!D$86),5)</f>
        <v>0.76119999999999999</v>
      </c>
      <c r="G655" s="91">
        <v>0.91744999999999999</v>
      </c>
      <c r="H655" s="112">
        <v>0.90241000000000005</v>
      </c>
      <c r="I655" s="115">
        <f>IF('Case Details'!C$12=1,'Baseline survivor func'!G655,'Baseline survivor func'!H655)</f>
        <v>0.91744999999999999</v>
      </c>
      <c r="J655" s="110">
        <f>ROUND(I655^EXP('Linear predictor'!F$86),5)</f>
        <v>0.90842000000000001</v>
      </c>
    </row>
    <row r="656" spans="1:10">
      <c r="A656" s="93">
        <v>651</v>
      </c>
      <c r="B656" s="105">
        <v>652</v>
      </c>
      <c r="C656" s="93">
        <v>0.71428999999999998</v>
      </c>
      <c r="D656" s="94">
        <v>0.32946999999999999</v>
      </c>
      <c r="E656" s="104">
        <f>IF('Case Details'!C$12=1,'Baseline survivor func'!C656,'Baseline survivor func'!D656)</f>
        <v>0.71428999999999998</v>
      </c>
      <c r="F656" s="105">
        <f>ROUND(E656^EXP('Linear predictor'!D$86),5)</f>
        <v>0.74699000000000004</v>
      </c>
      <c r="G656" s="91">
        <v>0.91744999999999999</v>
      </c>
      <c r="H656" s="112">
        <v>0.90241000000000005</v>
      </c>
      <c r="I656" s="115">
        <f>IF('Case Details'!C$12=1,'Baseline survivor func'!G656,'Baseline survivor func'!H656)</f>
        <v>0.91744999999999999</v>
      </c>
      <c r="J656" s="110">
        <f>ROUND(I656^EXP('Linear predictor'!F$86),5)</f>
        <v>0.90842000000000001</v>
      </c>
    </row>
    <row r="657" spans="1:10">
      <c r="A657" s="93">
        <v>652</v>
      </c>
      <c r="B657" s="105">
        <v>653</v>
      </c>
      <c r="C657" s="93">
        <v>0.71428999999999998</v>
      </c>
      <c r="D657" s="94">
        <v>0.32946999999999999</v>
      </c>
      <c r="E657" s="104">
        <f>IF('Case Details'!C$12=1,'Baseline survivor func'!C657,'Baseline survivor func'!D657)</f>
        <v>0.71428999999999998</v>
      </c>
      <c r="F657" s="105">
        <f>ROUND(E657^EXP('Linear predictor'!D$86),5)</f>
        <v>0.74699000000000004</v>
      </c>
      <c r="G657" s="91">
        <v>0.91744999999999999</v>
      </c>
      <c r="H657" s="112">
        <v>0.90241000000000005</v>
      </c>
      <c r="I657" s="115">
        <f>IF('Case Details'!C$12=1,'Baseline survivor func'!G657,'Baseline survivor func'!H657)</f>
        <v>0.91744999999999999</v>
      </c>
      <c r="J657" s="110">
        <f>ROUND(I657^EXP('Linear predictor'!F$86),5)</f>
        <v>0.90842000000000001</v>
      </c>
    </row>
    <row r="658" spans="1:10">
      <c r="A658" s="93">
        <v>653</v>
      </c>
      <c r="B658" s="105">
        <v>654</v>
      </c>
      <c r="C658" s="93">
        <v>0.71428999999999998</v>
      </c>
      <c r="D658" s="94">
        <v>0.32946999999999999</v>
      </c>
      <c r="E658" s="104">
        <f>IF('Case Details'!C$12=1,'Baseline survivor func'!C658,'Baseline survivor func'!D658)</f>
        <v>0.71428999999999998</v>
      </c>
      <c r="F658" s="105">
        <f>ROUND(E658^EXP('Linear predictor'!D$86),5)</f>
        <v>0.74699000000000004</v>
      </c>
      <c r="G658" s="91">
        <v>0.91744999999999999</v>
      </c>
      <c r="H658" s="112">
        <v>0.90241000000000005</v>
      </c>
      <c r="I658" s="115">
        <f>IF('Case Details'!C$12=1,'Baseline survivor func'!G658,'Baseline survivor func'!H658)</f>
        <v>0.91744999999999999</v>
      </c>
      <c r="J658" s="110">
        <f>ROUND(I658^EXP('Linear predictor'!F$86),5)</f>
        <v>0.90842000000000001</v>
      </c>
    </row>
    <row r="659" spans="1:10">
      <c r="A659" s="93">
        <v>654</v>
      </c>
      <c r="B659" s="105">
        <v>655</v>
      </c>
      <c r="C659" s="93">
        <v>0.71428999999999998</v>
      </c>
      <c r="D659" s="94">
        <v>0.32946999999999999</v>
      </c>
      <c r="E659" s="104">
        <f>IF('Case Details'!C$12=1,'Baseline survivor func'!C659,'Baseline survivor func'!D659)</f>
        <v>0.71428999999999998</v>
      </c>
      <c r="F659" s="105">
        <f>ROUND(E659^EXP('Linear predictor'!D$86),5)</f>
        <v>0.74699000000000004</v>
      </c>
      <c r="G659" s="91">
        <v>0.91744999999999999</v>
      </c>
      <c r="H659" s="112">
        <v>0.90207000000000004</v>
      </c>
      <c r="I659" s="115">
        <f>IF('Case Details'!C$12=1,'Baseline survivor func'!G659,'Baseline survivor func'!H659)</f>
        <v>0.91744999999999999</v>
      </c>
      <c r="J659" s="110">
        <f>ROUND(I659^EXP('Linear predictor'!F$86),5)</f>
        <v>0.90842000000000001</v>
      </c>
    </row>
    <row r="660" spans="1:10">
      <c r="A660" s="93">
        <v>655</v>
      </c>
      <c r="B660" s="105">
        <v>656</v>
      </c>
      <c r="C660" s="93">
        <v>0.71428999999999998</v>
      </c>
      <c r="D660" s="94">
        <v>0.32946999999999999</v>
      </c>
      <c r="E660" s="104">
        <f>IF('Case Details'!C$12=1,'Baseline survivor func'!C660,'Baseline survivor func'!D660)</f>
        <v>0.71428999999999998</v>
      </c>
      <c r="F660" s="105">
        <f>ROUND(E660^EXP('Linear predictor'!D$86),5)</f>
        <v>0.74699000000000004</v>
      </c>
      <c r="G660" s="91">
        <v>0.91744999999999999</v>
      </c>
      <c r="H660" s="112">
        <v>0.90207000000000004</v>
      </c>
      <c r="I660" s="115">
        <f>IF('Case Details'!C$12=1,'Baseline survivor func'!G660,'Baseline survivor func'!H660)</f>
        <v>0.91744999999999999</v>
      </c>
      <c r="J660" s="110">
        <f>ROUND(I660^EXP('Linear predictor'!F$86),5)</f>
        <v>0.90842000000000001</v>
      </c>
    </row>
    <row r="661" spans="1:10">
      <c r="A661" s="93">
        <v>656</v>
      </c>
      <c r="B661" s="105">
        <v>657</v>
      </c>
      <c r="C661" s="93">
        <v>0.71428999999999998</v>
      </c>
      <c r="D661" s="94">
        <v>0.32946999999999999</v>
      </c>
      <c r="E661" s="104">
        <f>IF('Case Details'!C$12=1,'Baseline survivor func'!C661,'Baseline survivor func'!D661)</f>
        <v>0.71428999999999998</v>
      </c>
      <c r="F661" s="105">
        <f>ROUND(E661^EXP('Linear predictor'!D$86),5)</f>
        <v>0.74699000000000004</v>
      </c>
      <c r="G661" s="91">
        <v>0.91744999999999999</v>
      </c>
      <c r="H661" s="112">
        <v>0.90173999999999999</v>
      </c>
      <c r="I661" s="115">
        <f>IF('Case Details'!C$12=1,'Baseline survivor func'!G661,'Baseline survivor func'!H661)</f>
        <v>0.91744999999999999</v>
      </c>
      <c r="J661" s="110">
        <f>ROUND(I661^EXP('Linear predictor'!F$86),5)</f>
        <v>0.90842000000000001</v>
      </c>
    </row>
    <row r="662" spans="1:10">
      <c r="A662" s="93">
        <v>657</v>
      </c>
      <c r="B662" s="105">
        <v>658</v>
      </c>
      <c r="C662" s="93">
        <v>0.71428999999999998</v>
      </c>
      <c r="D662" s="94">
        <v>0.32946999999999999</v>
      </c>
      <c r="E662" s="104">
        <f>IF('Case Details'!C$12=1,'Baseline survivor func'!C662,'Baseline survivor func'!D662)</f>
        <v>0.71428999999999998</v>
      </c>
      <c r="F662" s="105">
        <f>ROUND(E662^EXP('Linear predictor'!D$86),5)</f>
        <v>0.74699000000000004</v>
      </c>
      <c r="G662" s="91">
        <v>0.91744999999999999</v>
      </c>
      <c r="H662" s="112">
        <v>0.90173999999999999</v>
      </c>
      <c r="I662" s="115">
        <f>IF('Case Details'!C$12=1,'Baseline survivor func'!G662,'Baseline survivor func'!H662)</f>
        <v>0.91744999999999999</v>
      </c>
      <c r="J662" s="110">
        <f>ROUND(I662^EXP('Linear predictor'!F$86),5)</f>
        <v>0.90842000000000001</v>
      </c>
    </row>
    <row r="663" spans="1:10">
      <c r="A663" s="93">
        <v>658</v>
      </c>
      <c r="B663" s="105">
        <v>659</v>
      </c>
      <c r="C663" s="93">
        <v>0.71428999999999998</v>
      </c>
      <c r="D663" s="94">
        <v>0.32546000000000003</v>
      </c>
      <c r="E663" s="104">
        <f>IF('Case Details'!C$12=1,'Baseline survivor func'!C663,'Baseline survivor func'!D663)</f>
        <v>0.71428999999999998</v>
      </c>
      <c r="F663" s="105">
        <f>ROUND(E663^EXP('Linear predictor'!D$86),5)</f>
        <v>0.74699000000000004</v>
      </c>
      <c r="G663" s="91">
        <v>0.91744999999999999</v>
      </c>
      <c r="H663" s="112">
        <v>0.90173999999999999</v>
      </c>
      <c r="I663" s="115">
        <f>IF('Case Details'!C$12=1,'Baseline survivor func'!G663,'Baseline survivor func'!H663)</f>
        <v>0.91744999999999999</v>
      </c>
      <c r="J663" s="110">
        <f>ROUND(I663^EXP('Linear predictor'!F$86),5)</f>
        <v>0.90842000000000001</v>
      </c>
    </row>
    <row r="664" spans="1:10">
      <c r="A664" s="93">
        <v>659</v>
      </c>
      <c r="B664" s="105">
        <v>660</v>
      </c>
      <c r="C664" s="93">
        <v>0.71428999999999998</v>
      </c>
      <c r="D664" s="94">
        <v>0.32546000000000003</v>
      </c>
      <c r="E664" s="104">
        <f>IF('Case Details'!C$12=1,'Baseline survivor func'!C664,'Baseline survivor func'!D664)</f>
        <v>0.71428999999999998</v>
      </c>
      <c r="F664" s="105">
        <f>ROUND(E664^EXP('Linear predictor'!D$86),5)</f>
        <v>0.74699000000000004</v>
      </c>
      <c r="G664" s="91">
        <v>0.91744999999999999</v>
      </c>
      <c r="H664" s="112">
        <v>0.90173999999999999</v>
      </c>
      <c r="I664" s="115">
        <f>IF('Case Details'!C$12=1,'Baseline survivor func'!G664,'Baseline survivor func'!H664)</f>
        <v>0.91744999999999999</v>
      </c>
      <c r="J664" s="110">
        <f>ROUND(I664^EXP('Linear predictor'!F$86),5)</f>
        <v>0.90842000000000001</v>
      </c>
    </row>
    <row r="665" spans="1:10">
      <c r="A665" s="93">
        <v>660</v>
      </c>
      <c r="B665" s="105">
        <v>661</v>
      </c>
      <c r="C665" s="93">
        <v>0.71428999999999998</v>
      </c>
      <c r="D665" s="94">
        <v>0.32350000000000001</v>
      </c>
      <c r="E665" s="104">
        <f>IF('Case Details'!C$12=1,'Baseline survivor func'!C665,'Baseline survivor func'!D665)</f>
        <v>0.71428999999999998</v>
      </c>
      <c r="F665" s="105">
        <f>ROUND(E665^EXP('Linear predictor'!D$86),5)</f>
        <v>0.74699000000000004</v>
      </c>
      <c r="G665" s="91">
        <v>0.91744999999999999</v>
      </c>
      <c r="H665" s="112">
        <v>0.90173999999999999</v>
      </c>
      <c r="I665" s="115">
        <f>IF('Case Details'!C$12=1,'Baseline survivor func'!G665,'Baseline survivor func'!H665)</f>
        <v>0.91744999999999999</v>
      </c>
      <c r="J665" s="110">
        <f>ROUND(I665^EXP('Linear predictor'!F$86),5)</f>
        <v>0.90842000000000001</v>
      </c>
    </row>
    <row r="666" spans="1:10">
      <c r="A666" s="93">
        <v>661</v>
      </c>
      <c r="B666" s="105">
        <v>662</v>
      </c>
      <c r="C666" s="93">
        <v>0.71428999999999998</v>
      </c>
      <c r="D666" s="94">
        <v>0.31935999999999998</v>
      </c>
      <c r="E666" s="104">
        <f>IF('Case Details'!C$12=1,'Baseline survivor func'!C666,'Baseline survivor func'!D666)</f>
        <v>0.71428999999999998</v>
      </c>
      <c r="F666" s="105">
        <f>ROUND(E666^EXP('Linear predictor'!D$86),5)</f>
        <v>0.74699000000000004</v>
      </c>
      <c r="G666" s="91">
        <v>0.91744999999999999</v>
      </c>
      <c r="H666" s="112">
        <v>0.90173999999999999</v>
      </c>
      <c r="I666" s="115">
        <f>IF('Case Details'!C$12=1,'Baseline survivor func'!G666,'Baseline survivor func'!H666)</f>
        <v>0.91744999999999999</v>
      </c>
      <c r="J666" s="110">
        <f>ROUND(I666^EXP('Linear predictor'!F$86),5)</f>
        <v>0.90842000000000001</v>
      </c>
    </row>
    <row r="667" spans="1:10">
      <c r="A667" s="93">
        <v>662</v>
      </c>
      <c r="B667" s="105">
        <v>663</v>
      </c>
      <c r="C667" s="93">
        <v>0.71428999999999998</v>
      </c>
      <c r="D667" s="94">
        <v>0.31935999999999998</v>
      </c>
      <c r="E667" s="104">
        <f>IF('Case Details'!C$12=1,'Baseline survivor func'!C667,'Baseline survivor func'!D667)</f>
        <v>0.71428999999999998</v>
      </c>
      <c r="F667" s="105">
        <f>ROUND(E667^EXP('Linear predictor'!D$86),5)</f>
        <v>0.74699000000000004</v>
      </c>
      <c r="G667" s="91">
        <v>0.91744999999999999</v>
      </c>
      <c r="H667" s="112">
        <v>0.90173999999999999</v>
      </c>
      <c r="I667" s="115">
        <f>IF('Case Details'!C$12=1,'Baseline survivor func'!G667,'Baseline survivor func'!H667)</f>
        <v>0.91744999999999999</v>
      </c>
      <c r="J667" s="110">
        <f>ROUND(I667^EXP('Linear predictor'!F$86),5)</f>
        <v>0.90842000000000001</v>
      </c>
    </row>
    <row r="668" spans="1:10">
      <c r="A668" s="93">
        <v>663</v>
      </c>
      <c r="B668" s="105">
        <v>664</v>
      </c>
      <c r="C668" s="93">
        <v>0.71428999999999998</v>
      </c>
      <c r="D668" s="94">
        <v>0.31564999999999999</v>
      </c>
      <c r="E668" s="104">
        <f>IF('Case Details'!C$12=1,'Baseline survivor func'!C668,'Baseline survivor func'!D668)</f>
        <v>0.71428999999999998</v>
      </c>
      <c r="F668" s="105">
        <f>ROUND(E668^EXP('Linear predictor'!D$86),5)</f>
        <v>0.74699000000000004</v>
      </c>
      <c r="G668" s="91">
        <v>0.91744999999999999</v>
      </c>
      <c r="H668" s="112">
        <v>0.90173999999999999</v>
      </c>
      <c r="I668" s="115">
        <f>IF('Case Details'!C$12=1,'Baseline survivor func'!G668,'Baseline survivor func'!H668)</f>
        <v>0.91744999999999999</v>
      </c>
      <c r="J668" s="110">
        <f>ROUND(I668^EXP('Linear predictor'!F$86),5)</f>
        <v>0.90842000000000001</v>
      </c>
    </row>
    <row r="669" spans="1:10">
      <c r="A669" s="93">
        <v>664</v>
      </c>
      <c r="B669" s="105">
        <v>665</v>
      </c>
      <c r="C669" s="93">
        <v>0.71428999999999998</v>
      </c>
      <c r="D669" s="94">
        <v>0.31564999999999999</v>
      </c>
      <c r="E669" s="104">
        <f>IF('Case Details'!C$12=1,'Baseline survivor func'!C669,'Baseline survivor func'!D669)</f>
        <v>0.71428999999999998</v>
      </c>
      <c r="F669" s="105">
        <f>ROUND(E669^EXP('Linear predictor'!D$86),5)</f>
        <v>0.74699000000000004</v>
      </c>
      <c r="G669" s="91">
        <v>0.91744999999999999</v>
      </c>
      <c r="H669" s="112">
        <v>0.90173999999999999</v>
      </c>
      <c r="I669" s="115">
        <f>IF('Case Details'!C$12=1,'Baseline survivor func'!G669,'Baseline survivor func'!H669)</f>
        <v>0.91744999999999999</v>
      </c>
      <c r="J669" s="110">
        <f>ROUND(I669^EXP('Linear predictor'!F$86),5)</f>
        <v>0.90842000000000001</v>
      </c>
    </row>
    <row r="670" spans="1:10">
      <c r="A670" s="93">
        <v>665</v>
      </c>
      <c r="B670" s="105">
        <v>666</v>
      </c>
      <c r="C670" s="93">
        <v>0.71428999999999998</v>
      </c>
      <c r="D670" s="94">
        <v>0.31564999999999999</v>
      </c>
      <c r="E670" s="104">
        <f>IF('Case Details'!C$12=1,'Baseline survivor func'!C670,'Baseline survivor func'!D670)</f>
        <v>0.71428999999999998</v>
      </c>
      <c r="F670" s="105">
        <f>ROUND(E670^EXP('Linear predictor'!D$86),5)</f>
        <v>0.74699000000000004</v>
      </c>
      <c r="G670" s="91">
        <v>0.91744999999999999</v>
      </c>
      <c r="H670" s="112">
        <v>0.90173999999999999</v>
      </c>
      <c r="I670" s="115">
        <f>IF('Case Details'!C$12=1,'Baseline survivor func'!G670,'Baseline survivor func'!H670)</f>
        <v>0.91744999999999999</v>
      </c>
      <c r="J670" s="110">
        <f>ROUND(I670^EXP('Linear predictor'!F$86),5)</f>
        <v>0.90842000000000001</v>
      </c>
    </row>
    <row r="671" spans="1:10">
      <c r="A671" s="93">
        <v>666</v>
      </c>
      <c r="B671" s="105">
        <v>667</v>
      </c>
      <c r="C671" s="93">
        <v>0.66603000000000001</v>
      </c>
      <c r="D671" s="94">
        <v>0.31564999999999999</v>
      </c>
      <c r="E671" s="104">
        <f>IF('Case Details'!C$12=1,'Baseline survivor func'!C671,'Baseline survivor func'!D671)</f>
        <v>0.66603000000000001</v>
      </c>
      <c r="F671" s="105">
        <f>ROUND(E671^EXP('Linear predictor'!D$86),5)</f>
        <v>0.70303000000000004</v>
      </c>
      <c r="G671" s="91">
        <v>0.91744999999999999</v>
      </c>
      <c r="H671" s="112">
        <v>0.90173999999999999</v>
      </c>
      <c r="I671" s="115">
        <f>IF('Case Details'!C$12=1,'Baseline survivor func'!G671,'Baseline survivor func'!H671)</f>
        <v>0.91744999999999999</v>
      </c>
      <c r="J671" s="110">
        <f>ROUND(I671^EXP('Linear predictor'!F$86),5)</f>
        <v>0.90842000000000001</v>
      </c>
    </row>
    <row r="672" spans="1:10">
      <c r="A672" s="93">
        <v>667</v>
      </c>
      <c r="B672" s="105">
        <v>668</v>
      </c>
      <c r="C672" s="93">
        <v>0.66603000000000001</v>
      </c>
      <c r="D672" s="94">
        <v>0.31564999999999999</v>
      </c>
      <c r="E672" s="104">
        <f>IF('Case Details'!C$12=1,'Baseline survivor func'!C672,'Baseline survivor func'!D672)</f>
        <v>0.66603000000000001</v>
      </c>
      <c r="F672" s="105">
        <f>ROUND(E672^EXP('Linear predictor'!D$86),5)</f>
        <v>0.70303000000000004</v>
      </c>
      <c r="G672" s="91">
        <v>0.91744999999999999</v>
      </c>
      <c r="H672" s="112">
        <v>0.90173999999999999</v>
      </c>
      <c r="I672" s="115">
        <f>IF('Case Details'!C$12=1,'Baseline survivor func'!G672,'Baseline survivor func'!H672)</f>
        <v>0.91744999999999999</v>
      </c>
      <c r="J672" s="110">
        <f>ROUND(I672^EXP('Linear predictor'!F$86),5)</f>
        <v>0.90842000000000001</v>
      </c>
    </row>
    <row r="673" spans="1:10">
      <c r="A673" s="93">
        <v>668</v>
      </c>
      <c r="B673" s="105">
        <v>669</v>
      </c>
      <c r="C673" s="93">
        <v>0.66603000000000001</v>
      </c>
      <c r="D673" s="94">
        <v>0.30706</v>
      </c>
      <c r="E673" s="104">
        <f>IF('Case Details'!C$12=1,'Baseline survivor func'!C673,'Baseline survivor func'!D673)</f>
        <v>0.66603000000000001</v>
      </c>
      <c r="F673" s="105">
        <f>ROUND(E673^EXP('Linear predictor'!D$86),5)</f>
        <v>0.70303000000000004</v>
      </c>
      <c r="G673" s="91">
        <v>0.91744999999999999</v>
      </c>
      <c r="H673" s="112">
        <v>0.90173999999999999</v>
      </c>
      <c r="I673" s="115">
        <f>IF('Case Details'!C$12=1,'Baseline survivor func'!G673,'Baseline survivor func'!H673)</f>
        <v>0.91744999999999999</v>
      </c>
      <c r="J673" s="110">
        <f>ROUND(I673^EXP('Linear predictor'!F$86),5)</f>
        <v>0.90842000000000001</v>
      </c>
    </row>
    <row r="674" spans="1:10">
      <c r="A674" s="93">
        <v>669</v>
      </c>
      <c r="B674" s="105">
        <v>670</v>
      </c>
      <c r="C674" s="93">
        <v>0.66603000000000001</v>
      </c>
      <c r="D674" s="94">
        <v>0.30706</v>
      </c>
      <c r="E674" s="104">
        <f>IF('Case Details'!C$12=1,'Baseline survivor func'!C674,'Baseline survivor func'!D674)</f>
        <v>0.66603000000000001</v>
      </c>
      <c r="F674" s="105">
        <f>ROUND(E674^EXP('Linear predictor'!D$86),5)</f>
        <v>0.70303000000000004</v>
      </c>
      <c r="G674" s="91">
        <v>0.91744999999999999</v>
      </c>
      <c r="H674" s="112">
        <v>0.90173999999999999</v>
      </c>
      <c r="I674" s="115">
        <f>IF('Case Details'!C$12=1,'Baseline survivor func'!G674,'Baseline survivor func'!H674)</f>
        <v>0.91744999999999999</v>
      </c>
      <c r="J674" s="110">
        <f>ROUND(I674^EXP('Linear predictor'!F$86),5)</f>
        <v>0.90842000000000001</v>
      </c>
    </row>
    <row r="675" spans="1:10">
      <c r="A675" s="93">
        <v>670</v>
      </c>
      <c r="B675" s="105">
        <v>671</v>
      </c>
      <c r="C675" s="93">
        <v>0.66603000000000001</v>
      </c>
      <c r="D675" s="94">
        <v>0.30706</v>
      </c>
      <c r="E675" s="104">
        <f>IF('Case Details'!C$12=1,'Baseline survivor func'!C675,'Baseline survivor func'!D675)</f>
        <v>0.66603000000000001</v>
      </c>
      <c r="F675" s="105">
        <f>ROUND(E675^EXP('Linear predictor'!D$86),5)</f>
        <v>0.70303000000000004</v>
      </c>
      <c r="G675" s="91">
        <v>0.91744999999999999</v>
      </c>
      <c r="H675" s="112">
        <v>0.90173999999999999</v>
      </c>
      <c r="I675" s="115">
        <f>IF('Case Details'!C$12=1,'Baseline survivor func'!G675,'Baseline survivor func'!H675)</f>
        <v>0.91744999999999999</v>
      </c>
      <c r="J675" s="110">
        <f>ROUND(I675^EXP('Linear predictor'!F$86),5)</f>
        <v>0.90842000000000001</v>
      </c>
    </row>
    <row r="676" spans="1:10">
      <c r="A676" s="93">
        <v>671</v>
      </c>
      <c r="B676" s="105">
        <v>672</v>
      </c>
      <c r="C676" s="93">
        <v>0.66603000000000001</v>
      </c>
      <c r="D676" s="94">
        <v>0.30706</v>
      </c>
      <c r="E676" s="104">
        <f>IF('Case Details'!C$12=1,'Baseline survivor func'!C676,'Baseline survivor func'!D676)</f>
        <v>0.66603000000000001</v>
      </c>
      <c r="F676" s="105">
        <f>ROUND(E676^EXP('Linear predictor'!D$86),5)</f>
        <v>0.70303000000000004</v>
      </c>
      <c r="G676" s="91">
        <v>0.91744999999999999</v>
      </c>
      <c r="H676" s="112">
        <v>0.90139000000000002</v>
      </c>
      <c r="I676" s="115">
        <f>IF('Case Details'!C$12=1,'Baseline survivor func'!G676,'Baseline survivor func'!H676)</f>
        <v>0.91744999999999999</v>
      </c>
      <c r="J676" s="110">
        <f>ROUND(I676^EXP('Linear predictor'!F$86),5)</f>
        <v>0.90842000000000001</v>
      </c>
    </row>
    <row r="677" spans="1:10">
      <c r="A677" s="93">
        <v>672</v>
      </c>
      <c r="B677" s="105">
        <v>673</v>
      </c>
      <c r="C677" s="93">
        <v>0.66603000000000001</v>
      </c>
      <c r="D677" s="94">
        <v>0.30706</v>
      </c>
      <c r="E677" s="104">
        <f>IF('Case Details'!C$12=1,'Baseline survivor func'!C677,'Baseline survivor func'!D677)</f>
        <v>0.66603000000000001</v>
      </c>
      <c r="F677" s="105">
        <f>ROUND(E677^EXP('Linear predictor'!D$86),5)</f>
        <v>0.70303000000000004</v>
      </c>
      <c r="G677" s="91">
        <v>0.91744999999999999</v>
      </c>
      <c r="H677" s="112">
        <v>0.90139000000000002</v>
      </c>
      <c r="I677" s="115">
        <f>IF('Case Details'!C$12=1,'Baseline survivor func'!G677,'Baseline survivor func'!H677)</f>
        <v>0.91744999999999999</v>
      </c>
      <c r="J677" s="110">
        <f>ROUND(I677^EXP('Linear predictor'!F$86),5)</f>
        <v>0.90842000000000001</v>
      </c>
    </row>
    <row r="678" spans="1:10">
      <c r="A678" s="93">
        <v>673</v>
      </c>
      <c r="B678" s="105">
        <v>674</v>
      </c>
      <c r="C678" s="93">
        <v>0.66603000000000001</v>
      </c>
      <c r="D678" s="94">
        <v>0.30706</v>
      </c>
      <c r="E678" s="104">
        <f>IF('Case Details'!C$12=1,'Baseline survivor func'!C678,'Baseline survivor func'!D678)</f>
        <v>0.66603000000000001</v>
      </c>
      <c r="F678" s="105">
        <f>ROUND(E678^EXP('Linear predictor'!D$86),5)</f>
        <v>0.70303000000000004</v>
      </c>
      <c r="G678" s="91">
        <v>0.91744999999999999</v>
      </c>
      <c r="H678" s="112">
        <v>0.90139000000000002</v>
      </c>
      <c r="I678" s="115">
        <f>IF('Case Details'!C$12=1,'Baseline survivor func'!G678,'Baseline survivor func'!H678)</f>
        <v>0.91744999999999999</v>
      </c>
      <c r="J678" s="110">
        <f>ROUND(I678^EXP('Linear predictor'!F$86),5)</f>
        <v>0.90842000000000001</v>
      </c>
    </row>
    <row r="679" spans="1:10">
      <c r="A679" s="93">
        <v>674</v>
      </c>
      <c r="B679" s="105">
        <v>675</v>
      </c>
      <c r="C679" s="93">
        <v>0.66603000000000001</v>
      </c>
      <c r="D679" s="94">
        <v>0.30706</v>
      </c>
      <c r="E679" s="104">
        <f>IF('Case Details'!C$12=1,'Baseline survivor func'!C679,'Baseline survivor func'!D679)</f>
        <v>0.66603000000000001</v>
      </c>
      <c r="F679" s="105">
        <f>ROUND(E679^EXP('Linear predictor'!D$86),5)</f>
        <v>0.70303000000000004</v>
      </c>
      <c r="G679" s="91">
        <v>0.91744999999999999</v>
      </c>
      <c r="H679" s="112">
        <v>0.90139000000000002</v>
      </c>
      <c r="I679" s="115">
        <f>IF('Case Details'!C$12=1,'Baseline survivor func'!G679,'Baseline survivor func'!H679)</f>
        <v>0.91744999999999999</v>
      </c>
      <c r="J679" s="110">
        <f>ROUND(I679^EXP('Linear predictor'!F$86),5)</f>
        <v>0.90842000000000001</v>
      </c>
    </row>
    <row r="680" spans="1:10">
      <c r="A680" s="93">
        <v>675</v>
      </c>
      <c r="B680" s="105">
        <v>676</v>
      </c>
      <c r="C680" s="93">
        <v>0.66603000000000001</v>
      </c>
      <c r="D680" s="94">
        <v>0.30706</v>
      </c>
      <c r="E680" s="104">
        <f>IF('Case Details'!C$12=1,'Baseline survivor func'!C680,'Baseline survivor func'!D680)</f>
        <v>0.66603000000000001</v>
      </c>
      <c r="F680" s="105">
        <f>ROUND(E680^EXP('Linear predictor'!D$86),5)</f>
        <v>0.70303000000000004</v>
      </c>
      <c r="G680" s="91">
        <v>0.91744999999999999</v>
      </c>
      <c r="H680" s="112">
        <v>0.90139000000000002</v>
      </c>
      <c r="I680" s="115">
        <f>IF('Case Details'!C$12=1,'Baseline survivor func'!G680,'Baseline survivor func'!H680)</f>
        <v>0.91744999999999999</v>
      </c>
      <c r="J680" s="110">
        <f>ROUND(I680^EXP('Linear predictor'!F$86),5)</f>
        <v>0.90842000000000001</v>
      </c>
    </row>
    <row r="681" spans="1:10">
      <c r="A681" s="93">
        <v>676</v>
      </c>
      <c r="B681" s="105">
        <v>677</v>
      </c>
      <c r="C681" s="93">
        <v>0.66603000000000001</v>
      </c>
      <c r="D681" s="94">
        <v>0.30706</v>
      </c>
      <c r="E681" s="104">
        <f>IF('Case Details'!C$12=1,'Baseline survivor func'!C681,'Baseline survivor func'!D681)</f>
        <v>0.66603000000000001</v>
      </c>
      <c r="F681" s="105">
        <f>ROUND(E681^EXP('Linear predictor'!D$86),5)</f>
        <v>0.70303000000000004</v>
      </c>
      <c r="G681" s="91">
        <v>0.91744999999999999</v>
      </c>
      <c r="H681" s="112">
        <v>0.90139000000000002</v>
      </c>
      <c r="I681" s="115">
        <f>IF('Case Details'!C$12=1,'Baseline survivor func'!G681,'Baseline survivor func'!H681)</f>
        <v>0.91744999999999999</v>
      </c>
      <c r="J681" s="110">
        <f>ROUND(I681^EXP('Linear predictor'!F$86),5)</f>
        <v>0.90842000000000001</v>
      </c>
    </row>
    <row r="682" spans="1:10">
      <c r="A682" s="93">
        <v>677</v>
      </c>
      <c r="B682" s="105">
        <v>678</v>
      </c>
      <c r="C682" s="93">
        <v>0.66603000000000001</v>
      </c>
      <c r="D682" s="94">
        <v>0.30706</v>
      </c>
      <c r="E682" s="104">
        <f>IF('Case Details'!C$12=1,'Baseline survivor func'!C682,'Baseline survivor func'!D682)</f>
        <v>0.66603000000000001</v>
      </c>
      <c r="F682" s="105">
        <f>ROUND(E682^EXP('Linear predictor'!D$86),5)</f>
        <v>0.70303000000000004</v>
      </c>
      <c r="G682" s="91">
        <v>0.91744999999999999</v>
      </c>
      <c r="H682" s="112">
        <v>0.90139000000000002</v>
      </c>
      <c r="I682" s="115">
        <f>IF('Case Details'!C$12=1,'Baseline survivor func'!G682,'Baseline survivor func'!H682)</f>
        <v>0.91744999999999999</v>
      </c>
      <c r="J682" s="110">
        <f>ROUND(I682^EXP('Linear predictor'!F$86),5)</f>
        <v>0.90842000000000001</v>
      </c>
    </row>
    <row r="683" spans="1:10">
      <c r="A683" s="93">
        <v>678</v>
      </c>
      <c r="B683" s="105">
        <v>679</v>
      </c>
      <c r="C683" s="93">
        <v>0.66603000000000001</v>
      </c>
      <c r="D683" s="94">
        <v>0.30547999999999997</v>
      </c>
      <c r="E683" s="104">
        <f>IF('Case Details'!C$12=1,'Baseline survivor func'!C683,'Baseline survivor func'!D683)</f>
        <v>0.66603000000000001</v>
      </c>
      <c r="F683" s="105">
        <f>ROUND(E683^EXP('Linear predictor'!D$86),5)</f>
        <v>0.70303000000000004</v>
      </c>
      <c r="G683" s="91">
        <v>0.91744999999999999</v>
      </c>
      <c r="H683" s="112">
        <v>0.90139000000000002</v>
      </c>
      <c r="I683" s="115">
        <f>IF('Case Details'!C$12=1,'Baseline survivor func'!G683,'Baseline survivor func'!H683)</f>
        <v>0.91744999999999999</v>
      </c>
      <c r="J683" s="110">
        <f>ROUND(I683^EXP('Linear predictor'!F$86),5)</f>
        <v>0.90842000000000001</v>
      </c>
    </row>
    <row r="684" spans="1:10">
      <c r="A684" s="93">
        <v>679</v>
      </c>
      <c r="B684" s="105">
        <v>680</v>
      </c>
      <c r="C684" s="93">
        <v>0.66603000000000001</v>
      </c>
      <c r="D684" s="94">
        <v>0.30547999999999997</v>
      </c>
      <c r="E684" s="104">
        <f>IF('Case Details'!C$12=1,'Baseline survivor func'!C684,'Baseline survivor func'!D684)</f>
        <v>0.66603000000000001</v>
      </c>
      <c r="F684" s="105">
        <f>ROUND(E684^EXP('Linear predictor'!D$86),5)</f>
        <v>0.70303000000000004</v>
      </c>
      <c r="G684" s="91">
        <v>0.91744999999999999</v>
      </c>
      <c r="H684" s="112">
        <v>0.90139000000000002</v>
      </c>
      <c r="I684" s="115">
        <f>IF('Case Details'!C$12=1,'Baseline survivor func'!G684,'Baseline survivor func'!H684)</f>
        <v>0.91744999999999999</v>
      </c>
      <c r="J684" s="110">
        <f>ROUND(I684^EXP('Linear predictor'!F$86),5)</f>
        <v>0.90842000000000001</v>
      </c>
    </row>
    <row r="685" spans="1:10">
      <c r="A685" s="93">
        <v>680</v>
      </c>
      <c r="B685" s="105">
        <v>681</v>
      </c>
      <c r="C685" s="93">
        <v>0.66603000000000001</v>
      </c>
      <c r="D685" s="94">
        <v>0.30379</v>
      </c>
      <c r="E685" s="104">
        <f>IF('Case Details'!C$12=1,'Baseline survivor func'!C685,'Baseline survivor func'!D685)</f>
        <v>0.66603000000000001</v>
      </c>
      <c r="F685" s="105">
        <f>ROUND(E685^EXP('Linear predictor'!D$86),5)</f>
        <v>0.70303000000000004</v>
      </c>
      <c r="G685" s="91">
        <v>0.91744999999999999</v>
      </c>
      <c r="H685" s="112">
        <v>0.90103999999999995</v>
      </c>
      <c r="I685" s="115">
        <f>IF('Case Details'!C$12=1,'Baseline survivor func'!G685,'Baseline survivor func'!H685)</f>
        <v>0.91744999999999999</v>
      </c>
      <c r="J685" s="110">
        <f>ROUND(I685^EXP('Linear predictor'!F$86),5)</f>
        <v>0.90842000000000001</v>
      </c>
    </row>
    <row r="686" spans="1:10">
      <c r="A686" s="93">
        <v>681</v>
      </c>
      <c r="B686" s="105">
        <v>682</v>
      </c>
      <c r="C686" s="93">
        <v>0.66603000000000001</v>
      </c>
      <c r="D686" s="94">
        <v>0.30379</v>
      </c>
      <c r="E686" s="104">
        <f>IF('Case Details'!C$12=1,'Baseline survivor func'!C686,'Baseline survivor func'!D686)</f>
        <v>0.66603000000000001</v>
      </c>
      <c r="F686" s="105">
        <f>ROUND(E686^EXP('Linear predictor'!D$86),5)</f>
        <v>0.70303000000000004</v>
      </c>
      <c r="G686" s="91">
        <v>0.91744999999999999</v>
      </c>
      <c r="H686" s="112">
        <v>0.90103999999999995</v>
      </c>
      <c r="I686" s="115">
        <f>IF('Case Details'!C$12=1,'Baseline survivor func'!G686,'Baseline survivor func'!H686)</f>
        <v>0.91744999999999999</v>
      </c>
      <c r="J686" s="110">
        <f>ROUND(I686^EXP('Linear predictor'!F$86),5)</f>
        <v>0.90842000000000001</v>
      </c>
    </row>
    <row r="687" spans="1:10">
      <c r="A687" s="93">
        <v>682</v>
      </c>
      <c r="B687" s="105">
        <v>683</v>
      </c>
      <c r="C687" s="93">
        <v>0.66603000000000001</v>
      </c>
      <c r="D687" s="94">
        <v>0.30379</v>
      </c>
      <c r="E687" s="104">
        <f>IF('Case Details'!C$12=1,'Baseline survivor func'!C687,'Baseline survivor func'!D687)</f>
        <v>0.66603000000000001</v>
      </c>
      <c r="F687" s="105">
        <f>ROUND(E687^EXP('Linear predictor'!D$86),5)</f>
        <v>0.70303000000000004</v>
      </c>
      <c r="G687" s="91">
        <v>0.91744999999999999</v>
      </c>
      <c r="H687" s="112">
        <v>0.90068999999999999</v>
      </c>
      <c r="I687" s="115">
        <f>IF('Case Details'!C$12=1,'Baseline survivor func'!G687,'Baseline survivor func'!H687)</f>
        <v>0.91744999999999999</v>
      </c>
      <c r="J687" s="110">
        <f>ROUND(I687^EXP('Linear predictor'!F$86),5)</f>
        <v>0.90842000000000001</v>
      </c>
    </row>
    <row r="688" spans="1:10">
      <c r="A688" s="93">
        <v>683</v>
      </c>
      <c r="B688" s="105">
        <v>684</v>
      </c>
      <c r="C688" s="93">
        <v>0.66603000000000001</v>
      </c>
      <c r="D688" s="94">
        <v>0.30170999999999998</v>
      </c>
      <c r="E688" s="104">
        <f>IF('Case Details'!C$12=1,'Baseline survivor func'!C688,'Baseline survivor func'!D688)</f>
        <v>0.66603000000000001</v>
      </c>
      <c r="F688" s="105">
        <f>ROUND(E688^EXP('Linear predictor'!D$86),5)</f>
        <v>0.70303000000000004</v>
      </c>
      <c r="G688" s="91">
        <v>0.91744999999999999</v>
      </c>
      <c r="H688" s="112">
        <v>0.90068999999999999</v>
      </c>
      <c r="I688" s="115">
        <f>IF('Case Details'!C$12=1,'Baseline survivor func'!G688,'Baseline survivor func'!H688)</f>
        <v>0.91744999999999999</v>
      </c>
      <c r="J688" s="110">
        <f>ROUND(I688^EXP('Linear predictor'!F$86),5)</f>
        <v>0.90842000000000001</v>
      </c>
    </row>
    <row r="689" spans="1:10">
      <c r="A689" s="93">
        <v>684</v>
      </c>
      <c r="B689" s="105">
        <v>685</v>
      </c>
      <c r="C689" s="93">
        <v>0.66603000000000001</v>
      </c>
      <c r="D689" s="94">
        <v>0.30170999999999998</v>
      </c>
      <c r="E689" s="104">
        <f>IF('Case Details'!C$12=1,'Baseline survivor func'!C689,'Baseline survivor func'!D689)</f>
        <v>0.66603000000000001</v>
      </c>
      <c r="F689" s="105">
        <f>ROUND(E689^EXP('Linear predictor'!D$86),5)</f>
        <v>0.70303000000000004</v>
      </c>
      <c r="G689" s="91">
        <v>0.91744999999999999</v>
      </c>
      <c r="H689" s="112">
        <v>0.90068999999999999</v>
      </c>
      <c r="I689" s="115">
        <f>IF('Case Details'!C$12=1,'Baseline survivor func'!G689,'Baseline survivor func'!H689)</f>
        <v>0.91744999999999999</v>
      </c>
      <c r="J689" s="110">
        <f>ROUND(I689^EXP('Linear predictor'!F$86),5)</f>
        <v>0.90842000000000001</v>
      </c>
    </row>
    <row r="690" spans="1:10">
      <c r="A690" s="93">
        <v>685</v>
      </c>
      <c r="B690" s="105">
        <v>686</v>
      </c>
      <c r="C690" s="93">
        <v>0.66603000000000001</v>
      </c>
      <c r="D690" s="94">
        <v>0.30170999999999998</v>
      </c>
      <c r="E690" s="104">
        <f>IF('Case Details'!C$12=1,'Baseline survivor func'!C690,'Baseline survivor func'!D690)</f>
        <v>0.66603000000000001</v>
      </c>
      <c r="F690" s="105">
        <f>ROUND(E690^EXP('Linear predictor'!D$86),5)</f>
        <v>0.70303000000000004</v>
      </c>
      <c r="G690" s="91">
        <v>0.91744999999999999</v>
      </c>
      <c r="H690" s="112">
        <v>0.90068999999999999</v>
      </c>
      <c r="I690" s="115">
        <f>IF('Case Details'!C$12=1,'Baseline survivor func'!G690,'Baseline survivor func'!H690)</f>
        <v>0.91744999999999999</v>
      </c>
      <c r="J690" s="110">
        <f>ROUND(I690^EXP('Linear predictor'!F$86),5)</f>
        <v>0.90842000000000001</v>
      </c>
    </row>
    <row r="691" spans="1:10">
      <c r="A691" s="93">
        <v>686</v>
      </c>
      <c r="B691" s="105">
        <v>687</v>
      </c>
      <c r="C691" s="93">
        <v>0.66603000000000001</v>
      </c>
      <c r="D691" s="94">
        <v>0.30170999999999998</v>
      </c>
      <c r="E691" s="104">
        <f>IF('Case Details'!C$12=1,'Baseline survivor func'!C691,'Baseline survivor func'!D691)</f>
        <v>0.66603000000000001</v>
      </c>
      <c r="F691" s="105">
        <f>ROUND(E691^EXP('Linear predictor'!D$86),5)</f>
        <v>0.70303000000000004</v>
      </c>
      <c r="G691" s="91">
        <v>0.91744999999999999</v>
      </c>
      <c r="H691" s="112">
        <v>0.90034000000000003</v>
      </c>
      <c r="I691" s="115">
        <f>IF('Case Details'!C$12=1,'Baseline survivor func'!G691,'Baseline survivor func'!H691)</f>
        <v>0.91744999999999999</v>
      </c>
      <c r="J691" s="110">
        <f>ROUND(I691^EXP('Linear predictor'!F$86),5)</f>
        <v>0.90842000000000001</v>
      </c>
    </row>
    <row r="692" spans="1:10">
      <c r="A692" s="93">
        <v>687</v>
      </c>
      <c r="B692" s="105">
        <v>688</v>
      </c>
      <c r="C692" s="93">
        <v>0.66603000000000001</v>
      </c>
      <c r="D692" s="94">
        <v>0.30170999999999998</v>
      </c>
      <c r="E692" s="104">
        <f>IF('Case Details'!C$12=1,'Baseline survivor func'!C692,'Baseline survivor func'!D692)</f>
        <v>0.66603000000000001</v>
      </c>
      <c r="F692" s="105">
        <f>ROUND(E692^EXP('Linear predictor'!D$86),5)</f>
        <v>0.70303000000000004</v>
      </c>
      <c r="G692" s="91">
        <v>0.91534000000000004</v>
      </c>
      <c r="H692" s="112">
        <v>0.90034000000000003</v>
      </c>
      <c r="I692" s="115">
        <f>IF('Case Details'!C$12=1,'Baseline survivor func'!G692,'Baseline survivor func'!H692)</f>
        <v>0.91534000000000004</v>
      </c>
      <c r="J692" s="110">
        <f>ROUND(I692^EXP('Linear predictor'!F$86),5)</f>
        <v>0.90608999999999995</v>
      </c>
    </row>
    <row r="693" spans="1:10">
      <c r="A693" s="93">
        <v>688</v>
      </c>
      <c r="B693" s="105">
        <v>689</v>
      </c>
      <c r="C693" s="93">
        <v>0.66603000000000001</v>
      </c>
      <c r="D693" s="94">
        <v>0.30170999999999998</v>
      </c>
      <c r="E693" s="104">
        <f>IF('Case Details'!C$12=1,'Baseline survivor func'!C693,'Baseline survivor func'!D693)</f>
        <v>0.66603000000000001</v>
      </c>
      <c r="F693" s="105">
        <f>ROUND(E693^EXP('Linear predictor'!D$86),5)</f>
        <v>0.70303000000000004</v>
      </c>
      <c r="G693" s="91">
        <v>0.91534000000000004</v>
      </c>
      <c r="H693" s="112">
        <v>0.90034000000000003</v>
      </c>
      <c r="I693" s="115">
        <f>IF('Case Details'!C$12=1,'Baseline survivor func'!G693,'Baseline survivor func'!H693)</f>
        <v>0.91534000000000004</v>
      </c>
      <c r="J693" s="110">
        <f>ROUND(I693^EXP('Linear predictor'!F$86),5)</f>
        <v>0.90608999999999995</v>
      </c>
    </row>
    <row r="694" spans="1:10">
      <c r="A694" s="93">
        <v>689</v>
      </c>
      <c r="B694" s="105">
        <v>690</v>
      </c>
      <c r="C694" s="93">
        <v>0.66603000000000001</v>
      </c>
      <c r="D694" s="94">
        <v>0.30170999999999998</v>
      </c>
      <c r="E694" s="104">
        <f>IF('Case Details'!C$12=1,'Baseline survivor func'!C694,'Baseline survivor func'!D694)</f>
        <v>0.66603000000000001</v>
      </c>
      <c r="F694" s="105">
        <f>ROUND(E694^EXP('Linear predictor'!D$86),5)</f>
        <v>0.70303000000000004</v>
      </c>
      <c r="G694" s="91">
        <v>0.91534000000000004</v>
      </c>
      <c r="H694" s="112">
        <v>0.90034000000000003</v>
      </c>
      <c r="I694" s="115">
        <f>IF('Case Details'!C$12=1,'Baseline survivor func'!G694,'Baseline survivor func'!H694)</f>
        <v>0.91534000000000004</v>
      </c>
      <c r="J694" s="110">
        <f>ROUND(I694^EXP('Linear predictor'!F$86),5)</f>
        <v>0.90608999999999995</v>
      </c>
    </row>
    <row r="695" spans="1:10">
      <c r="A695" s="93">
        <v>690</v>
      </c>
      <c r="B695" s="105">
        <v>691</v>
      </c>
      <c r="C695" s="93">
        <v>0.66603000000000001</v>
      </c>
      <c r="D695" s="94">
        <v>0.30170999999999998</v>
      </c>
      <c r="E695" s="104">
        <f>IF('Case Details'!C$12=1,'Baseline survivor func'!C695,'Baseline survivor func'!D695)</f>
        <v>0.66603000000000001</v>
      </c>
      <c r="F695" s="105">
        <f>ROUND(E695^EXP('Linear predictor'!D$86),5)</f>
        <v>0.70303000000000004</v>
      </c>
      <c r="G695" s="91">
        <v>0.91534000000000004</v>
      </c>
      <c r="H695" s="112">
        <v>0.90034000000000003</v>
      </c>
      <c r="I695" s="115">
        <f>IF('Case Details'!C$12=1,'Baseline survivor func'!G695,'Baseline survivor func'!H695)</f>
        <v>0.91534000000000004</v>
      </c>
      <c r="J695" s="110">
        <f>ROUND(I695^EXP('Linear predictor'!F$86),5)</f>
        <v>0.90608999999999995</v>
      </c>
    </row>
    <row r="696" spans="1:10">
      <c r="A696" s="93">
        <v>691</v>
      </c>
      <c r="B696" s="105">
        <v>692</v>
      </c>
      <c r="C696" s="93">
        <v>0.66603000000000001</v>
      </c>
      <c r="D696" s="94">
        <v>0.30170999999999998</v>
      </c>
      <c r="E696" s="104">
        <f>IF('Case Details'!C$12=1,'Baseline survivor func'!C696,'Baseline survivor func'!D696)</f>
        <v>0.66603000000000001</v>
      </c>
      <c r="F696" s="105">
        <f>ROUND(E696^EXP('Linear predictor'!D$86),5)</f>
        <v>0.70303000000000004</v>
      </c>
      <c r="G696" s="91">
        <v>0.91534000000000004</v>
      </c>
      <c r="H696" s="112">
        <v>0.90034000000000003</v>
      </c>
      <c r="I696" s="115">
        <f>IF('Case Details'!C$12=1,'Baseline survivor func'!G696,'Baseline survivor func'!H696)</f>
        <v>0.91534000000000004</v>
      </c>
      <c r="J696" s="110">
        <f>ROUND(I696^EXP('Linear predictor'!F$86),5)</f>
        <v>0.90608999999999995</v>
      </c>
    </row>
    <row r="697" spans="1:10">
      <c r="A697" s="93">
        <v>692</v>
      </c>
      <c r="B697" s="105">
        <v>693</v>
      </c>
      <c r="C697" s="93">
        <v>0.66603000000000001</v>
      </c>
      <c r="D697" s="94">
        <v>0.30170999999999998</v>
      </c>
      <c r="E697" s="104">
        <f>IF('Case Details'!C$12=1,'Baseline survivor func'!C697,'Baseline survivor func'!D697)</f>
        <v>0.66603000000000001</v>
      </c>
      <c r="F697" s="105">
        <f>ROUND(E697^EXP('Linear predictor'!D$86),5)</f>
        <v>0.70303000000000004</v>
      </c>
      <c r="G697" s="91">
        <v>0.91534000000000004</v>
      </c>
      <c r="H697" s="112">
        <v>0.89998</v>
      </c>
      <c r="I697" s="115">
        <f>IF('Case Details'!C$12=1,'Baseline survivor func'!G697,'Baseline survivor func'!H697)</f>
        <v>0.91534000000000004</v>
      </c>
      <c r="J697" s="110">
        <f>ROUND(I697^EXP('Linear predictor'!F$86),5)</f>
        <v>0.90608999999999995</v>
      </c>
    </row>
    <row r="698" spans="1:10">
      <c r="A698" s="93">
        <v>693</v>
      </c>
      <c r="B698" s="105">
        <v>694</v>
      </c>
      <c r="C698" s="93">
        <v>0.66603000000000001</v>
      </c>
      <c r="D698" s="94">
        <v>0.30170999999999998</v>
      </c>
      <c r="E698" s="104">
        <f>IF('Case Details'!C$12=1,'Baseline survivor func'!C698,'Baseline survivor func'!D698)</f>
        <v>0.66603000000000001</v>
      </c>
      <c r="F698" s="105">
        <f>ROUND(E698^EXP('Linear predictor'!D$86),5)</f>
        <v>0.70303000000000004</v>
      </c>
      <c r="G698" s="91">
        <v>0.91318999999999995</v>
      </c>
      <c r="H698" s="112">
        <v>0.89963000000000004</v>
      </c>
      <c r="I698" s="115">
        <f>IF('Case Details'!C$12=1,'Baseline survivor func'!G698,'Baseline survivor func'!H698)</f>
        <v>0.91318999999999995</v>
      </c>
      <c r="J698" s="110">
        <f>ROUND(I698^EXP('Linear predictor'!F$86),5)</f>
        <v>0.90371999999999997</v>
      </c>
    </row>
    <row r="699" spans="1:10">
      <c r="A699" s="93">
        <v>694</v>
      </c>
      <c r="B699" s="105">
        <v>695</v>
      </c>
      <c r="C699" s="93">
        <v>0.66603000000000001</v>
      </c>
      <c r="D699" s="94">
        <v>0.30170999999999998</v>
      </c>
      <c r="E699" s="104">
        <f>IF('Case Details'!C$12=1,'Baseline survivor func'!C699,'Baseline survivor func'!D699)</f>
        <v>0.66603000000000001</v>
      </c>
      <c r="F699" s="105">
        <f>ROUND(E699^EXP('Linear predictor'!D$86),5)</f>
        <v>0.70303000000000004</v>
      </c>
      <c r="G699" s="91">
        <v>0.91318999999999995</v>
      </c>
      <c r="H699" s="112">
        <v>0.89963000000000004</v>
      </c>
      <c r="I699" s="115">
        <f>IF('Case Details'!C$12=1,'Baseline survivor func'!G699,'Baseline survivor func'!H699)</f>
        <v>0.91318999999999995</v>
      </c>
      <c r="J699" s="110">
        <f>ROUND(I699^EXP('Linear predictor'!F$86),5)</f>
        <v>0.90371999999999997</v>
      </c>
    </row>
    <row r="700" spans="1:10">
      <c r="A700" s="93">
        <v>695</v>
      </c>
      <c r="B700" s="105">
        <v>696</v>
      </c>
      <c r="C700" s="93">
        <v>0.66603000000000001</v>
      </c>
      <c r="D700" s="94">
        <v>0.30170999999999998</v>
      </c>
      <c r="E700" s="104">
        <f>IF('Case Details'!C$12=1,'Baseline survivor func'!C700,'Baseline survivor func'!D700)</f>
        <v>0.66603000000000001</v>
      </c>
      <c r="F700" s="105">
        <f>ROUND(E700^EXP('Linear predictor'!D$86),5)</f>
        <v>0.70303000000000004</v>
      </c>
      <c r="G700" s="91">
        <v>0.91318999999999995</v>
      </c>
      <c r="H700" s="112">
        <v>0.89963000000000004</v>
      </c>
      <c r="I700" s="115">
        <f>IF('Case Details'!C$12=1,'Baseline survivor func'!G700,'Baseline survivor func'!H700)</f>
        <v>0.91318999999999995</v>
      </c>
      <c r="J700" s="110">
        <f>ROUND(I700^EXP('Linear predictor'!F$86),5)</f>
        <v>0.90371999999999997</v>
      </c>
    </row>
    <row r="701" spans="1:10">
      <c r="A701" s="93">
        <v>696</v>
      </c>
      <c r="B701" s="105">
        <v>697</v>
      </c>
      <c r="C701" s="93">
        <v>0.66603000000000001</v>
      </c>
      <c r="D701" s="94">
        <v>0.30170999999999998</v>
      </c>
      <c r="E701" s="104">
        <f>IF('Case Details'!C$12=1,'Baseline survivor func'!C701,'Baseline survivor func'!D701)</f>
        <v>0.66603000000000001</v>
      </c>
      <c r="F701" s="105">
        <f>ROUND(E701^EXP('Linear predictor'!D$86),5)</f>
        <v>0.70303000000000004</v>
      </c>
      <c r="G701" s="91">
        <v>0.91318999999999995</v>
      </c>
      <c r="H701" s="112">
        <v>0.89963000000000004</v>
      </c>
      <c r="I701" s="115">
        <f>IF('Case Details'!C$12=1,'Baseline survivor func'!G701,'Baseline survivor func'!H701)</f>
        <v>0.91318999999999995</v>
      </c>
      <c r="J701" s="110">
        <f>ROUND(I701^EXP('Linear predictor'!F$86),5)</f>
        <v>0.90371999999999997</v>
      </c>
    </row>
    <row r="702" spans="1:10">
      <c r="A702" s="93">
        <v>697</v>
      </c>
      <c r="B702" s="105">
        <v>698</v>
      </c>
      <c r="C702" s="93">
        <v>0.66603000000000001</v>
      </c>
      <c r="D702" s="94">
        <v>0.30170999999999998</v>
      </c>
      <c r="E702" s="104">
        <f>IF('Case Details'!C$12=1,'Baseline survivor func'!C702,'Baseline survivor func'!D702)</f>
        <v>0.66603000000000001</v>
      </c>
      <c r="F702" s="105">
        <f>ROUND(E702^EXP('Linear predictor'!D$86),5)</f>
        <v>0.70303000000000004</v>
      </c>
      <c r="G702" s="91">
        <v>0.91318999999999995</v>
      </c>
      <c r="H702" s="112">
        <v>0.89963000000000004</v>
      </c>
      <c r="I702" s="115">
        <f>IF('Case Details'!C$12=1,'Baseline survivor func'!G702,'Baseline survivor func'!H702)</f>
        <v>0.91318999999999995</v>
      </c>
      <c r="J702" s="110">
        <f>ROUND(I702^EXP('Linear predictor'!F$86),5)</f>
        <v>0.90371999999999997</v>
      </c>
    </row>
    <row r="703" spans="1:10">
      <c r="A703" s="93">
        <v>698</v>
      </c>
      <c r="B703" s="105">
        <v>699</v>
      </c>
      <c r="C703" s="93">
        <v>0.66603000000000001</v>
      </c>
      <c r="D703" s="94">
        <v>0.30170999999999998</v>
      </c>
      <c r="E703" s="104">
        <f>IF('Case Details'!C$12=1,'Baseline survivor func'!C703,'Baseline survivor func'!D703)</f>
        <v>0.66603000000000001</v>
      </c>
      <c r="F703" s="105">
        <f>ROUND(E703^EXP('Linear predictor'!D$86),5)</f>
        <v>0.70303000000000004</v>
      </c>
      <c r="G703" s="91">
        <v>0.91318999999999995</v>
      </c>
      <c r="H703" s="112">
        <v>0.89963000000000004</v>
      </c>
      <c r="I703" s="115">
        <f>IF('Case Details'!C$12=1,'Baseline survivor func'!G703,'Baseline survivor func'!H703)</f>
        <v>0.91318999999999995</v>
      </c>
      <c r="J703" s="110">
        <f>ROUND(I703^EXP('Linear predictor'!F$86),5)</f>
        <v>0.90371999999999997</v>
      </c>
    </row>
    <row r="704" spans="1:10">
      <c r="A704" s="93">
        <v>699</v>
      </c>
      <c r="B704" s="105">
        <v>700</v>
      </c>
      <c r="C704" s="93">
        <v>0.66603000000000001</v>
      </c>
      <c r="D704" s="94">
        <v>0.30170999999999998</v>
      </c>
      <c r="E704" s="104">
        <f>IF('Case Details'!C$12=1,'Baseline survivor func'!C704,'Baseline survivor func'!D704)</f>
        <v>0.66603000000000001</v>
      </c>
      <c r="F704" s="105">
        <f>ROUND(E704^EXP('Linear predictor'!D$86),5)</f>
        <v>0.70303000000000004</v>
      </c>
      <c r="G704" s="91">
        <v>0.91318999999999995</v>
      </c>
      <c r="H704" s="112">
        <v>0.89963000000000004</v>
      </c>
      <c r="I704" s="115">
        <f>IF('Case Details'!C$12=1,'Baseline survivor func'!G704,'Baseline survivor func'!H704)</f>
        <v>0.91318999999999995</v>
      </c>
      <c r="J704" s="110">
        <f>ROUND(I704^EXP('Linear predictor'!F$86),5)</f>
        <v>0.90371999999999997</v>
      </c>
    </row>
    <row r="705" spans="1:10">
      <c r="A705" s="93">
        <v>700</v>
      </c>
      <c r="B705" s="105">
        <v>701</v>
      </c>
      <c r="C705" s="93">
        <v>0.66603000000000001</v>
      </c>
      <c r="D705" s="94">
        <v>0.30170999999999998</v>
      </c>
      <c r="E705" s="104">
        <f>IF('Case Details'!C$12=1,'Baseline survivor func'!C705,'Baseline survivor func'!D705)</f>
        <v>0.66603000000000001</v>
      </c>
      <c r="F705" s="105">
        <f>ROUND(E705^EXP('Linear predictor'!D$86),5)</f>
        <v>0.70303000000000004</v>
      </c>
      <c r="G705" s="91">
        <v>0.91318999999999995</v>
      </c>
      <c r="H705" s="112">
        <v>0.89927000000000001</v>
      </c>
      <c r="I705" s="115">
        <f>IF('Case Details'!C$12=1,'Baseline survivor func'!G705,'Baseline survivor func'!H705)</f>
        <v>0.91318999999999995</v>
      </c>
      <c r="J705" s="110">
        <f>ROUND(I705^EXP('Linear predictor'!F$86),5)</f>
        <v>0.90371999999999997</v>
      </c>
    </row>
    <row r="706" spans="1:10">
      <c r="A706" s="93">
        <v>701</v>
      </c>
      <c r="B706" s="105">
        <v>702</v>
      </c>
      <c r="C706" s="93">
        <v>0.66603000000000001</v>
      </c>
      <c r="D706" s="94">
        <v>0.30170999999999998</v>
      </c>
      <c r="E706" s="104">
        <f>IF('Case Details'!C$12=1,'Baseline survivor func'!C706,'Baseline survivor func'!D706)</f>
        <v>0.66603000000000001</v>
      </c>
      <c r="F706" s="105">
        <f>ROUND(E706^EXP('Linear predictor'!D$86),5)</f>
        <v>0.70303000000000004</v>
      </c>
      <c r="G706" s="91">
        <v>0.91318999999999995</v>
      </c>
      <c r="H706" s="112">
        <v>0.89927000000000001</v>
      </c>
      <c r="I706" s="115">
        <f>IF('Case Details'!C$12=1,'Baseline survivor func'!G706,'Baseline survivor func'!H706)</f>
        <v>0.91318999999999995</v>
      </c>
      <c r="J706" s="110">
        <f>ROUND(I706^EXP('Linear predictor'!F$86),5)</f>
        <v>0.90371999999999997</v>
      </c>
    </row>
    <row r="707" spans="1:10">
      <c r="A707" s="93">
        <v>702</v>
      </c>
      <c r="B707" s="105">
        <v>703</v>
      </c>
      <c r="C707" s="93">
        <v>0.65397000000000005</v>
      </c>
      <c r="D707" s="94">
        <v>0.30170999999999998</v>
      </c>
      <c r="E707" s="104">
        <f>IF('Case Details'!C$12=1,'Baseline survivor func'!C707,'Baseline survivor func'!D707)</f>
        <v>0.65397000000000005</v>
      </c>
      <c r="F707" s="105">
        <f>ROUND(E707^EXP('Linear predictor'!D$86),5)</f>
        <v>0.69198000000000004</v>
      </c>
      <c r="G707" s="91">
        <v>0.91318999999999995</v>
      </c>
      <c r="H707" s="112">
        <v>0.89817999999999998</v>
      </c>
      <c r="I707" s="115">
        <f>IF('Case Details'!C$12=1,'Baseline survivor func'!G707,'Baseline survivor func'!H707)</f>
        <v>0.91318999999999995</v>
      </c>
      <c r="J707" s="110">
        <f>ROUND(I707^EXP('Linear predictor'!F$86),5)</f>
        <v>0.90371999999999997</v>
      </c>
    </row>
    <row r="708" spans="1:10">
      <c r="A708" s="93">
        <v>703</v>
      </c>
      <c r="B708" s="105">
        <v>704</v>
      </c>
      <c r="C708" s="93">
        <v>0.65397000000000005</v>
      </c>
      <c r="D708" s="94">
        <v>0.30170999999999998</v>
      </c>
      <c r="E708" s="104">
        <f>IF('Case Details'!C$12=1,'Baseline survivor func'!C708,'Baseline survivor func'!D708)</f>
        <v>0.65397000000000005</v>
      </c>
      <c r="F708" s="105">
        <f>ROUND(E708^EXP('Linear predictor'!D$86),5)</f>
        <v>0.69198000000000004</v>
      </c>
      <c r="G708" s="91">
        <v>0.91318999999999995</v>
      </c>
      <c r="H708" s="112">
        <v>0.89817999999999998</v>
      </c>
      <c r="I708" s="115">
        <f>IF('Case Details'!C$12=1,'Baseline survivor func'!G708,'Baseline survivor func'!H708)</f>
        <v>0.91318999999999995</v>
      </c>
      <c r="J708" s="110">
        <f>ROUND(I708^EXP('Linear predictor'!F$86),5)</f>
        <v>0.90371999999999997</v>
      </c>
    </row>
    <row r="709" spans="1:10">
      <c r="A709" s="93">
        <v>704</v>
      </c>
      <c r="B709" s="105">
        <v>705</v>
      </c>
      <c r="C709" s="93">
        <v>0.65397000000000005</v>
      </c>
      <c r="D709" s="94">
        <v>0.30170999999999998</v>
      </c>
      <c r="E709" s="104">
        <f>IF('Case Details'!C$12=1,'Baseline survivor func'!C709,'Baseline survivor func'!D709)</f>
        <v>0.65397000000000005</v>
      </c>
      <c r="F709" s="105">
        <f>ROUND(E709^EXP('Linear predictor'!D$86),5)</f>
        <v>0.69198000000000004</v>
      </c>
      <c r="G709" s="91">
        <v>0.91318999999999995</v>
      </c>
      <c r="H709" s="112">
        <v>0.89817999999999998</v>
      </c>
      <c r="I709" s="115">
        <f>IF('Case Details'!C$12=1,'Baseline survivor func'!G709,'Baseline survivor func'!H709)</f>
        <v>0.91318999999999995</v>
      </c>
      <c r="J709" s="110">
        <f>ROUND(I709^EXP('Linear predictor'!F$86),5)</f>
        <v>0.90371999999999997</v>
      </c>
    </row>
    <row r="710" spans="1:10">
      <c r="A710" s="93">
        <v>705</v>
      </c>
      <c r="B710" s="105">
        <v>706</v>
      </c>
      <c r="C710" s="93">
        <v>0.65397000000000005</v>
      </c>
      <c r="D710" s="94">
        <v>0.30170999999999998</v>
      </c>
      <c r="E710" s="104">
        <f>IF('Case Details'!C$12=1,'Baseline survivor func'!C710,'Baseline survivor func'!D710)</f>
        <v>0.65397000000000005</v>
      </c>
      <c r="F710" s="105">
        <f>ROUND(E710^EXP('Linear predictor'!D$86),5)</f>
        <v>0.69198000000000004</v>
      </c>
      <c r="G710" s="91">
        <v>0.91318999999999995</v>
      </c>
      <c r="H710" s="112">
        <v>0.89817999999999998</v>
      </c>
      <c r="I710" s="115">
        <f>IF('Case Details'!C$12=1,'Baseline survivor func'!G710,'Baseline survivor func'!H710)</f>
        <v>0.91318999999999995</v>
      </c>
      <c r="J710" s="110">
        <f>ROUND(I710^EXP('Linear predictor'!F$86),5)</f>
        <v>0.90371999999999997</v>
      </c>
    </row>
    <row r="711" spans="1:10">
      <c r="A711" s="93">
        <v>706</v>
      </c>
      <c r="B711" s="105">
        <v>707</v>
      </c>
      <c r="C711" s="93">
        <v>0.65397000000000005</v>
      </c>
      <c r="D711" s="94">
        <v>0.30170999999999998</v>
      </c>
      <c r="E711" s="104">
        <f>IF('Case Details'!C$12=1,'Baseline survivor func'!C711,'Baseline survivor func'!D711)</f>
        <v>0.65397000000000005</v>
      </c>
      <c r="F711" s="105">
        <f>ROUND(E711^EXP('Linear predictor'!D$86),5)</f>
        <v>0.69198000000000004</v>
      </c>
      <c r="G711" s="91">
        <v>0.91318999999999995</v>
      </c>
      <c r="H711" s="112">
        <v>0.89817999999999998</v>
      </c>
      <c r="I711" s="115">
        <f>IF('Case Details'!C$12=1,'Baseline survivor func'!G711,'Baseline survivor func'!H711)</f>
        <v>0.91318999999999995</v>
      </c>
      <c r="J711" s="110">
        <f>ROUND(I711^EXP('Linear predictor'!F$86),5)</f>
        <v>0.90371999999999997</v>
      </c>
    </row>
    <row r="712" spans="1:10">
      <c r="A712" s="93">
        <v>707</v>
      </c>
      <c r="B712" s="105">
        <v>708</v>
      </c>
      <c r="C712" s="93">
        <v>0.65397000000000005</v>
      </c>
      <c r="D712" s="94">
        <v>0.30170999999999998</v>
      </c>
      <c r="E712" s="104">
        <f>IF('Case Details'!C$12=1,'Baseline survivor func'!C712,'Baseline survivor func'!D712)</f>
        <v>0.65397000000000005</v>
      </c>
      <c r="F712" s="105">
        <f>ROUND(E712^EXP('Linear predictor'!D$86),5)</f>
        <v>0.69198000000000004</v>
      </c>
      <c r="G712" s="91">
        <v>0.91318999999999995</v>
      </c>
      <c r="H712" s="112">
        <v>0.89817999999999998</v>
      </c>
      <c r="I712" s="115">
        <f>IF('Case Details'!C$12=1,'Baseline survivor func'!G712,'Baseline survivor func'!H712)</f>
        <v>0.91318999999999995</v>
      </c>
      <c r="J712" s="110">
        <f>ROUND(I712^EXP('Linear predictor'!F$86),5)</f>
        <v>0.90371999999999997</v>
      </c>
    </row>
    <row r="713" spans="1:10">
      <c r="A713" s="93">
        <v>708</v>
      </c>
      <c r="B713" s="105">
        <v>709</v>
      </c>
      <c r="C713" s="93">
        <v>0.65397000000000005</v>
      </c>
      <c r="D713" s="94">
        <v>0.30170999999999998</v>
      </c>
      <c r="E713" s="104">
        <f>IF('Case Details'!C$12=1,'Baseline survivor func'!C713,'Baseline survivor func'!D713)</f>
        <v>0.65397000000000005</v>
      </c>
      <c r="F713" s="105">
        <f>ROUND(E713^EXP('Linear predictor'!D$86),5)</f>
        <v>0.69198000000000004</v>
      </c>
      <c r="G713" s="91">
        <v>0.91318999999999995</v>
      </c>
      <c r="H713" s="112">
        <v>0.89817999999999998</v>
      </c>
      <c r="I713" s="115">
        <f>IF('Case Details'!C$12=1,'Baseline survivor func'!G713,'Baseline survivor func'!H713)</f>
        <v>0.91318999999999995</v>
      </c>
      <c r="J713" s="110">
        <f>ROUND(I713^EXP('Linear predictor'!F$86),5)</f>
        <v>0.90371999999999997</v>
      </c>
    </row>
    <row r="714" spans="1:10">
      <c r="A714" s="93">
        <v>709</v>
      </c>
      <c r="B714" s="105">
        <v>710</v>
      </c>
      <c r="C714" s="93">
        <v>0.65397000000000005</v>
      </c>
      <c r="D714" s="94">
        <v>0.30170999999999998</v>
      </c>
      <c r="E714" s="104">
        <f>IF('Case Details'!C$12=1,'Baseline survivor func'!C714,'Baseline survivor func'!D714)</f>
        <v>0.65397000000000005</v>
      </c>
      <c r="F714" s="105">
        <f>ROUND(E714^EXP('Linear predictor'!D$86),5)</f>
        <v>0.69198000000000004</v>
      </c>
      <c r="G714" s="91">
        <v>0.91318999999999995</v>
      </c>
      <c r="H714" s="112">
        <v>0.89817999999999998</v>
      </c>
      <c r="I714" s="115">
        <f>IF('Case Details'!C$12=1,'Baseline survivor func'!G714,'Baseline survivor func'!H714)</f>
        <v>0.91318999999999995</v>
      </c>
      <c r="J714" s="110">
        <f>ROUND(I714^EXP('Linear predictor'!F$86),5)</f>
        <v>0.90371999999999997</v>
      </c>
    </row>
    <row r="715" spans="1:10">
      <c r="A715" s="93">
        <v>710</v>
      </c>
      <c r="B715" s="105">
        <v>711</v>
      </c>
      <c r="C715" s="93">
        <v>0.65397000000000005</v>
      </c>
      <c r="D715" s="94">
        <v>0.30170999999999998</v>
      </c>
      <c r="E715" s="104">
        <f>IF('Case Details'!C$12=1,'Baseline survivor func'!C715,'Baseline survivor func'!D715)</f>
        <v>0.65397000000000005</v>
      </c>
      <c r="F715" s="105">
        <f>ROUND(E715^EXP('Linear predictor'!D$86),5)</f>
        <v>0.69198000000000004</v>
      </c>
      <c r="G715" s="91">
        <v>0.91318999999999995</v>
      </c>
      <c r="H715" s="112">
        <v>0.89817999999999998</v>
      </c>
      <c r="I715" s="115">
        <f>IF('Case Details'!C$12=1,'Baseline survivor func'!G715,'Baseline survivor func'!H715)</f>
        <v>0.91318999999999995</v>
      </c>
      <c r="J715" s="110">
        <f>ROUND(I715^EXP('Linear predictor'!F$86),5)</f>
        <v>0.90371999999999997</v>
      </c>
    </row>
    <row r="716" spans="1:10">
      <c r="A716" s="93">
        <v>711</v>
      </c>
      <c r="B716" s="105">
        <v>712</v>
      </c>
      <c r="C716" s="93">
        <v>0.65397000000000005</v>
      </c>
      <c r="D716" s="94">
        <v>0.30170999999999998</v>
      </c>
      <c r="E716" s="104">
        <f>IF('Case Details'!C$12=1,'Baseline survivor func'!C716,'Baseline survivor func'!D716)</f>
        <v>0.65397000000000005</v>
      </c>
      <c r="F716" s="105">
        <f>ROUND(E716^EXP('Linear predictor'!D$86),5)</f>
        <v>0.69198000000000004</v>
      </c>
      <c r="G716" s="91">
        <v>0.91318999999999995</v>
      </c>
      <c r="H716" s="112">
        <v>0.89817999999999998</v>
      </c>
      <c r="I716" s="115">
        <f>IF('Case Details'!C$12=1,'Baseline survivor func'!G716,'Baseline survivor func'!H716)</f>
        <v>0.91318999999999995</v>
      </c>
      <c r="J716" s="110">
        <f>ROUND(I716^EXP('Linear predictor'!F$86),5)</f>
        <v>0.90371999999999997</v>
      </c>
    </row>
    <row r="717" spans="1:10">
      <c r="A717" s="93">
        <v>712</v>
      </c>
      <c r="B717" s="105">
        <v>713</v>
      </c>
      <c r="C717" s="93">
        <v>0.65397000000000005</v>
      </c>
      <c r="D717" s="94">
        <v>0.30170999999999998</v>
      </c>
      <c r="E717" s="104">
        <f>IF('Case Details'!C$12=1,'Baseline survivor func'!C717,'Baseline survivor func'!D717)</f>
        <v>0.65397000000000005</v>
      </c>
      <c r="F717" s="105">
        <f>ROUND(E717^EXP('Linear predictor'!D$86),5)</f>
        <v>0.69198000000000004</v>
      </c>
      <c r="G717" s="91">
        <v>0.91318999999999995</v>
      </c>
      <c r="H717" s="112">
        <v>0.89781</v>
      </c>
      <c r="I717" s="115">
        <f>IF('Case Details'!C$12=1,'Baseline survivor func'!G717,'Baseline survivor func'!H717)</f>
        <v>0.91318999999999995</v>
      </c>
      <c r="J717" s="110">
        <f>ROUND(I717^EXP('Linear predictor'!F$86),5)</f>
        <v>0.90371999999999997</v>
      </c>
    </row>
    <row r="718" spans="1:10">
      <c r="A718" s="93">
        <v>713</v>
      </c>
      <c r="B718" s="105">
        <v>714</v>
      </c>
      <c r="C718" s="93">
        <v>0.65397000000000005</v>
      </c>
      <c r="D718" s="94">
        <v>0.30170999999999998</v>
      </c>
      <c r="E718" s="104">
        <f>IF('Case Details'!C$12=1,'Baseline survivor func'!C718,'Baseline survivor func'!D718)</f>
        <v>0.65397000000000005</v>
      </c>
      <c r="F718" s="105">
        <f>ROUND(E718^EXP('Linear predictor'!D$86),5)</f>
        <v>0.69198000000000004</v>
      </c>
      <c r="G718" s="91">
        <v>0.91318999999999995</v>
      </c>
      <c r="H718" s="112">
        <v>0.89781</v>
      </c>
      <c r="I718" s="115">
        <f>IF('Case Details'!C$12=1,'Baseline survivor func'!G718,'Baseline survivor func'!H718)</f>
        <v>0.91318999999999995</v>
      </c>
      <c r="J718" s="110">
        <f>ROUND(I718^EXP('Linear predictor'!F$86),5)</f>
        <v>0.90371999999999997</v>
      </c>
    </row>
    <row r="719" spans="1:10">
      <c r="A719" s="93">
        <v>714</v>
      </c>
      <c r="B719" s="105">
        <v>715</v>
      </c>
      <c r="C719" s="93">
        <v>0.65397000000000005</v>
      </c>
      <c r="D719" s="94">
        <v>0.30170999999999998</v>
      </c>
      <c r="E719" s="104">
        <f>IF('Case Details'!C$12=1,'Baseline survivor func'!C719,'Baseline survivor func'!D719)</f>
        <v>0.65397000000000005</v>
      </c>
      <c r="F719" s="105">
        <f>ROUND(E719^EXP('Linear predictor'!D$86),5)</f>
        <v>0.69198000000000004</v>
      </c>
      <c r="G719" s="91">
        <v>0.91318999999999995</v>
      </c>
      <c r="H719" s="112">
        <v>0.89781</v>
      </c>
      <c r="I719" s="115">
        <f>IF('Case Details'!C$12=1,'Baseline survivor func'!G719,'Baseline survivor func'!H719)</f>
        <v>0.91318999999999995</v>
      </c>
      <c r="J719" s="110">
        <f>ROUND(I719^EXP('Linear predictor'!F$86),5)</f>
        <v>0.90371999999999997</v>
      </c>
    </row>
    <row r="720" spans="1:10">
      <c r="A720" s="93">
        <v>715</v>
      </c>
      <c r="B720" s="105">
        <v>716</v>
      </c>
      <c r="C720" s="93">
        <v>0.65397000000000005</v>
      </c>
      <c r="D720" s="94">
        <v>0.30170999999999998</v>
      </c>
      <c r="E720" s="104">
        <f>IF('Case Details'!C$12=1,'Baseline survivor func'!C720,'Baseline survivor func'!D720)</f>
        <v>0.65397000000000005</v>
      </c>
      <c r="F720" s="105">
        <f>ROUND(E720^EXP('Linear predictor'!D$86),5)</f>
        <v>0.69198000000000004</v>
      </c>
      <c r="G720" s="91">
        <v>0.91318999999999995</v>
      </c>
      <c r="H720" s="112">
        <v>0.89781</v>
      </c>
      <c r="I720" s="115">
        <f>IF('Case Details'!C$12=1,'Baseline survivor func'!G720,'Baseline survivor func'!H720)</f>
        <v>0.91318999999999995</v>
      </c>
      <c r="J720" s="110">
        <f>ROUND(I720^EXP('Linear predictor'!F$86),5)</f>
        <v>0.90371999999999997</v>
      </c>
    </row>
    <row r="721" spans="1:10">
      <c r="A721" s="93">
        <v>716</v>
      </c>
      <c r="B721" s="105">
        <v>717</v>
      </c>
      <c r="C721" s="93">
        <v>0.65397000000000005</v>
      </c>
      <c r="D721" s="94">
        <v>0.30170999999999998</v>
      </c>
      <c r="E721" s="104">
        <f>IF('Case Details'!C$12=1,'Baseline survivor func'!C721,'Baseline survivor func'!D721)</f>
        <v>0.65397000000000005</v>
      </c>
      <c r="F721" s="105">
        <f>ROUND(E721^EXP('Linear predictor'!D$86),5)</f>
        <v>0.69198000000000004</v>
      </c>
      <c r="G721" s="91">
        <v>0.91318999999999995</v>
      </c>
      <c r="H721" s="112">
        <v>0.89781</v>
      </c>
      <c r="I721" s="115">
        <f>IF('Case Details'!C$12=1,'Baseline survivor func'!G721,'Baseline survivor func'!H721)</f>
        <v>0.91318999999999995</v>
      </c>
      <c r="J721" s="110">
        <f>ROUND(I721^EXP('Linear predictor'!F$86),5)</f>
        <v>0.90371999999999997</v>
      </c>
    </row>
    <row r="722" spans="1:10">
      <c r="A722" s="93">
        <v>717</v>
      </c>
      <c r="B722" s="105">
        <v>718</v>
      </c>
      <c r="C722" s="93">
        <v>0.65397000000000005</v>
      </c>
      <c r="D722" s="94">
        <v>0.30170999999999998</v>
      </c>
      <c r="E722" s="104">
        <f>IF('Case Details'!C$12=1,'Baseline survivor func'!C722,'Baseline survivor func'!D722)</f>
        <v>0.65397000000000005</v>
      </c>
      <c r="F722" s="105">
        <f>ROUND(E722^EXP('Linear predictor'!D$86),5)</f>
        <v>0.69198000000000004</v>
      </c>
      <c r="G722" s="91">
        <v>0.91318999999999995</v>
      </c>
      <c r="H722" s="112">
        <v>0.89781</v>
      </c>
      <c r="I722" s="115">
        <f>IF('Case Details'!C$12=1,'Baseline survivor func'!G722,'Baseline survivor func'!H722)</f>
        <v>0.91318999999999995</v>
      </c>
      <c r="J722" s="110">
        <f>ROUND(I722^EXP('Linear predictor'!F$86),5)</f>
        <v>0.90371999999999997</v>
      </c>
    </row>
    <row r="723" spans="1:10">
      <c r="A723" s="93">
        <v>718</v>
      </c>
      <c r="B723" s="105">
        <v>719</v>
      </c>
      <c r="C723" s="93">
        <v>0.65397000000000005</v>
      </c>
      <c r="D723" s="94">
        <v>0.30170999999999998</v>
      </c>
      <c r="E723" s="104">
        <f>IF('Case Details'!C$12=1,'Baseline survivor func'!C723,'Baseline survivor func'!D723)</f>
        <v>0.65397000000000005</v>
      </c>
      <c r="F723" s="105">
        <f>ROUND(E723^EXP('Linear predictor'!D$86),5)</f>
        <v>0.69198000000000004</v>
      </c>
      <c r="G723" s="91">
        <v>0.91318999999999995</v>
      </c>
      <c r="H723" s="112">
        <v>0.89781</v>
      </c>
      <c r="I723" s="115">
        <f>IF('Case Details'!C$12=1,'Baseline survivor func'!G723,'Baseline survivor func'!H723)</f>
        <v>0.91318999999999995</v>
      </c>
      <c r="J723" s="110">
        <f>ROUND(I723^EXP('Linear predictor'!F$86),5)</f>
        <v>0.90371999999999997</v>
      </c>
    </row>
    <row r="724" spans="1:10">
      <c r="A724" s="93">
        <v>719</v>
      </c>
      <c r="B724" s="105">
        <v>720</v>
      </c>
      <c r="C724" s="93">
        <v>0.65397000000000005</v>
      </c>
      <c r="D724" s="94">
        <v>0.30170999999999998</v>
      </c>
      <c r="E724" s="104">
        <f>IF('Case Details'!C$12=1,'Baseline survivor func'!C724,'Baseline survivor func'!D724)</f>
        <v>0.65397000000000005</v>
      </c>
      <c r="F724" s="105">
        <f>ROUND(E724^EXP('Linear predictor'!D$86),5)</f>
        <v>0.69198000000000004</v>
      </c>
      <c r="G724" s="91">
        <v>0.91318999999999995</v>
      </c>
      <c r="H724" s="112">
        <v>0.89781</v>
      </c>
      <c r="I724" s="115">
        <f>IF('Case Details'!C$12=1,'Baseline survivor func'!G724,'Baseline survivor func'!H724)</f>
        <v>0.91318999999999995</v>
      </c>
      <c r="J724" s="110">
        <f>ROUND(I724^EXP('Linear predictor'!F$86),5)</f>
        <v>0.90371999999999997</v>
      </c>
    </row>
    <row r="725" spans="1:10">
      <c r="A725" s="93">
        <v>720</v>
      </c>
      <c r="B725" s="105">
        <v>721</v>
      </c>
      <c r="C725" s="93">
        <v>0.65397000000000005</v>
      </c>
      <c r="D725" s="94">
        <v>0.30170999999999998</v>
      </c>
      <c r="E725" s="104">
        <f>IF('Case Details'!C$12=1,'Baseline survivor func'!C725,'Baseline survivor func'!D725)</f>
        <v>0.65397000000000005</v>
      </c>
      <c r="F725" s="105">
        <f>ROUND(E725^EXP('Linear predictor'!D$86),5)</f>
        <v>0.69198000000000004</v>
      </c>
      <c r="G725" s="91">
        <v>0.91318999999999995</v>
      </c>
      <c r="H725" s="112">
        <v>0.89744000000000002</v>
      </c>
      <c r="I725" s="115">
        <f>IF('Case Details'!C$12=1,'Baseline survivor func'!G725,'Baseline survivor func'!H725)</f>
        <v>0.91318999999999995</v>
      </c>
      <c r="J725" s="110">
        <f>ROUND(I725^EXP('Linear predictor'!F$86),5)</f>
        <v>0.90371999999999997</v>
      </c>
    </row>
    <row r="726" spans="1:10">
      <c r="A726" s="93">
        <v>721</v>
      </c>
      <c r="B726" s="105">
        <v>722</v>
      </c>
      <c r="C726" s="93">
        <v>0.65397000000000005</v>
      </c>
      <c r="D726" s="94">
        <v>0.30170999999999998</v>
      </c>
      <c r="E726" s="104">
        <f>IF('Case Details'!C$12=1,'Baseline survivor func'!C726,'Baseline survivor func'!D726)</f>
        <v>0.65397000000000005</v>
      </c>
      <c r="F726" s="105">
        <f>ROUND(E726^EXP('Linear predictor'!D$86),5)</f>
        <v>0.69198000000000004</v>
      </c>
      <c r="G726" s="91">
        <v>0.91318999999999995</v>
      </c>
      <c r="H726" s="112">
        <v>0.89744000000000002</v>
      </c>
      <c r="I726" s="115">
        <f>IF('Case Details'!C$12=1,'Baseline survivor func'!G726,'Baseline survivor func'!H726)</f>
        <v>0.91318999999999995</v>
      </c>
      <c r="J726" s="110">
        <f>ROUND(I726^EXP('Linear predictor'!F$86),5)</f>
        <v>0.90371999999999997</v>
      </c>
    </row>
    <row r="727" spans="1:10">
      <c r="A727" s="93">
        <v>722</v>
      </c>
      <c r="B727" s="105">
        <v>723</v>
      </c>
      <c r="C727" s="93">
        <v>0.65397000000000005</v>
      </c>
      <c r="D727" s="94">
        <v>0.30170999999999998</v>
      </c>
      <c r="E727" s="104">
        <f>IF('Case Details'!C$12=1,'Baseline survivor func'!C727,'Baseline survivor func'!D727)</f>
        <v>0.65397000000000005</v>
      </c>
      <c r="F727" s="105">
        <f>ROUND(E727^EXP('Linear predictor'!D$86),5)</f>
        <v>0.69198000000000004</v>
      </c>
      <c r="G727" s="91">
        <v>0.91318999999999995</v>
      </c>
      <c r="H727" s="112">
        <v>0.89744000000000002</v>
      </c>
      <c r="I727" s="115">
        <f>IF('Case Details'!C$12=1,'Baseline survivor func'!G727,'Baseline survivor func'!H727)</f>
        <v>0.91318999999999995</v>
      </c>
      <c r="J727" s="110">
        <f>ROUND(I727^EXP('Linear predictor'!F$86),5)</f>
        <v>0.90371999999999997</v>
      </c>
    </row>
    <row r="728" spans="1:10">
      <c r="A728" s="93">
        <v>723</v>
      </c>
      <c r="B728" s="105">
        <v>724</v>
      </c>
      <c r="C728" s="93">
        <v>0.65397000000000005</v>
      </c>
      <c r="D728" s="94">
        <v>0.30170999999999998</v>
      </c>
      <c r="E728" s="104">
        <f>IF('Case Details'!C$12=1,'Baseline survivor func'!C728,'Baseline survivor func'!D728)</f>
        <v>0.65397000000000005</v>
      </c>
      <c r="F728" s="105">
        <f>ROUND(E728^EXP('Linear predictor'!D$86),5)</f>
        <v>0.69198000000000004</v>
      </c>
      <c r="G728" s="91">
        <v>0.91318999999999995</v>
      </c>
      <c r="H728" s="112">
        <v>0.89744000000000002</v>
      </c>
      <c r="I728" s="115">
        <f>IF('Case Details'!C$12=1,'Baseline survivor func'!G728,'Baseline survivor func'!H728)</f>
        <v>0.91318999999999995</v>
      </c>
      <c r="J728" s="110">
        <f>ROUND(I728^EXP('Linear predictor'!F$86),5)</f>
        <v>0.90371999999999997</v>
      </c>
    </row>
    <row r="729" spans="1:10">
      <c r="A729" s="93">
        <v>724</v>
      </c>
      <c r="B729" s="105">
        <v>725</v>
      </c>
      <c r="C729" s="93">
        <v>0.65397000000000005</v>
      </c>
      <c r="D729" s="94">
        <v>0.30170999999999998</v>
      </c>
      <c r="E729" s="104">
        <f>IF('Case Details'!C$12=1,'Baseline survivor func'!C729,'Baseline survivor func'!D729)</f>
        <v>0.65397000000000005</v>
      </c>
      <c r="F729" s="105">
        <f>ROUND(E729^EXP('Linear predictor'!D$86),5)</f>
        <v>0.69198000000000004</v>
      </c>
      <c r="G729" s="91">
        <v>0.91318999999999995</v>
      </c>
      <c r="H729" s="112">
        <v>0.89744000000000002</v>
      </c>
      <c r="I729" s="115">
        <f>IF('Case Details'!C$12=1,'Baseline survivor func'!G729,'Baseline survivor func'!H729)</f>
        <v>0.91318999999999995</v>
      </c>
      <c r="J729" s="110">
        <f>ROUND(I729^EXP('Linear predictor'!F$86),5)</f>
        <v>0.90371999999999997</v>
      </c>
    </row>
    <row r="730" spans="1:10">
      <c r="A730" s="93">
        <v>725</v>
      </c>
      <c r="B730" s="105">
        <v>726</v>
      </c>
      <c r="C730" s="93">
        <v>0.65397000000000005</v>
      </c>
      <c r="D730" s="94">
        <v>0.30170999999999998</v>
      </c>
      <c r="E730" s="104">
        <f>IF('Case Details'!C$12=1,'Baseline survivor func'!C730,'Baseline survivor func'!D730)</f>
        <v>0.65397000000000005</v>
      </c>
      <c r="F730" s="105">
        <f>ROUND(E730^EXP('Linear predictor'!D$86),5)</f>
        <v>0.69198000000000004</v>
      </c>
      <c r="G730" s="91">
        <v>0.91318999999999995</v>
      </c>
      <c r="H730" s="112">
        <v>0.89744000000000002</v>
      </c>
      <c r="I730" s="115">
        <f>IF('Case Details'!C$12=1,'Baseline survivor func'!G730,'Baseline survivor func'!H730)</f>
        <v>0.91318999999999995</v>
      </c>
      <c r="J730" s="110">
        <f>ROUND(I730^EXP('Linear predictor'!F$86),5)</f>
        <v>0.90371999999999997</v>
      </c>
    </row>
    <row r="731" spans="1:10">
      <c r="A731" s="93">
        <v>726</v>
      </c>
      <c r="B731" s="105">
        <v>727</v>
      </c>
      <c r="C731" s="93">
        <v>0.65397000000000005</v>
      </c>
      <c r="D731" s="94">
        <v>0.30170999999999998</v>
      </c>
      <c r="E731" s="104">
        <f>IF('Case Details'!C$12=1,'Baseline survivor func'!C731,'Baseline survivor func'!D731)</f>
        <v>0.65397000000000005</v>
      </c>
      <c r="F731" s="105">
        <f>ROUND(E731^EXP('Linear predictor'!D$86),5)</f>
        <v>0.69198000000000004</v>
      </c>
      <c r="G731" s="91">
        <v>0.91318999999999995</v>
      </c>
      <c r="H731" s="112">
        <v>0.89744000000000002</v>
      </c>
      <c r="I731" s="115">
        <f>IF('Case Details'!C$12=1,'Baseline survivor func'!G731,'Baseline survivor func'!H731)</f>
        <v>0.91318999999999995</v>
      </c>
      <c r="J731" s="110">
        <f>ROUND(I731^EXP('Linear predictor'!F$86),5)</f>
        <v>0.90371999999999997</v>
      </c>
    </row>
    <row r="732" spans="1:10">
      <c r="A732" s="93">
        <v>727</v>
      </c>
      <c r="B732" s="105">
        <v>728</v>
      </c>
      <c r="C732" s="93">
        <v>0.65397000000000005</v>
      </c>
      <c r="D732" s="94">
        <v>0.30170999999999998</v>
      </c>
      <c r="E732" s="104">
        <f>IF('Case Details'!C$12=1,'Baseline survivor func'!C732,'Baseline survivor func'!D732)</f>
        <v>0.65397000000000005</v>
      </c>
      <c r="F732" s="105">
        <f>ROUND(E732^EXP('Linear predictor'!D$86),5)</f>
        <v>0.69198000000000004</v>
      </c>
      <c r="G732" s="91">
        <v>0.91318999999999995</v>
      </c>
      <c r="H732" s="112">
        <v>0.89744000000000002</v>
      </c>
      <c r="I732" s="115">
        <f>IF('Case Details'!C$12=1,'Baseline survivor func'!G732,'Baseline survivor func'!H732)</f>
        <v>0.91318999999999995</v>
      </c>
      <c r="J732" s="110">
        <f>ROUND(I732^EXP('Linear predictor'!F$86),5)</f>
        <v>0.90371999999999997</v>
      </c>
    </row>
    <row r="733" spans="1:10">
      <c r="A733" s="93">
        <v>728</v>
      </c>
      <c r="B733" s="105">
        <v>729</v>
      </c>
      <c r="C733" s="93">
        <v>0.65397000000000005</v>
      </c>
      <c r="D733" s="94">
        <v>0.30170999999999998</v>
      </c>
      <c r="E733" s="104">
        <f>IF('Case Details'!C$12=1,'Baseline survivor func'!C733,'Baseline survivor func'!D733)</f>
        <v>0.65397000000000005</v>
      </c>
      <c r="F733" s="105">
        <f>ROUND(E733^EXP('Linear predictor'!D$86),5)</f>
        <v>0.69198000000000004</v>
      </c>
      <c r="G733" s="91">
        <v>0.91318999999999995</v>
      </c>
      <c r="H733" s="112">
        <v>0.89744000000000002</v>
      </c>
      <c r="I733" s="115">
        <f>IF('Case Details'!C$12=1,'Baseline survivor func'!G733,'Baseline survivor func'!H733)</f>
        <v>0.91318999999999995</v>
      </c>
      <c r="J733" s="110">
        <f>ROUND(I733^EXP('Linear predictor'!F$86),5)</f>
        <v>0.90371999999999997</v>
      </c>
    </row>
    <row r="734" spans="1:10">
      <c r="A734" s="93">
        <v>729</v>
      </c>
      <c r="B734" s="105">
        <v>730</v>
      </c>
      <c r="C734" s="93">
        <v>0.65397000000000005</v>
      </c>
      <c r="D734" s="94">
        <v>0.30170999999999998</v>
      </c>
      <c r="E734" s="104">
        <f>IF('Case Details'!C$12=1,'Baseline survivor func'!C734,'Baseline survivor func'!D734)</f>
        <v>0.65397000000000005</v>
      </c>
      <c r="F734" s="105">
        <f>ROUND(E734^EXP('Linear predictor'!D$86),5)</f>
        <v>0.69198000000000004</v>
      </c>
      <c r="G734" s="91">
        <v>0.91318999999999995</v>
      </c>
      <c r="H734" s="112">
        <v>0.89744000000000002</v>
      </c>
      <c r="I734" s="115">
        <f>IF('Case Details'!C$12=1,'Baseline survivor func'!G734,'Baseline survivor func'!H734)</f>
        <v>0.91318999999999995</v>
      </c>
      <c r="J734" s="110">
        <f>ROUND(I734^EXP('Linear predictor'!F$86),5)</f>
        <v>0.90371999999999997</v>
      </c>
    </row>
    <row r="735" spans="1:10">
      <c r="A735" s="93">
        <v>730</v>
      </c>
      <c r="B735" s="105">
        <v>731</v>
      </c>
      <c r="C735" s="93">
        <v>0.65397000000000005</v>
      </c>
      <c r="D735" s="94">
        <v>0.30170999999999998</v>
      </c>
      <c r="E735" s="104">
        <f>IF('Case Details'!C$12=1,'Baseline survivor func'!C735,'Baseline survivor func'!D735)</f>
        <v>0.65397000000000005</v>
      </c>
      <c r="F735" s="105">
        <f>ROUND(E735^EXP('Linear predictor'!D$86),5)</f>
        <v>0.69198000000000004</v>
      </c>
      <c r="G735" s="91">
        <v>0.91318999999999995</v>
      </c>
      <c r="H735" s="112">
        <v>0.89744000000000002</v>
      </c>
      <c r="I735" s="115">
        <f>IF('Case Details'!C$12=1,'Baseline survivor func'!G735,'Baseline survivor func'!H735)</f>
        <v>0.91318999999999995</v>
      </c>
      <c r="J735" s="110">
        <f>ROUND(I735^EXP('Linear predictor'!F$86),5)</f>
        <v>0.90371999999999997</v>
      </c>
    </row>
    <row r="736" spans="1:10">
      <c r="A736" s="93">
        <v>731</v>
      </c>
      <c r="B736" s="105">
        <v>732</v>
      </c>
      <c r="C736" s="93">
        <v>0.65397000000000005</v>
      </c>
      <c r="D736" s="94">
        <v>0.30170999999999998</v>
      </c>
      <c r="E736" s="104">
        <f>IF('Case Details'!C$12=1,'Baseline survivor func'!C736,'Baseline survivor func'!D736)</f>
        <v>0.65397000000000005</v>
      </c>
      <c r="F736" s="105">
        <f>ROUND(E736^EXP('Linear predictor'!D$86),5)</f>
        <v>0.69198000000000004</v>
      </c>
      <c r="G736" s="91">
        <v>0.91318999999999995</v>
      </c>
      <c r="H736" s="112">
        <v>0.89744000000000002</v>
      </c>
      <c r="I736" s="115">
        <f>IF('Case Details'!C$12=1,'Baseline survivor func'!G736,'Baseline survivor func'!H736)</f>
        <v>0.91318999999999995</v>
      </c>
      <c r="J736" s="110">
        <f>ROUND(I736^EXP('Linear predictor'!F$86),5)</f>
        <v>0.90371999999999997</v>
      </c>
    </row>
    <row r="737" spans="1:10">
      <c r="A737" s="93">
        <v>732</v>
      </c>
      <c r="B737" s="105">
        <v>733</v>
      </c>
      <c r="C737" s="93">
        <v>0.65397000000000005</v>
      </c>
      <c r="D737" s="94">
        <v>0.30170999999999998</v>
      </c>
      <c r="E737" s="104">
        <f>IF('Case Details'!C$12=1,'Baseline survivor func'!C737,'Baseline survivor func'!D737)</f>
        <v>0.65397000000000005</v>
      </c>
      <c r="F737" s="105">
        <f>ROUND(E737^EXP('Linear predictor'!D$86),5)</f>
        <v>0.69198000000000004</v>
      </c>
      <c r="G737" s="91">
        <v>0.91318999999999995</v>
      </c>
      <c r="H737" s="112">
        <v>0.89744000000000002</v>
      </c>
      <c r="I737" s="115">
        <f>IF('Case Details'!C$12=1,'Baseline survivor func'!G737,'Baseline survivor func'!H737)</f>
        <v>0.91318999999999995</v>
      </c>
      <c r="J737" s="110">
        <f>ROUND(I737^EXP('Linear predictor'!F$86),5)</f>
        <v>0.90371999999999997</v>
      </c>
    </row>
    <row r="738" spans="1:10">
      <c r="A738" s="93">
        <v>733</v>
      </c>
      <c r="B738" s="105">
        <v>734</v>
      </c>
      <c r="C738" s="93">
        <v>0.65397000000000005</v>
      </c>
      <c r="D738" s="94">
        <v>0.29569000000000001</v>
      </c>
      <c r="E738" s="104">
        <f>IF('Case Details'!C$12=1,'Baseline survivor func'!C738,'Baseline survivor func'!D738)</f>
        <v>0.65397000000000005</v>
      </c>
      <c r="F738" s="105">
        <f>ROUND(E738^EXP('Linear predictor'!D$86),5)</f>
        <v>0.69198000000000004</v>
      </c>
      <c r="G738" s="91">
        <v>0.91318999999999995</v>
      </c>
      <c r="H738" s="112">
        <v>0.89744000000000002</v>
      </c>
      <c r="I738" s="115">
        <f>IF('Case Details'!C$12=1,'Baseline survivor func'!G738,'Baseline survivor func'!H738)</f>
        <v>0.91318999999999995</v>
      </c>
      <c r="J738" s="110">
        <f>ROUND(I738^EXP('Linear predictor'!F$86),5)</f>
        <v>0.90371999999999997</v>
      </c>
    </row>
    <row r="739" spans="1:10">
      <c r="A739" s="93">
        <v>734</v>
      </c>
      <c r="B739" s="105">
        <v>735</v>
      </c>
      <c r="C739" s="93">
        <v>0.65397000000000005</v>
      </c>
      <c r="D739" s="94">
        <v>0.29569000000000001</v>
      </c>
      <c r="E739" s="104">
        <f>IF('Case Details'!C$12=1,'Baseline survivor func'!C739,'Baseline survivor func'!D739)</f>
        <v>0.65397000000000005</v>
      </c>
      <c r="F739" s="105">
        <f>ROUND(E739^EXP('Linear predictor'!D$86),5)</f>
        <v>0.69198000000000004</v>
      </c>
      <c r="G739" s="91">
        <v>0.91318999999999995</v>
      </c>
      <c r="H739" s="112">
        <v>0.89744000000000002</v>
      </c>
      <c r="I739" s="115">
        <f>IF('Case Details'!C$12=1,'Baseline survivor func'!G739,'Baseline survivor func'!H739)</f>
        <v>0.91318999999999995</v>
      </c>
      <c r="J739" s="110">
        <f>ROUND(I739^EXP('Linear predictor'!F$86),5)</f>
        <v>0.90371999999999997</v>
      </c>
    </row>
    <row r="740" spans="1:10">
      <c r="A740" s="93">
        <v>735</v>
      </c>
      <c r="B740" s="105">
        <v>736</v>
      </c>
      <c r="C740" s="93">
        <v>0.65397000000000005</v>
      </c>
      <c r="D740" s="94">
        <v>0.29569000000000001</v>
      </c>
      <c r="E740" s="104">
        <f>IF('Case Details'!C$12=1,'Baseline survivor func'!C740,'Baseline survivor func'!D740)</f>
        <v>0.65397000000000005</v>
      </c>
      <c r="F740" s="105">
        <f>ROUND(E740^EXP('Linear predictor'!D$86),5)</f>
        <v>0.69198000000000004</v>
      </c>
      <c r="G740" s="91">
        <v>0.91318999999999995</v>
      </c>
      <c r="H740" s="112">
        <v>0.89744000000000002</v>
      </c>
      <c r="I740" s="115">
        <f>IF('Case Details'!C$12=1,'Baseline survivor func'!G740,'Baseline survivor func'!H740)</f>
        <v>0.91318999999999995</v>
      </c>
      <c r="J740" s="110">
        <f>ROUND(I740^EXP('Linear predictor'!F$86),5)</f>
        <v>0.90371999999999997</v>
      </c>
    </row>
    <row r="741" spans="1:10">
      <c r="A741" s="93">
        <v>736</v>
      </c>
      <c r="B741" s="105">
        <v>737</v>
      </c>
      <c r="C741" s="93">
        <v>0.65397000000000005</v>
      </c>
      <c r="D741" s="94">
        <v>0.29569000000000001</v>
      </c>
      <c r="E741" s="104">
        <f>IF('Case Details'!C$12=1,'Baseline survivor func'!C741,'Baseline survivor func'!D741)</f>
        <v>0.65397000000000005</v>
      </c>
      <c r="F741" s="105">
        <f>ROUND(E741^EXP('Linear predictor'!D$86),5)</f>
        <v>0.69198000000000004</v>
      </c>
      <c r="G741" s="91">
        <v>0.91318999999999995</v>
      </c>
      <c r="H741" s="112">
        <v>0.89744000000000002</v>
      </c>
      <c r="I741" s="115">
        <f>IF('Case Details'!C$12=1,'Baseline survivor func'!G741,'Baseline survivor func'!H741)</f>
        <v>0.91318999999999995</v>
      </c>
      <c r="J741" s="110">
        <f>ROUND(I741^EXP('Linear predictor'!F$86),5)</f>
        <v>0.90371999999999997</v>
      </c>
    </row>
    <row r="742" spans="1:10">
      <c r="A742" s="93">
        <v>737</v>
      </c>
      <c r="B742" s="105">
        <v>738</v>
      </c>
      <c r="C742" s="93">
        <v>0.65397000000000005</v>
      </c>
      <c r="D742" s="94">
        <v>0.29569000000000001</v>
      </c>
      <c r="E742" s="104">
        <f>IF('Case Details'!C$12=1,'Baseline survivor func'!C742,'Baseline survivor func'!D742)</f>
        <v>0.65397000000000005</v>
      </c>
      <c r="F742" s="105">
        <f>ROUND(E742^EXP('Linear predictor'!D$86),5)</f>
        <v>0.69198000000000004</v>
      </c>
      <c r="G742" s="91">
        <v>0.91318999999999995</v>
      </c>
      <c r="H742" s="112">
        <v>0.89744000000000002</v>
      </c>
      <c r="I742" s="115">
        <f>IF('Case Details'!C$12=1,'Baseline survivor func'!G742,'Baseline survivor func'!H742)</f>
        <v>0.91318999999999995</v>
      </c>
      <c r="J742" s="110">
        <f>ROUND(I742^EXP('Linear predictor'!F$86),5)</f>
        <v>0.90371999999999997</v>
      </c>
    </row>
    <row r="743" spans="1:10">
      <c r="A743" s="93">
        <v>738</v>
      </c>
      <c r="B743" s="105">
        <v>739</v>
      </c>
      <c r="C743" s="93">
        <v>0.65397000000000005</v>
      </c>
      <c r="D743" s="94">
        <v>0.29569000000000001</v>
      </c>
      <c r="E743" s="104">
        <f>IF('Case Details'!C$12=1,'Baseline survivor func'!C743,'Baseline survivor func'!D743)</f>
        <v>0.65397000000000005</v>
      </c>
      <c r="F743" s="105">
        <f>ROUND(E743^EXP('Linear predictor'!D$86),5)</f>
        <v>0.69198000000000004</v>
      </c>
      <c r="G743" s="91">
        <v>0.91318999999999995</v>
      </c>
      <c r="H743" s="112">
        <v>0.89744000000000002</v>
      </c>
      <c r="I743" s="115">
        <f>IF('Case Details'!C$12=1,'Baseline survivor func'!G743,'Baseline survivor func'!H743)</f>
        <v>0.91318999999999995</v>
      </c>
      <c r="J743" s="110">
        <f>ROUND(I743^EXP('Linear predictor'!F$86),5)</f>
        <v>0.90371999999999997</v>
      </c>
    </row>
    <row r="744" spans="1:10">
      <c r="A744" s="93">
        <v>739</v>
      </c>
      <c r="B744" s="105">
        <v>740</v>
      </c>
      <c r="C744" s="93">
        <v>0.65397000000000005</v>
      </c>
      <c r="D744" s="94">
        <v>0.29569000000000001</v>
      </c>
      <c r="E744" s="104">
        <f>IF('Case Details'!C$12=1,'Baseline survivor func'!C744,'Baseline survivor func'!D744)</f>
        <v>0.65397000000000005</v>
      </c>
      <c r="F744" s="105">
        <f>ROUND(E744^EXP('Linear predictor'!D$86),5)</f>
        <v>0.69198000000000004</v>
      </c>
      <c r="G744" s="91">
        <v>0.91318999999999995</v>
      </c>
      <c r="H744" s="112">
        <v>0.89705999999999997</v>
      </c>
      <c r="I744" s="115">
        <f>IF('Case Details'!C$12=1,'Baseline survivor func'!G744,'Baseline survivor func'!H744)</f>
        <v>0.91318999999999995</v>
      </c>
      <c r="J744" s="110">
        <f>ROUND(I744^EXP('Linear predictor'!F$86),5)</f>
        <v>0.90371999999999997</v>
      </c>
    </row>
    <row r="745" spans="1:10">
      <c r="A745" s="93">
        <v>740</v>
      </c>
      <c r="B745" s="105">
        <v>741</v>
      </c>
      <c r="C745" s="93">
        <v>0.65397000000000005</v>
      </c>
      <c r="D745" s="94">
        <v>0.29569000000000001</v>
      </c>
      <c r="E745" s="104">
        <f>IF('Case Details'!C$12=1,'Baseline survivor func'!C745,'Baseline survivor func'!D745)</f>
        <v>0.65397000000000005</v>
      </c>
      <c r="F745" s="105">
        <f>ROUND(E745^EXP('Linear predictor'!D$86),5)</f>
        <v>0.69198000000000004</v>
      </c>
      <c r="G745" s="91">
        <v>0.91318999999999995</v>
      </c>
      <c r="H745" s="112">
        <v>0.89705999999999997</v>
      </c>
      <c r="I745" s="115">
        <f>IF('Case Details'!C$12=1,'Baseline survivor func'!G745,'Baseline survivor func'!H745)</f>
        <v>0.91318999999999995</v>
      </c>
      <c r="J745" s="110">
        <f>ROUND(I745^EXP('Linear predictor'!F$86),5)</f>
        <v>0.90371999999999997</v>
      </c>
    </row>
    <row r="746" spans="1:10">
      <c r="A746" s="93">
        <v>741</v>
      </c>
      <c r="B746" s="105">
        <v>742</v>
      </c>
      <c r="C746" s="93">
        <v>0.65397000000000005</v>
      </c>
      <c r="D746" s="94">
        <v>0.29569000000000001</v>
      </c>
      <c r="E746" s="104">
        <f>IF('Case Details'!C$12=1,'Baseline survivor func'!C746,'Baseline survivor func'!D746)</f>
        <v>0.65397000000000005</v>
      </c>
      <c r="F746" s="105">
        <f>ROUND(E746^EXP('Linear predictor'!D$86),5)</f>
        <v>0.69198000000000004</v>
      </c>
      <c r="G746" s="91">
        <v>0.91318999999999995</v>
      </c>
      <c r="H746" s="112">
        <v>0.89705999999999997</v>
      </c>
      <c r="I746" s="115">
        <f>IF('Case Details'!C$12=1,'Baseline survivor func'!G746,'Baseline survivor func'!H746)</f>
        <v>0.91318999999999995</v>
      </c>
      <c r="J746" s="110">
        <f>ROUND(I746^EXP('Linear predictor'!F$86),5)</f>
        <v>0.90371999999999997</v>
      </c>
    </row>
    <row r="747" spans="1:10">
      <c r="A747" s="93">
        <v>742</v>
      </c>
      <c r="B747" s="105">
        <v>743</v>
      </c>
      <c r="C747" s="93">
        <v>0.65397000000000005</v>
      </c>
      <c r="D747" s="94">
        <v>0.29569000000000001</v>
      </c>
      <c r="E747" s="104">
        <f>IF('Case Details'!C$12=1,'Baseline survivor func'!C747,'Baseline survivor func'!D747)</f>
        <v>0.65397000000000005</v>
      </c>
      <c r="F747" s="105">
        <f>ROUND(E747^EXP('Linear predictor'!D$86),5)</f>
        <v>0.69198000000000004</v>
      </c>
      <c r="G747" s="91">
        <v>0.91318999999999995</v>
      </c>
      <c r="H747" s="112">
        <v>0.89705999999999997</v>
      </c>
      <c r="I747" s="115">
        <f>IF('Case Details'!C$12=1,'Baseline survivor func'!G747,'Baseline survivor func'!H747)</f>
        <v>0.91318999999999995</v>
      </c>
      <c r="J747" s="110">
        <f>ROUND(I747^EXP('Linear predictor'!F$86),5)</f>
        <v>0.90371999999999997</v>
      </c>
    </row>
    <row r="748" spans="1:10">
      <c r="A748" s="93">
        <v>743</v>
      </c>
      <c r="B748" s="105">
        <v>744</v>
      </c>
      <c r="C748" s="93">
        <v>0.63951999999999998</v>
      </c>
      <c r="D748" s="94">
        <v>0.29569000000000001</v>
      </c>
      <c r="E748" s="104">
        <f>IF('Case Details'!C$12=1,'Baseline survivor func'!C748,'Baseline survivor func'!D748)</f>
        <v>0.63951999999999998</v>
      </c>
      <c r="F748" s="105">
        <f>ROUND(E748^EXP('Linear predictor'!D$86),5)</f>
        <v>0.67869999999999997</v>
      </c>
      <c r="G748" s="91">
        <v>0.91318999999999995</v>
      </c>
      <c r="H748" s="112">
        <v>0.89705999999999997</v>
      </c>
      <c r="I748" s="115">
        <f>IF('Case Details'!C$12=1,'Baseline survivor func'!G748,'Baseline survivor func'!H748)</f>
        <v>0.91318999999999995</v>
      </c>
      <c r="J748" s="110">
        <f>ROUND(I748^EXP('Linear predictor'!F$86),5)</f>
        <v>0.90371999999999997</v>
      </c>
    </row>
    <row r="749" spans="1:10">
      <c r="A749" s="93">
        <v>744</v>
      </c>
      <c r="B749" s="105">
        <v>745</v>
      </c>
      <c r="C749" s="93">
        <v>0.63951999999999998</v>
      </c>
      <c r="D749" s="94">
        <v>0.29569000000000001</v>
      </c>
      <c r="E749" s="104">
        <f>IF('Case Details'!C$12=1,'Baseline survivor func'!C749,'Baseline survivor func'!D749)</f>
        <v>0.63951999999999998</v>
      </c>
      <c r="F749" s="105">
        <f>ROUND(E749^EXP('Linear predictor'!D$86),5)</f>
        <v>0.67869999999999997</v>
      </c>
      <c r="G749" s="91">
        <v>0.91318999999999995</v>
      </c>
      <c r="H749" s="112">
        <v>0.89705999999999997</v>
      </c>
      <c r="I749" s="115">
        <f>IF('Case Details'!C$12=1,'Baseline survivor func'!G749,'Baseline survivor func'!H749)</f>
        <v>0.91318999999999995</v>
      </c>
      <c r="J749" s="110">
        <f>ROUND(I749^EXP('Linear predictor'!F$86),5)</f>
        <v>0.90371999999999997</v>
      </c>
    </row>
    <row r="750" spans="1:10">
      <c r="A750" s="93">
        <v>745</v>
      </c>
      <c r="B750" s="105">
        <v>746</v>
      </c>
      <c r="C750" s="93">
        <v>0.63951999999999998</v>
      </c>
      <c r="D750" s="94">
        <v>0.29569000000000001</v>
      </c>
      <c r="E750" s="104">
        <f>IF('Case Details'!C$12=1,'Baseline survivor func'!C750,'Baseline survivor func'!D750)</f>
        <v>0.63951999999999998</v>
      </c>
      <c r="F750" s="105">
        <f>ROUND(E750^EXP('Linear predictor'!D$86),5)</f>
        <v>0.67869999999999997</v>
      </c>
      <c r="G750" s="91">
        <v>0.91318999999999995</v>
      </c>
      <c r="H750" s="112">
        <v>0.89705999999999997</v>
      </c>
      <c r="I750" s="115">
        <f>IF('Case Details'!C$12=1,'Baseline survivor func'!G750,'Baseline survivor func'!H750)</f>
        <v>0.91318999999999995</v>
      </c>
      <c r="J750" s="110">
        <f>ROUND(I750^EXP('Linear predictor'!F$86),5)</f>
        <v>0.90371999999999997</v>
      </c>
    </row>
    <row r="751" spans="1:10">
      <c r="A751" s="93">
        <v>746</v>
      </c>
      <c r="B751" s="105">
        <v>747</v>
      </c>
      <c r="C751" s="93">
        <v>0.63951999999999998</v>
      </c>
      <c r="D751" s="94">
        <v>0.29569000000000001</v>
      </c>
      <c r="E751" s="104">
        <f>IF('Case Details'!C$12=1,'Baseline survivor func'!C751,'Baseline survivor func'!D751)</f>
        <v>0.63951999999999998</v>
      </c>
      <c r="F751" s="105">
        <f>ROUND(E751^EXP('Linear predictor'!D$86),5)</f>
        <v>0.67869999999999997</v>
      </c>
      <c r="G751" s="91">
        <v>0.91318999999999995</v>
      </c>
      <c r="H751" s="112">
        <v>0.89705999999999997</v>
      </c>
      <c r="I751" s="115">
        <f>IF('Case Details'!C$12=1,'Baseline survivor func'!G751,'Baseline survivor func'!H751)</f>
        <v>0.91318999999999995</v>
      </c>
      <c r="J751" s="110">
        <f>ROUND(I751^EXP('Linear predictor'!F$86),5)</f>
        <v>0.90371999999999997</v>
      </c>
    </row>
    <row r="752" spans="1:10">
      <c r="A752" s="93">
        <v>747</v>
      </c>
      <c r="B752" s="105">
        <v>748</v>
      </c>
      <c r="C752" s="93">
        <v>0.63951999999999998</v>
      </c>
      <c r="D752" s="94">
        <v>0.29569000000000001</v>
      </c>
      <c r="E752" s="104">
        <f>IF('Case Details'!C$12=1,'Baseline survivor func'!C752,'Baseline survivor func'!D752)</f>
        <v>0.63951999999999998</v>
      </c>
      <c r="F752" s="105">
        <f>ROUND(E752^EXP('Linear predictor'!D$86),5)</f>
        <v>0.67869999999999997</v>
      </c>
      <c r="G752" s="91">
        <v>0.91318999999999995</v>
      </c>
      <c r="H752" s="112">
        <v>0.89705999999999997</v>
      </c>
      <c r="I752" s="115">
        <f>IF('Case Details'!C$12=1,'Baseline survivor func'!G752,'Baseline survivor func'!H752)</f>
        <v>0.91318999999999995</v>
      </c>
      <c r="J752" s="110">
        <f>ROUND(I752^EXP('Linear predictor'!F$86),5)</f>
        <v>0.90371999999999997</v>
      </c>
    </row>
    <row r="753" spans="1:10">
      <c r="A753" s="93">
        <v>748</v>
      </c>
      <c r="B753" s="105">
        <v>749</v>
      </c>
      <c r="C753" s="93">
        <v>0.63951999999999998</v>
      </c>
      <c r="D753" s="94">
        <v>0.29569000000000001</v>
      </c>
      <c r="E753" s="104">
        <f>IF('Case Details'!C$12=1,'Baseline survivor func'!C753,'Baseline survivor func'!D753)</f>
        <v>0.63951999999999998</v>
      </c>
      <c r="F753" s="105">
        <f>ROUND(E753^EXP('Linear predictor'!D$86),5)</f>
        <v>0.67869999999999997</v>
      </c>
      <c r="G753" s="91">
        <v>0.91318999999999995</v>
      </c>
      <c r="H753" s="112">
        <v>0.89668000000000003</v>
      </c>
      <c r="I753" s="115">
        <f>IF('Case Details'!C$12=1,'Baseline survivor func'!G753,'Baseline survivor func'!H753)</f>
        <v>0.91318999999999995</v>
      </c>
      <c r="J753" s="110">
        <f>ROUND(I753^EXP('Linear predictor'!F$86),5)</f>
        <v>0.90371999999999997</v>
      </c>
    </row>
    <row r="754" spans="1:10">
      <c r="A754" s="93">
        <v>749</v>
      </c>
      <c r="B754" s="105">
        <v>750</v>
      </c>
      <c r="C754" s="93">
        <v>0.63951999999999998</v>
      </c>
      <c r="D754" s="94">
        <v>0.29569000000000001</v>
      </c>
      <c r="E754" s="104">
        <f>IF('Case Details'!C$12=1,'Baseline survivor func'!C754,'Baseline survivor func'!D754)</f>
        <v>0.63951999999999998</v>
      </c>
      <c r="F754" s="105">
        <f>ROUND(E754^EXP('Linear predictor'!D$86),5)</f>
        <v>0.67869999999999997</v>
      </c>
      <c r="G754" s="91">
        <v>0.91318999999999995</v>
      </c>
      <c r="H754" s="112">
        <v>0.89668000000000003</v>
      </c>
      <c r="I754" s="115">
        <f>IF('Case Details'!C$12=1,'Baseline survivor func'!G754,'Baseline survivor func'!H754)</f>
        <v>0.91318999999999995</v>
      </c>
      <c r="J754" s="110">
        <f>ROUND(I754^EXP('Linear predictor'!F$86),5)</f>
        <v>0.90371999999999997</v>
      </c>
    </row>
    <row r="755" spans="1:10">
      <c r="A755" s="93">
        <v>750</v>
      </c>
      <c r="B755" s="105">
        <v>751</v>
      </c>
      <c r="C755" s="93">
        <v>0.63951999999999998</v>
      </c>
      <c r="D755" s="94">
        <v>0.29569000000000001</v>
      </c>
      <c r="E755" s="104">
        <f>IF('Case Details'!C$12=1,'Baseline survivor func'!C755,'Baseline survivor func'!D755)</f>
        <v>0.63951999999999998</v>
      </c>
      <c r="F755" s="105">
        <f>ROUND(E755^EXP('Linear predictor'!D$86),5)</f>
        <v>0.67869999999999997</v>
      </c>
      <c r="G755" s="91">
        <v>0.91318999999999995</v>
      </c>
      <c r="H755" s="112">
        <v>0.89668000000000003</v>
      </c>
      <c r="I755" s="115">
        <f>IF('Case Details'!C$12=1,'Baseline survivor func'!G755,'Baseline survivor func'!H755)</f>
        <v>0.91318999999999995</v>
      </c>
      <c r="J755" s="110">
        <f>ROUND(I755^EXP('Linear predictor'!F$86),5)</f>
        <v>0.90371999999999997</v>
      </c>
    </row>
    <row r="756" spans="1:10">
      <c r="A756" s="93">
        <v>751</v>
      </c>
      <c r="B756" s="105">
        <v>752</v>
      </c>
      <c r="C756" s="93">
        <v>0.63951999999999998</v>
      </c>
      <c r="D756" s="94">
        <v>0.29569000000000001</v>
      </c>
      <c r="E756" s="104">
        <f>IF('Case Details'!C$12=1,'Baseline survivor func'!C756,'Baseline survivor func'!D756)</f>
        <v>0.63951999999999998</v>
      </c>
      <c r="F756" s="105">
        <f>ROUND(E756^EXP('Linear predictor'!D$86),5)</f>
        <v>0.67869999999999997</v>
      </c>
      <c r="G756" s="91">
        <v>0.91318999999999995</v>
      </c>
      <c r="H756" s="112">
        <v>0.89668000000000003</v>
      </c>
      <c r="I756" s="115">
        <f>IF('Case Details'!C$12=1,'Baseline survivor func'!G756,'Baseline survivor func'!H756)</f>
        <v>0.91318999999999995</v>
      </c>
      <c r="J756" s="110">
        <f>ROUND(I756^EXP('Linear predictor'!F$86),5)</f>
        <v>0.90371999999999997</v>
      </c>
    </row>
    <row r="757" spans="1:10">
      <c r="A757" s="93">
        <v>752</v>
      </c>
      <c r="B757" s="105">
        <v>753</v>
      </c>
      <c r="C757" s="93">
        <v>0.63951999999999998</v>
      </c>
      <c r="D757" s="94">
        <v>0.29569000000000001</v>
      </c>
      <c r="E757" s="104">
        <f>IF('Case Details'!C$12=1,'Baseline survivor func'!C757,'Baseline survivor func'!D757)</f>
        <v>0.63951999999999998</v>
      </c>
      <c r="F757" s="105">
        <f>ROUND(E757^EXP('Linear predictor'!D$86),5)</f>
        <v>0.67869999999999997</v>
      </c>
      <c r="G757" s="91">
        <v>0.91073999999999999</v>
      </c>
      <c r="H757" s="112">
        <v>0.89668000000000003</v>
      </c>
      <c r="I757" s="115">
        <f>IF('Case Details'!C$12=1,'Baseline survivor func'!G757,'Baseline survivor func'!H757)</f>
        <v>0.91073999999999999</v>
      </c>
      <c r="J757" s="110">
        <f>ROUND(I757^EXP('Linear predictor'!F$86),5)</f>
        <v>0.90102000000000004</v>
      </c>
    </row>
    <row r="758" spans="1:10">
      <c r="A758" s="93">
        <v>753</v>
      </c>
      <c r="B758" s="105">
        <v>754</v>
      </c>
      <c r="C758" s="93">
        <v>0.63951999999999998</v>
      </c>
      <c r="D758" s="94">
        <v>0.29569000000000001</v>
      </c>
      <c r="E758" s="104">
        <f>IF('Case Details'!C$12=1,'Baseline survivor func'!C758,'Baseline survivor func'!D758)</f>
        <v>0.63951999999999998</v>
      </c>
      <c r="F758" s="105">
        <f>ROUND(E758^EXP('Linear predictor'!D$86),5)</f>
        <v>0.67869999999999997</v>
      </c>
      <c r="G758" s="91">
        <v>0.91073999999999999</v>
      </c>
      <c r="H758" s="112">
        <v>0.89668000000000003</v>
      </c>
      <c r="I758" s="115">
        <f>IF('Case Details'!C$12=1,'Baseline survivor func'!G758,'Baseline survivor func'!H758)</f>
        <v>0.91073999999999999</v>
      </c>
      <c r="J758" s="110">
        <f>ROUND(I758^EXP('Linear predictor'!F$86),5)</f>
        <v>0.90102000000000004</v>
      </c>
    </row>
    <row r="759" spans="1:10">
      <c r="A759" s="93">
        <v>754</v>
      </c>
      <c r="B759" s="105">
        <v>755</v>
      </c>
      <c r="C759" s="93">
        <v>0.63951999999999998</v>
      </c>
      <c r="D759" s="94">
        <v>0.29569000000000001</v>
      </c>
      <c r="E759" s="104">
        <f>IF('Case Details'!C$12=1,'Baseline survivor func'!C759,'Baseline survivor func'!D759)</f>
        <v>0.63951999999999998</v>
      </c>
      <c r="F759" s="105">
        <f>ROUND(E759^EXP('Linear predictor'!D$86),5)</f>
        <v>0.67869999999999997</v>
      </c>
      <c r="G759" s="91">
        <v>0.91073999999999999</v>
      </c>
      <c r="H759" s="112">
        <v>0.89668000000000003</v>
      </c>
      <c r="I759" s="115">
        <f>IF('Case Details'!C$12=1,'Baseline survivor func'!G759,'Baseline survivor func'!H759)</f>
        <v>0.91073999999999999</v>
      </c>
      <c r="J759" s="110">
        <f>ROUND(I759^EXP('Linear predictor'!F$86),5)</f>
        <v>0.90102000000000004</v>
      </c>
    </row>
    <row r="760" spans="1:10">
      <c r="A760" s="93">
        <v>755</v>
      </c>
      <c r="B760" s="105">
        <v>756</v>
      </c>
      <c r="C760" s="93">
        <v>0.63951999999999998</v>
      </c>
      <c r="D760" s="94">
        <v>0.29569000000000001</v>
      </c>
      <c r="E760" s="104">
        <f>IF('Case Details'!C$12=1,'Baseline survivor func'!C760,'Baseline survivor func'!D760)</f>
        <v>0.63951999999999998</v>
      </c>
      <c r="F760" s="105">
        <f>ROUND(E760^EXP('Linear predictor'!D$86),5)</f>
        <v>0.67869999999999997</v>
      </c>
      <c r="G760" s="91">
        <v>0.91073999999999999</v>
      </c>
      <c r="H760" s="112">
        <v>0.89668000000000003</v>
      </c>
      <c r="I760" s="115">
        <f>IF('Case Details'!C$12=1,'Baseline survivor func'!G760,'Baseline survivor func'!H760)</f>
        <v>0.91073999999999999</v>
      </c>
      <c r="J760" s="110">
        <f>ROUND(I760^EXP('Linear predictor'!F$86),5)</f>
        <v>0.90102000000000004</v>
      </c>
    </row>
    <row r="761" spans="1:10">
      <c r="A761" s="93">
        <v>756</v>
      </c>
      <c r="B761" s="105">
        <v>757</v>
      </c>
      <c r="C761" s="93">
        <v>0.63951999999999998</v>
      </c>
      <c r="D761" s="94">
        <v>0.29569000000000001</v>
      </c>
      <c r="E761" s="104">
        <f>IF('Case Details'!C$12=1,'Baseline survivor func'!C761,'Baseline survivor func'!D761)</f>
        <v>0.63951999999999998</v>
      </c>
      <c r="F761" s="105">
        <f>ROUND(E761^EXP('Linear predictor'!D$86),5)</f>
        <v>0.67869999999999997</v>
      </c>
      <c r="G761" s="91">
        <v>0.91073999999999999</v>
      </c>
      <c r="H761" s="112">
        <v>0.89668000000000003</v>
      </c>
      <c r="I761" s="115">
        <f>IF('Case Details'!C$12=1,'Baseline survivor func'!G761,'Baseline survivor func'!H761)</f>
        <v>0.91073999999999999</v>
      </c>
      <c r="J761" s="110">
        <f>ROUND(I761^EXP('Linear predictor'!F$86),5)</f>
        <v>0.90102000000000004</v>
      </c>
    </row>
    <row r="762" spans="1:10">
      <c r="A762" s="93">
        <v>757</v>
      </c>
      <c r="B762" s="105">
        <v>758</v>
      </c>
      <c r="C762" s="93">
        <v>0.63951999999999998</v>
      </c>
      <c r="D762" s="94">
        <v>0.29569000000000001</v>
      </c>
      <c r="E762" s="104">
        <f>IF('Case Details'!C$12=1,'Baseline survivor func'!C762,'Baseline survivor func'!D762)</f>
        <v>0.63951999999999998</v>
      </c>
      <c r="F762" s="105">
        <f>ROUND(E762^EXP('Linear predictor'!D$86),5)</f>
        <v>0.67869999999999997</v>
      </c>
      <c r="G762" s="91">
        <v>0.91073999999999999</v>
      </c>
      <c r="H762" s="112">
        <v>0.89668000000000003</v>
      </c>
      <c r="I762" s="115">
        <f>IF('Case Details'!C$12=1,'Baseline survivor func'!G762,'Baseline survivor func'!H762)</f>
        <v>0.91073999999999999</v>
      </c>
      <c r="J762" s="110">
        <f>ROUND(I762^EXP('Linear predictor'!F$86),5)</f>
        <v>0.90102000000000004</v>
      </c>
    </row>
    <row r="763" spans="1:10">
      <c r="A763" s="93">
        <v>758</v>
      </c>
      <c r="B763" s="105">
        <v>759</v>
      </c>
      <c r="C763" s="93">
        <v>0.63951999999999998</v>
      </c>
      <c r="D763" s="94">
        <v>0.29569000000000001</v>
      </c>
      <c r="E763" s="104">
        <f>IF('Case Details'!C$12=1,'Baseline survivor func'!C763,'Baseline survivor func'!D763)</f>
        <v>0.63951999999999998</v>
      </c>
      <c r="F763" s="105">
        <f>ROUND(E763^EXP('Linear predictor'!D$86),5)</f>
        <v>0.67869999999999997</v>
      </c>
      <c r="G763" s="91">
        <v>0.91073999999999999</v>
      </c>
      <c r="H763" s="112">
        <v>0.89668000000000003</v>
      </c>
      <c r="I763" s="115">
        <f>IF('Case Details'!C$12=1,'Baseline survivor func'!G763,'Baseline survivor func'!H763)</f>
        <v>0.91073999999999999</v>
      </c>
      <c r="J763" s="110">
        <f>ROUND(I763^EXP('Linear predictor'!F$86),5)</f>
        <v>0.90102000000000004</v>
      </c>
    </row>
    <row r="764" spans="1:10">
      <c r="A764" s="93">
        <v>759</v>
      </c>
      <c r="B764" s="105">
        <v>760</v>
      </c>
      <c r="C764" s="93">
        <v>0.63951999999999998</v>
      </c>
      <c r="D764" s="94">
        <v>0.29569000000000001</v>
      </c>
      <c r="E764" s="104">
        <f>IF('Case Details'!C$12=1,'Baseline survivor func'!C764,'Baseline survivor func'!D764)</f>
        <v>0.63951999999999998</v>
      </c>
      <c r="F764" s="105">
        <f>ROUND(E764^EXP('Linear predictor'!D$86),5)</f>
        <v>0.67869999999999997</v>
      </c>
      <c r="G764" s="91">
        <v>0.91073999999999999</v>
      </c>
      <c r="H764" s="112">
        <v>0.89668000000000003</v>
      </c>
      <c r="I764" s="115">
        <f>IF('Case Details'!C$12=1,'Baseline survivor func'!G764,'Baseline survivor func'!H764)</f>
        <v>0.91073999999999999</v>
      </c>
      <c r="J764" s="110">
        <f>ROUND(I764^EXP('Linear predictor'!F$86),5)</f>
        <v>0.90102000000000004</v>
      </c>
    </row>
    <row r="765" spans="1:10">
      <c r="A765" s="93">
        <v>760</v>
      </c>
      <c r="B765" s="105">
        <v>761</v>
      </c>
      <c r="C765" s="93">
        <v>0.63951999999999998</v>
      </c>
      <c r="D765" s="94">
        <v>0.29569000000000001</v>
      </c>
      <c r="E765" s="104">
        <f>IF('Case Details'!C$12=1,'Baseline survivor func'!C765,'Baseline survivor func'!D765)</f>
        <v>0.63951999999999998</v>
      </c>
      <c r="F765" s="105">
        <f>ROUND(E765^EXP('Linear predictor'!D$86),5)</f>
        <v>0.67869999999999997</v>
      </c>
      <c r="G765" s="91">
        <v>0.91073999999999999</v>
      </c>
      <c r="H765" s="112">
        <v>0.89668000000000003</v>
      </c>
      <c r="I765" s="115">
        <f>IF('Case Details'!C$12=1,'Baseline survivor func'!G765,'Baseline survivor func'!H765)</f>
        <v>0.91073999999999999</v>
      </c>
      <c r="J765" s="110">
        <f>ROUND(I765^EXP('Linear predictor'!F$86),5)</f>
        <v>0.90102000000000004</v>
      </c>
    </row>
    <row r="766" spans="1:10">
      <c r="A766" s="93">
        <v>761</v>
      </c>
      <c r="B766" s="105">
        <v>762</v>
      </c>
      <c r="C766" s="93">
        <v>0.63951999999999998</v>
      </c>
      <c r="D766" s="94">
        <v>0.29569000000000001</v>
      </c>
      <c r="E766" s="104">
        <f>IF('Case Details'!C$12=1,'Baseline survivor func'!C766,'Baseline survivor func'!D766)</f>
        <v>0.63951999999999998</v>
      </c>
      <c r="F766" s="105">
        <f>ROUND(E766^EXP('Linear predictor'!D$86),5)</f>
        <v>0.67869999999999997</v>
      </c>
      <c r="G766" s="91">
        <v>0.91073999999999999</v>
      </c>
      <c r="H766" s="112">
        <v>0.89668000000000003</v>
      </c>
      <c r="I766" s="115">
        <f>IF('Case Details'!C$12=1,'Baseline survivor func'!G766,'Baseline survivor func'!H766)</f>
        <v>0.91073999999999999</v>
      </c>
      <c r="J766" s="110">
        <f>ROUND(I766^EXP('Linear predictor'!F$86),5)</f>
        <v>0.90102000000000004</v>
      </c>
    </row>
    <row r="767" spans="1:10">
      <c r="A767" s="93">
        <v>762</v>
      </c>
      <c r="B767" s="105">
        <v>763</v>
      </c>
      <c r="C767" s="93">
        <v>0.63951999999999998</v>
      </c>
      <c r="D767" s="94">
        <v>0.29169</v>
      </c>
      <c r="E767" s="104">
        <f>IF('Case Details'!C$12=1,'Baseline survivor func'!C767,'Baseline survivor func'!D767)</f>
        <v>0.63951999999999998</v>
      </c>
      <c r="F767" s="105">
        <f>ROUND(E767^EXP('Linear predictor'!D$86),5)</f>
        <v>0.67869999999999997</v>
      </c>
      <c r="G767" s="91">
        <v>0.91073999999999999</v>
      </c>
      <c r="H767" s="112">
        <v>0.89668000000000003</v>
      </c>
      <c r="I767" s="115">
        <f>IF('Case Details'!C$12=1,'Baseline survivor func'!G767,'Baseline survivor func'!H767)</f>
        <v>0.91073999999999999</v>
      </c>
      <c r="J767" s="110">
        <f>ROUND(I767^EXP('Linear predictor'!F$86),5)</f>
        <v>0.90102000000000004</v>
      </c>
    </row>
    <row r="768" spans="1:10">
      <c r="A768" s="93">
        <v>763</v>
      </c>
      <c r="B768" s="105">
        <v>764</v>
      </c>
      <c r="C768" s="93">
        <v>0.63951999999999998</v>
      </c>
      <c r="D768" s="94">
        <v>0.28731000000000001</v>
      </c>
      <c r="E768" s="104">
        <f>IF('Case Details'!C$12=1,'Baseline survivor func'!C768,'Baseline survivor func'!D768)</f>
        <v>0.63951999999999998</v>
      </c>
      <c r="F768" s="105">
        <f>ROUND(E768^EXP('Linear predictor'!D$86),5)</f>
        <v>0.67869999999999997</v>
      </c>
      <c r="G768" s="91">
        <v>0.91073999999999999</v>
      </c>
      <c r="H768" s="112">
        <v>0.89668000000000003</v>
      </c>
      <c r="I768" s="115">
        <f>IF('Case Details'!C$12=1,'Baseline survivor func'!G768,'Baseline survivor func'!H768)</f>
        <v>0.91073999999999999</v>
      </c>
      <c r="J768" s="110">
        <f>ROUND(I768^EXP('Linear predictor'!F$86),5)</f>
        <v>0.90102000000000004</v>
      </c>
    </row>
    <row r="769" spans="1:10">
      <c r="A769" s="93">
        <v>764</v>
      </c>
      <c r="B769" s="105">
        <v>765</v>
      </c>
      <c r="C769" s="93">
        <v>0.63951999999999998</v>
      </c>
      <c r="D769" s="94">
        <v>0.28731000000000001</v>
      </c>
      <c r="E769" s="104">
        <f>IF('Case Details'!C$12=1,'Baseline survivor func'!C769,'Baseline survivor func'!D769)</f>
        <v>0.63951999999999998</v>
      </c>
      <c r="F769" s="105">
        <f>ROUND(E769^EXP('Linear predictor'!D$86),5)</f>
        <v>0.67869999999999997</v>
      </c>
      <c r="G769" s="91">
        <v>0.91073999999999999</v>
      </c>
      <c r="H769" s="112">
        <v>0.89668000000000003</v>
      </c>
      <c r="I769" s="115">
        <f>IF('Case Details'!C$12=1,'Baseline survivor func'!G769,'Baseline survivor func'!H769)</f>
        <v>0.91073999999999999</v>
      </c>
      <c r="J769" s="110">
        <f>ROUND(I769^EXP('Linear predictor'!F$86),5)</f>
        <v>0.90102000000000004</v>
      </c>
    </row>
    <row r="770" spans="1:10">
      <c r="A770" s="93">
        <v>765</v>
      </c>
      <c r="B770" s="105">
        <v>766</v>
      </c>
      <c r="C770" s="93">
        <v>0.63951999999999998</v>
      </c>
      <c r="D770" s="94">
        <v>0.28731000000000001</v>
      </c>
      <c r="E770" s="104">
        <f>IF('Case Details'!C$12=1,'Baseline survivor func'!C770,'Baseline survivor func'!D770)</f>
        <v>0.63951999999999998</v>
      </c>
      <c r="F770" s="105">
        <f>ROUND(E770^EXP('Linear predictor'!D$86),5)</f>
        <v>0.67869999999999997</v>
      </c>
      <c r="G770" s="91">
        <v>0.91073999999999999</v>
      </c>
      <c r="H770" s="112">
        <v>0.89668000000000003</v>
      </c>
      <c r="I770" s="115">
        <f>IF('Case Details'!C$12=1,'Baseline survivor func'!G770,'Baseline survivor func'!H770)</f>
        <v>0.91073999999999999</v>
      </c>
      <c r="J770" s="110">
        <f>ROUND(I770^EXP('Linear predictor'!F$86),5)</f>
        <v>0.90102000000000004</v>
      </c>
    </row>
    <row r="771" spans="1:10">
      <c r="A771" s="93">
        <v>766</v>
      </c>
      <c r="B771" s="105">
        <v>767</v>
      </c>
      <c r="C771" s="93">
        <v>0.63951999999999998</v>
      </c>
      <c r="D771" s="94">
        <v>0.28731000000000001</v>
      </c>
      <c r="E771" s="104">
        <f>IF('Case Details'!C$12=1,'Baseline survivor func'!C771,'Baseline survivor func'!D771)</f>
        <v>0.63951999999999998</v>
      </c>
      <c r="F771" s="105">
        <f>ROUND(E771^EXP('Linear predictor'!D$86),5)</f>
        <v>0.67869999999999997</v>
      </c>
      <c r="G771" s="91">
        <v>0.91073999999999999</v>
      </c>
      <c r="H771" s="112">
        <v>0.89668000000000003</v>
      </c>
      <c r="I771" s="115">
        <f>IF('Case Details'!C$12=1,'Baseline survivor func'!G771,'Baseline survivor func'!H771)</f>
        <v>0.91073999999999999</v>
      </c>
      <c r="J771" s="110">
        <f>ROUND(I771^EXP('Linear predictor'!F$86),5)</f>
        <v>0.90102000000000004</v>
      </c>
    </row>
    <row r="772" spans="1:10">
      <c r="A772" s="93">
        <v>767</v>
      </c>
      <c r="B772" s="105">
        <v>768</v>
      </c>
      <c r="C772" s="93">
        <v>0.63951999999999998</v>
      </c>
      <c r="D772" s="94">
        <v>0.28731000000000001</v>
      </c>
      <c r="E772" s="104">
        <f>IF('Case Details'!C$12=1,'Baseline survivor func'!C772,'Baseline survivor func'!D772)</f>
        <v>0.63951999999999998</v>
      </c>
      <c r="F772" s="105">
        <f>ROUND(E772^EXP('Linear predictor'!D$86),5)</f>
        <v>0.67869999999999997</v>
      </c>
      <c r="G772" s="91">
        <v>0.91073999999999999</v>
      </c>
      <c r="H772" s="112">
        <v>0.89629000000000003</v>
      </c>
      <c r="I772" s="115">
        <f>IF('Case Details'!C$12=1,'Baseline survivor func'!G772,'Baseline survivor func'!H772)</f>
        <v>0.91073999999999999</v>
      </c>
      <c r="J772" s="110">
        <f>ROUND(I772^EXP('Linear predictor'!F$86),5)</f>
        <v>0.90102000000000004</v>
      </c>
    </row>
    <row r="773" spans="1:10">
      <c r="A773" s="93">
        <v>768</v>
      </c>
      <c r="B773" s="105">
        <v>769</v>
      </c>
      <c r="C773" s="93">
        <v>0.63951999999999998</v>
      </c>
      <c r="D773" s="94">
        <v>0.28426000000000001</v>
      </c>
      <c r="E773" s="104">
        <f>IF('Case Details'!C$12=1,'Baseline survivor func'!C773,'Baseline survivor func'!D773)</f>
        <v>0.63951999999999998</v>
      </c>
      <c r="F773" s="105">
        <f>ROUND(E773^EXP('Linear predictor'!D$86),5)</f>
        <v>0.67869999999999997</v>
      </c>
      <c r="G773" s="91">
        <v>0.91073999999999999</v>
      </c>
      <c r="H773" s="112">
        <v>0.89629000000000003</v>
      </c>
      <c r="I773" s="115">
        <f>IF('Case Details'!C$12=1,'Baseline survivor func'!G773,'Baseline survivor func'!H773)</f>
        <v>0.91073999999999999</v>
      </c>
      <c r="J773" s="110">
        <f>ROUND(I773^EXP('Linear predictor'!F$86),5)</f>
        <v>0.90102000000000004</v>
      </c>
    </row>
    <row r="774" spans="1:10">
      <c r="A774" s="93">
        <v>769</v>
      </c>
      <c r="B774" s="105">
        <v>770</v>
      </c>
      <c r="C774" s="93">
        <v>0.63951999999999998</v>
      </c>
      <c r="D774" s="94">
        <v>0.28426000000000001</v>
      </c>
      <c r="E774" s="104">
        <f>IF('Case Details'!C$12=1,'Baseline survivor func'!C774,'Baseline survivor func'!D774)</f>
        <v>0.63951999999999998</v>
      </c>
      <c r="F774" s="105">
        <f>ROUND(E774^EXP('Linear predictor'!D$86),5)</f>
        <v>0.67869999999999997</v>
      </c>
      <c r="G774" s="91">
        <v>0.91073999999999999</v>
      </c>
      <c r="H774" s="112">
        <v>0.89629000000000003</v>
      </c>
      <c r="I774" s="115">
        <f>IF('Case Details'!C$12=1,'Baseline survivor func'!G774,'Baseline survivor func'!H774)</f>
        <v>0.91073999999999999</v>
      </c>
      <c r="J774" s="110">
        <f>ROUND(I774^EXP('Linear predictor'!F$86),5)</f>
        <v>0.90102000000000004</v>
      </c>
    </row>
    <row r="775" spans="1:10">
      <c r="A775" s="93">
        <v>770</v>
      </c>
      <c r="B775" s="105">
        <v>771</v>
      </c>
      <c r="C775" s="93">
        <v>0.63951999999999998</v>
      </c>
      <c r="D775" s="94">
        <v>0.28426000000000001</v>
      </c>
      <c r="E775" s="104">
        <f>IF('Case Details'!C$12=1,'Baseline survivor func'!C775,'Baseline survivor func'!D775)</f>
        <v>0.63951999999999998</v>
      </c>
      <c r="F775" s="105">
        <f>ROUND(E775^EXP('Linear predictor'!D$86),5)</f>
        <v>0.67869999999999997</v>
      </c>
      <c r="G775" s="91">
        <v>0.90822999999999998</v>
      </c>
      <c r="H775" s="112">
        <v>0.89629000000000003</v>
      </c>
      <c r="I775" s="115">
        <f>IF('Case Details'!C$12=1,'Baseline survivor func'!G775,'Baseline survivor func'!H775)</f>
        <v>0.90822999999999998</v>
      </c>
      <c r="J775" s="110">
        <f>ROUND(I775^EXP('Linear predictor'!F$86),5)</f>
        <v>0.89824999999999999</v>
      </c>
    </row>
    <row r="776" spans="1:10">
      <c r="A776" s="93">
        <v>771</v>
      </c>
      <c r="B776" s="105">
        <v>772</v>
      </c>
      <c r="C776" s="93">
        <v>0.63951999999999998</v>
      </c>
      <c r="D776" s="94">
        <v>0.28426000000000001</v>
      </c>
      <c r="E776" s="104">
        <f>IF('Case Details'!C$12=1,'Baseline survivor func'!C776,'Baseline survivor func'!D776)</f>
        <v>0.63951999999999998</v>
      </c>
      <c r="F776" s="105">
        <f>ROUND(E776^EXP('Linear predictor'!D$86),5)</f>
        <v>0.67869999999999997</v>
      </c>
      <c r="G776" s="91">
        <v>0.90822999999999998</v>
      </c>
      <c r="H776" s="112">
        <v>0.89629000000000003</v>
      </c>
      <c r="I776" s="115">
        <f>IF('Case Details'!C$12=1,'Baseline survivor func'!G776,'Baseline survivor func'!H776)</f>
        <v>0.90822999999999998</v>
      </c>
      <c r="J776" s="110">
        <f>ROUND(I776^EXP('Linear predictor'!F$86),5)</f>
        <v>0.89824999999999999</v>
      </c>
    </row>
    <row r="777" spans="1:10">
      <c r="A777" s="93">
        <v>772</v>
      </c>
      <c r="B777" s="105">
        <v>773</v>
      </c>
      <c r="C777" s="93">
        <v>0.63951999999999998</v>
      </c>
      <c r="D777" s="94">
        <v>0.27931</v>
      </c>
      <c r="E777" s="104">
        <f>IF('Case Details'!C$12=1,'Baseline survivor func'!C777,'Baseline survivor func'!D777)</f>
        <v>0.63951999999999998</v>
      </c>
      <c r="F777" s="105">
        <f>ROUND(E777^EXP('Linear predictor'!D$86),5)</f>
        <v>0.67869999999999997</v>
      </c>
      <c r="G777" s="91">
        <v>0.90822999999999998</v>
      </c>
      <c r="H777" s="112">
        <v>0.89629000000000003</v>
      </c>
      <c r="I777" s="115">
        <f>IF('Case Details'!C$12=1,'Baseline survivor func'!G777,'Baseline survivor func'!H777)</f>
        <v>0.90822999999999998</v>
      </c>
      <c r="J777" s="110">
        <f>ROUND(I777^EXP('Linear predictor'!F$86),5)</f>
        <v>0.89824999999999999</v>
      </c>
    </row>
    <row r="778" spans="1:10">
      <c r="A778" s="93">
        <v>773</v>
      </c>
      <c r="B778" s="105">
        <v>774</v>
      </c>
      <c r="C778" s="93">
        <v>0.63951999999999998</v>
      </c>
      <c r="D778" s="94">
        <v>0.27931</v>
      </c>
      <c r="E778" s="104">
        <f>IF('Case Details'!C$12=1,'Baseline survivor func'!C778,'Baseline survivor func'!D778)</f>
        <v>0.63951999999999998</v>
      </c>
      <c r="F778" s="105">
        <f>ROUND(E778^EXP('Linear predictor'!D$86),5)</f>
        <v>0.67869999999999997</v>
      </c>
      <c r="G778" s="91">
        <v>0.90822999999999998</v>
      </c>
      <c r="H778" s="112">
        <v>0.89590000000000003</v>
      </c>
      <c r="I778" s="115">
        <f>IF('Case Details'!C$12=1,'Baseline survivor func'!G778,'Baseline survivor func'!H778)</f>
        <v>0.90822999999999998</v>
      </c>
      <c r="J778" s="110">
        <f>ROUND(I778^EXP('Linear predictor'!F$86),5)</f>
        <v>0.89824999999999999</v>
      </c>
    </row>
    <row r="779" spans="1:10">
      <c r="A779" s="93">
        <v>774</v>
      </c>
      <c r="B779" s="105">
        <v>775</v>
      </c>
      <c r="C779" s="93">
        <v>0.63951999999999998</v>
      </c>
      <c r="D779" s="94">
        <v>0.27931</v>
      </c>
      <c r="E779" s="104">
        <f>IF('Case Details'!C$12=1,'Baseline survivor func'!C779,'Baseline survivor func'!D779)</f>
        <v>0.63951999999999998</v>
      </c>
      <c r="F779" s="105">
        <f>ROUND(E779^EXP('Linear predictor'!D$86),5)</f>
        <v>0.67869999999999997</v>
      </c>
      <c r="G779" s="91">
        <v>0.90822999999999998</v>
      </c>
      <c r="H779" s="112">
        <v>0.89590000000000003</v>
      </c>
      <c r="I779" s="115">
        <f>IF('Case Details'!C$12=1,'Baseline survivor func'!G779,'Baseline survivor func'!H779)</f>
        <v>0.90822999999999998</v>
      </c>
      <c r="J779" s="110">
        <f>ROUND(I779^EXP('Linear predictor'!F$86),5)</f>
        <v>0.89824999999999999</v>
      </c>
    </row>
    <row r="780" spans="1:10">
      <c r="A780" s="93">
        <v>775</v>
      </c>
      <c r="B780" s="105">
        <v>776</v>
      </c>
      <c r="C780" s="93">
        <v>0.63951999999999998</v>
      </c>
      <c r="D780" s="94">
        <v>0.27931</v>
      </c>
      <c r="E780" s="104">
        <f>IF('Case Details'!C$12=1,'Baseline survivor func'!C780,'Baseline survivor func'!D780)</f>
        <v>0.63951999999999998</v>
      </c>
      <c r="F780" s="105">
        <f>ROUND(E780^EXP('Linear predictor'!D$86),5)</f>
        <v>0.67869999999999997</v>
      </c>
      <c r="G780" s="91">
        <v>0.90822999999999998</v>
      </c>
      <c r="H780" s="112">
        <v>0.89590000000000003</v>
      </c>
      <c r="I780" s="115">
        <f>IF('Case Details'!C$12=1,'Baseline survivor func'!G780,'Baseline survivor func'!H780)</f>
        <v>0.90822999999999998</v>
      </c>
      <c r="J780" s="110">
        <f>ROUND(I780^EXP('Linear predictor'!F$86),5)</f>
        <v>0.89824999999999999</v>
      </c>
    </row>
    <row r="781" spans="1:10">
      <c r="A781" s="93">
        <v>776</v>
      </c>
      <c r="B781" s="105">
        <v>777</v>
      </c>
      <c r="C781" s="93">
        <v>0.63951999999999998</v>
      </c>
      <c r="D781" s="94">
        <v>0.27931</v>
      </c>
      <c r="E781" s="104">
        <f>IF('Case Details'!C$12=1,'Baseline survivor func'!C781,'Baseline survivor func'!D781)</f>
        <v>0.63951999999999998</v>
      </c>
      <c r="F781" s="105">
        <f>ROUND(E781^EXP('Linear predictor'!D$86),5)</f>
        <v>0.67869999999999997</v>
      </c>
      <c r="G781" s="91">
        <v>0.90822999999999998</v>
      </c>
      <c r="H781" s="112">
        <v>0.89590000000000003</v>
      </c>
      <c r="I781" s="115">
        <f>IF('Case Details'!C$12=1,'Baseline survivor func'!G781,'Baseline survivor func'!H781)</f>
        <v>0.90822999999999998</v>
      </c>
      <c r="J781" s="110">
        <f>ROUND(I781^EXP('Linear predictor'!F$86),5)</f>
        <v>0.89824999999999999</v>
      </c>
    </row>
    <row r="782" spans="1:10">
      <c r="A782" s="93">
        <v>777</v>
      </c>
      <c r="B782" s="105">
        <v>778</v>
      </c>
      <c r="C782" s="93">
        <v>0.63951999999999998</v>
      </c>
      <c r="D782" s="94">
        <v>0.27931</v>
      </c>
      <c r="E782" s="104">
        <f>IF('Case Details'!C$12=1,'Baseline survivor func'!C782,'Baseline survivor func'!D782)</f>
        <v>0.63951999999999998</v>
      </c>
      <c r="F782" s="105">
        <f>ROUND(E782^EXP('Linear predictor'!D$86),5)</f>
        <v>0.67869999999999997</v>
      </c>
      <c r="G782" s="91">
        <v>0.90822999999999998</v>
      </c>
      <c r="H782" s="112">
        <v>0.89590000000000003</v>
      </c>
      <c r="I782" s="115">
        <f>IF('Case Details'!C$12=1,'Baseline survivor func'!G782,'Baseline survivor func'!H782)</f>
        <v>0.90822999999999998</v>
      </c>
      <c r="J782" s="110">
        <f>ROUND(I782^EXP('Linear predictor'!F$86),5)</f>
        <v>0.89824999999999999</v>
      </c>
    </row>
    <row r="783" spans="1:10">
      <c r="A783" s="93">
        <v>778</v>
      </c>
      <c r="B783" s="105">
        <v>779</v>
      </c>
      <c r="C783" s="93">
        <v>0.63951999999999998</v>
      </c>
      <c r="D783" s="94">
        <v>0.27931</v>
      </c>
      <c r="E783" s="104">
        <f>IF('Case Details'!C$12=1,'Baseline survivor func'!C783,'Baseline survivor func'!D783)</f>
        <v>0.63951999999999998</v>
      </c>
      <c r="F783" s="105">
        <f>ROUND(E783^EXP('Linear predictor'!D$86),5)</f>
        <v>0.67869999999999997</v>
      </c>
      <c r="G783" s="91">
        <v>0.90822999999999998</v>
      </c>
      <c r="H783" s="112">
        <v>0.89590000000000003</v>
      </c>
      <c r="I783" s="115">
        <f>IF('Case Details'!C$12=1,'Baseline survivor func'!G783,'Baseline survivor func'!H783)</f>
        <v>0.90822999999999998</v>
      </c>
      <c r="J783" s="110">
        <f>ROUND(I783^EXP('Linear predictor'!F$86),5)</f>
        <v>0.89824999999999999</v>
      </c>
    </row>
    <row r="784" spans="1:10">
      <c r="A784" s="93">
        <v>779</v>
      </c>
      <c r="B784" s="105">
        <v>780</v>
      </c>
      <c r="C784" s="93">
        <v>0.63951999999999998</v>
      </c>
      <c r="D784" s="94">
        <v>0.27931</v>
      </c>
      <c r="E784" s="104">
        <f>IF('Case Details'!C$12=1,'Baseline survivor func'!C784,'Baseline survivor func'!D784)</f>
        <v>0.63951999999999998</v>
      </c>
      <c r="F784" s="105">
        <f>ROUND(E784^EXP('Linear predictor'!D$86),5)</f>
        <v>0.67869999999999997</v>
      </c>
      <c r="G784" s="91">
        <v>0.90822999999999998</v>
      </c>
      <c r="H784" s="112">
        <v>0.89551000000000003</v>
      </c>
      <c r="I784" s="115">
        <f>IF('Case Details'!C$12=1,'Baseline survivor func'!G784,'Baseline survivor func'!H784)</f>
        <v>0.90822999999999998</v>
      </c>
      <c r="J784" s="110">
        <f>ROUND(I784^EXP('Linear predictor'!F$86),5)</f>
        <v>0.89824999999999999</v>
      </c>
    </row>
    <row r="785" spans="1:10">
      <c r="A785" s="93">
        <v>780</v>
      </c>
      <c r="B785" s="105">
        <v>781</v>
      </c>
      <c r="C785" s="93">
        <v>0.63951999999999998</v>
      </c>
      <c r="D785" s="94">
        <v>0.27931</v>
      </c>
      <c r="E785" s="104">
        <f>IF('Case Details'!C$12=1,'Baseline survivor func'!C785,'Baseline survivor func'!D785)</f>
        <v>0.63951999999999998</v>
      </c>
      <c r="F785" s="105">
        <f>ROUND(E785^EXP('Linear predictor'!D$86),5)</f>
        <v>0.67869999999999997</v>
      </c>
      <c r="G785" s="91">
        <v>0.90822999999999998</v>
      </c>
      <c r="H785" s="112">
        <v>0.89551000000000003</v>
      </c>
      <c r="I785" s="115">
        <f>IF('Case Details'!C$12=1,'Baseline survivor func'!G785,'Baseline survivor func'!H785)</f>
        <v>0.90822999999999998</v>
      </c>
      <c r="J785" s="110">
        <f>ROUND(I785^EXP('Linear predictor'!F$86),5)</f>
        <v>0.89824999999999999</v>
      </c>
    </row>
    <row r="786" spans="1:10">
      <c r="A786" s="93">
        <v>781</v>
      </c>
      <c r="B786" s="105">
        <v>782</v>
      </c>
      <c r="C786" s="93">
        <v>0.63951999999999998</v>
      </c>
      <c r="D786" s="94">
        <v>0.27637</v>
      </c>
      <c r="E786" s="104">
        <f>IF('Case Details'!C$12=1,'Baseline survivor func'!C786,'Baseline survivor func'!D786)</f>
        <v>0.63951999999999998</v>
      </c>
      <c r="F786" s="105">
        <f>ROUND(E786^EXP('Linear predictor'!D$86),5)</f>
        <v>0.67869999999999997</v>
      </c>
      <c r="G786" s="91">
        <v>0.90822999999999998</v>
      </c>
      <c r="H786" s="112">
        <v>0.89551000000000003</v>
      </c>
      <c r="I786" s="115">
        <f>IF('Case Details'!C$12=1,'Baseline survivor func'!G786,'Baseline survivor func'!H786)</f>
        <v>0.90822999999999998</v>
      </c>
      <c r="J786" s="110">
        <f>ROUND(I786^EXP('Linear predictor'!F$86),5)</f>
        <v>0.89824999999999999</v>
      </c>
    </row>
    <row r="787" spans="1:10">
      <c r="A787" s="93">
        <v>782</v>
      </c>
      <c r="B787" s="105">
        <v>783</v>
      </c>
      <c r="C787" s="93">
        <v>0.63951999999999998</v>
      </c>
      <c r="D787" s="94">
        <v>0.27637</v>
      </c>
      <c r="E787" s="104">
        <f>IF('Case Details'!C$12=1,'Baseline survivor func'!C787,'Baseline survivor func'!D787)</f>
        <v>0.63951999999999998</v>
      </c>
      <c r="F787" s="105">
        <f>ROUND(E787^EXP('Linear predictor'!D$86),5)</f>
        <v>0.67869999999999997</v>
      </c>
      <c r="G787" s="91">
        <v>0.90822999999999998</v>
      </c>
      <c r="H787" s="112">
        <v>0.89512000000000003</v>
      </c>
      <c r="I787" s="115">
        <f>IF('Case Details'!C$12=1,'Baseline survivor func'!G787,'Baseline survivor func'!H787)</f>
        <v>0.90822999999999998</v>
      </c>
      <c r="J787" s="110">
        <f>ROUND(I787^EXP('Linear predictor'!F$86),5)</f>
        <v>0.89824999999999999</v>
      </c>
    </row>
    <row r="788" spans="1:10">
      <c r="A788" s="93">
        <v>783</v>
      </c>
      <c r="B788" s="105">
        <v>784</v>
      </c>
      <c r="C788" s="93">
        <v>0.63951999999999998</v>
      </c>
      <c r="D788" s="94">
        <v>0.27637</v>
      </c>
      <c r="E788" s="104">
        <f>IF('Case Details'!C$12=1,'Baseline survivor func'!C788,'Baseline survivor func'!D788)</f>
        <v>0.63951999999999998</v>
      </c>
      <c r="F788" s="105">
        <f>ROUND(E788^EXP('Linear predictor'!D$86),5)</f>
        <v>0.67869999999999997</v>
      </c>
      <c r="G788" s="91">
        <v>0.90822999999999998</v>
      </c>
      <c r="H788" s="112">
        <v>0.89512000000000003</v>
      </c>
      <c r="I788" s="115">
        <f>IF('Case Details'!C$12=1,'Baseline survivor func'!G788,'Baseline survivor func'!H788)</f>
        <v>0.90822999999999998</v>
      </c>
      <c r="J788" s="110">
        <f>ROUND(I788^EXP('Linear predictor'!F$86),5)</f>
        <v>0.89824999999999999</v>
      </c>
    </row>
    <row r="789" spans="1:10">
      <c r="A789" s="93">
        <v>784</v>
      </c>
      <c r="B789" s="105">
        <v>785</v>
      </c>
      <c r="C789" s="93">
        <v>0.63951999999999998</v>
      </c>
      <c r="D789" s="94">
        <v>0.27637</v>
      </c>
      <c r="E789" s="104">
        <f>IF('Case Details'!C$12=1,'Baseline survivor func'!C789,'Baseline survivor func'!D789)</f>
        <v>0.63951999999999998</v>
      </c>
      <c r="F789" s="105">
        <f>ROUND(E789^EXP('Linear predictor'!D$86),5)</f>
        <v>0.67869999999999997</v>
      </c>
      <c r="G789" s="91">
        <v>0.90822999999999998</v>
      </c>
      <c r="H789" s="112">
        <v>0.89471999999999996</v>
      </c>
      <c r="I789" s="115">
        <f>IF('Case Details'!C$12=1,'Baseline survivor func'!G789,'Baseline survivor func'!H789)</f>
        <v>0.90822999999999998</v>
      </c>
      <c r="J789" s="110">
        <f>ROUND(I789^EXP('Linear predictor'!F$86),5)</f>
        <v>0.89824999999999999</v>
      </c>
    </row>
    <row r="790" spans="1:10">
      <c r="A790" s="93">
        <v>785</v>
      </c>
      <c r="B790" s="105">
        <v>786</v>
      </c>
      <c r="C790" s="93">
        <v>0.63951999999999998</v>
      </c>
      <c r="D790" s="94">
        <v>0.27637</v>
      </c>
      <c r="E790" s="104">
        <f>IF('Case Details'!C$12=1,'Baseline survivor func'!C790,'Baseline survivor func'!D790)</f>
        <v>0.63951999999999998</v>
      </c>
      <c r="F790" s="105">
        <f>ROUND(E790^EXP('Linear predictor'!D$86),5)</f>
        <v>0.67869999999999997</v>
      </c>
      <c r="G790" s="91">
        <v>0.90822999999999998</v>
      </c>
      <c r="H790" s="112">
        <v>0.89471999999999996</v>
      </c>
      <c r="I790" s="115">
        <f>IF('Case Details'!C$12=1,'Baseline survivor func'!G790,'Baseline survivor func'!H790)</f>
        <v>0.90822999999999998</v>
      </c>
      <c r="J790" s="110">
        <f>ROUND(I790^EXP('Linear predictor'!F$86),5)</f>
        <v>0.89824999999999999</v>
      </c>
    </row>
    <row r="791" spans="1:10">
      <c r="A791" s="93">
        <v>786</v>
      </c>
      <c r="B791" s="105">
        <v>787</v>
      </c>
      <c r="C791" s="93">
        <v>0.63951999999999998</v>
      </c>
      <c r="D791" s="94">
        <v>0.27637</v>
      </c>
      <c r="E791" s="104">
        <f>IF('Case Details'!C$12=1,'Baseline survivor func'!C791,'Baseline survivor func'!D791)</f>
        <v>0.63951999999999998</v>
      </c>
      <c r="F791" s="105">
        <f>ROUND(E791^EXP('Linear predictor'!D$86),5)</f>
        <v>0.67869999999999997</v>
      </c>
      <c r="G791" s="91">
        <v>0.90822999999999998</v>
      </c>
      <c r="H791" s="112">
        <v>0.89471999999999996</v>
      </c>
      <c r="I791" s="115">
        <f>IF('Case Details'!C$12=1,'Baseline survivor func'!G791,'Baseline survivor func'!H791)</f>
        <v>0.90822999999999998</v>
      </c>
      <c r="J791" s="110">
        <f>ROUND(I791^EXP('Linear predictor'!F$86),5)</f>
        <v>0.89824999999999999</v>
      </c>
    </row>
    <row r="792" spans="1:10">
      <c r="A792" s="93">
        <v>787</v>
      </c>
      <c r="B792" s="105">
        <v>788</v>
      </c>
      <c r="C792" s="93">
        <v>0.63951999999999998</v>
      </c>
      <c r="D792" s="94">
        <v>0.27637</v>
      </c>
      <c r="E792" s="104">
        <f>IF('Case Details'!C$12=1,'Baseline survivor func'!C792,'Baseline survivor func'!D792)</f>
        <v>0.63951999999999998</v>
      </c>
      <c r="F792" s="105">
        <f>ROUND(E792^EXP('Linear predictor'!D$86),5)</f>
        <v>0.67869999999999997</v>
      </c>
      <c r="G792" s="91">
        <v>0.90822999999999998</v>
      </c>
      <c r="H792" s="112">
        <v>0.89432999999999996</v>
      </c>
      <c r="I792" s="115">
        <f>IF('Case Details'!C$12=1,'Baseline survivor func'!G792,'Baseline survivor func'!H792)</f>
        <v>0.90822999999999998</v>
      </c>
      <c r="J792" s="110">
        <f>ROUND(I792^EXP('Linear predictor'!F$86),5)</f>
        <v>0.89824999999999999</v>
      </c>
    </row>
    <row r="793" spans="1:10">
      <c r="A793" s="93">
        <v>788</v>
      </c>
      <c r="B793" s="105">
        <v>789</v>
      </c>
      <c r="C793" s="93">
        <v>0.63951999999999998</v>
      </c>
      <c r="D793" s="94">
        <v>0.27637</v>
      </c>
      <c r="E793" s="104">
        <f>IF('Case Details'!C$12=1,'Baseline survivor func'!C793,'Baseline survivor func'!D793)</f>
        <v>0.63951999999999998</v>
      </c>
      <c r="F793" s="105">
        <f>ROUND(E793^EXP('Linear predictor'!D$86),5)</f>
        <v>0.67869999999999997</v>
      </c>
      <c r="G793" s="91">
        <v>0.90569999999999995</v>
      </c>
      <c r="H793" s="112">
        <v>0.89432999999999996</v>
      </c>
      <c r="I793" s="115">
        <f>IF('Case Details'!C$12=1,'Baseline survivor func'!G793,'Baseline survivor func'!H793)</f>
        <v>0.90569999999999995</v>
      </c>
      <c r="J793" s="110">
        <f>ROUND(I793^EXP('Linear predictor'!F$86),5)</f>
        <v>0.89546000000000003</v>
      </c>
    </row>
    <row r="794" spans="1:10">
      <c r="A794" s="93">
        <v>789</v>
      </c>
      <c r="B794" s="105">
        <v>790</v>
      </c>
      <c r="C794" s="93">
        <v>0.63951999999999998</v>
      </c>
      <c r="D794" s="94">
        <v>0.27637</v>
      </c>
      <c r="E794" s="104">
        <f>IF('Case Details'!C$12=1,'Baseline survivor func'!C794,'Baseline survivor func'!D794)</f>
        <v>0.63951999999999998</v>
      </c>
      <c r="F794" s="105">
        <f>ROUND(E794^EXP('Linear predictor'!D$86),5)</f>
        <v>0.67869999999999997</v>
      </c>
      <c r="G794" s="91">
        <v>0.90569999999999995</v>
      </c>
      <c r="H794" s="112">
        <v>0.89432999999999996</v>
      </c>
      <c r="I794" s="115">
        <f>IF('Case Details'!C$12=1,'Baseline survivor func'!G794,'Baseline survivor func'!H794)</f>
        <v>0.90569999999999995</v>
      </c>
      <c r="J794" s="110">
        <f>ROUND(I794^EXP('Linear predictor'!F$86),5)</f>
        <v>0.89546000000000003</v>
      </c>
    </row>
    <row r="795" spans="1:10">
      <c r="A795" s="93">
        <v>790</v>
      </c>
      <c r="B795" s="105">
        <v>791</v>
      </c>
      <c r="C795" s="93">
        <v>0.63951999999999998</v>
      </c>
      <c r="D795" s="94">
        <v>0.27637</v>
      </c>
      <c r="E795" s="104">
        <f>IF('Case Details'!C$12=1,'Baseline survivor func'!C795,'Baseline survivor func'!D795)</f>
        <v>0.63951999999999998</v>
      </c>
      <c r="F795" s="105">
        <f>ROUND(E795^EXP('Linear predictor'!D$86),5)</f>
        <v>0.67869999999999997</v>
      </c>
      <c r="G795" s="91">
        <v>0.90315999999999996</v>
      </c>
      <c r="H795" s="112">
        <v>0.89432999999999996</v>
      </c>
      <c r="I795" s="115">
        <f>IF('Case Details'!C$12=1,'Baseline survivor func'!G795,'Baseline survivor func'!H795)</f>
        <v>0.90315999999999996</v>
      </c>
      <c r="J795" s="110">
        <f>ROUND(I795^EXP('Linear predictor'!F$86),5)</f>
        <v>0.89266000000000001</v>
      </c>
    </row>
    <row r="796" spans="1:10">
      <c r="A796" s="93">
        <v>791</v>
      </c>
      <c r="B796" s="105">
        <v>792</v>
      </c>
      <c r="C796" s="93">
        <v>0.63951999999999998</v>
      </c>
      <c r="D796" s="94">
        <v>0.27637</v>
      </c>
      <c r="E796" s="104">
        <f>IF('Case Details'!C$12=1,'Baseline survivor func'!C796,'Baseline survivor func'!D796)</f>
        <v>0.63951999999999998</v>
      </c>
      <c r="F796" s="105">
        <f>ROUND(E796^EXP('Linear predictor'!D$86),5)</f>
        <v>0.67869999999999997</v>
      </c>
      <c r="G796" s="91">
        <v>0.90315999999999996</v>
      </c>
      <c r="H796" s="112">
        <v>0.89432999999999996</v>
      </c>
      <c r="I796" s="115">
        <f>IF('Case Details'!C$12=1,'Baseline survivor func'!G796,'Baseline survivor func'!H796)</f>
        <v>0.90315999999999996</v>
      </c>
      <c r="J796" s="110">
        <f>ROUND(I796^EXP('Linear predictor'!F$86),5)</f>
        <v>0.89266000000000001</v>
      </c>
    </row>
    <row r="797" spans="1:10">
      <c r="A797" s="93">
        <v>792</v>
      </c>
      <c r="B797" s="105">
        <v>793</v>
      </c>
      <c r="C797" s="93">
        <v>0.63951999999999998</v>
      </c>
      <c r="D797" s="94">
        <v>0.27637</v>
      </c>
      <c r="E797" s="104">
        <f>IF('Case Details'!C$12=1,'Baseline survivor func'!C797,'Baseline survivor func'!D797)</f>
        <v>0.63951999999999998</v>
      </c>
      <c r="F797" s="105">
        <f>ROUND(E797^EXP('Linear predictor'!D$86),5)</f>
        <v>0.67869999999999997</v>
      </c>
      <c r="G797" s="91">
        <v>0.90315999999999996</v>
      </c>
      <c r="H797" s="112">
        <v>0.89432999999999996</v>
      </c>
      <c r="I797" s="115">
        <f>IF('Case Details'!C$12=1,'Baseline survivor func'!G797,'Baseline survivor func'!H797)</f>
        <v>0.90315999999999996</v>
      </c>
      <c r="J797" s="110">
        <f>ROUND(I797^EXP('Linear predictor'!F$86),5)</f>
        <v>0.89266000000000001</v>
      </c>
    </row>
    <row r="798" spans="1:10">
      <c r="A798" s="93">
        <v>793</v>
      </c>
      <c r="B798" s="105">
        <v>794</v>
      </c>
      <c r="C798" s="93">
        <v>0.63951999999999998</v>
      </c>
      <c r="D798" s="94">
        <v>0.27637</v>
      </c>
      <c r="E798" s="104">
        <f>IF('Case Details'!C$12=1,'Baseline survivor func'!C798,'Baseline survivor func'!D798)</f>
        <v>0.63951999999999998</v>
      </c>
      <c r="F798" s="105">
        <f>ROUND(E798^EXP('Linear predictor'!D$86),5)</f>
        <v>0.67869999999999997</v>
      </c>
      <c r="G798" s="91">
        <v>0.90315999999999996</v>
      </c>
      <c r="H798" s="112">
        <v>0.89432999999999996</v>
      </c>
      <c r="I798" s="115">
        <f>IF('Case Details'!C$12=1,'Baseline survivor func'!G798,'Baseline survivor func'!H798)</f>
        <v>0.90315999999999996</v>
      </c>
      <c r="J798" s="110">
        <f>ROUND(I798^EXP('Linear predictor'!F$86),5)</f>
        <v>0.89266000000000001</v>
      </c>
    </row>
    <row r="799" spans="1:10">
      <c r="A799" s="93">
        <v>794</v>
      </c>
      <c r="B799" s="105">
        <v>795</v>
      </c>
      <c r="C799" s="93">
        <v>0.63951999999999998</v>
      </c>
      <c r="D799" s="94">
        <v>0.27637</v>
      </c>
      <c r="E799" s="104">
        <f>IF('Case Details'!C$12=1,'Baseline survivor func'!C799,'Baseline survivor func'!D799)</f>
        <v>0.63951999999999998</v>
      </c>
      <c r="F799" s="105">
        <f>ROUND(E799^EXP('Linear predictor'!D$86),5)</f>
        <v>0.67869999999999997</v>
      </c>
      <c r="G799" s="91">
        <v>0.90315999999999996</v>
      </c>
      <c r="H799" s="112">
        <v>0.89432999999999996</v>
      </c>
      <c r="I799" s="115">
        <f>IF('Case Details'!C$12=1,'Baseline survivor func'!G799,'Baseline survivor func'!H799)</f>
        <v>0.90315999999999996</v>
      </c>
      <c r="J799" s="110">
        <f>ROUND(I799^EXP('Linear predictor'!F$86),5)</f>
        <v>0.89266000000000001</v>
      </c>
    </row>
    <row r="800" spans="1:10">
      <c r="A800" s="93">
        <v>795</v>
      </c>
      <c r="B800" s="105">
        <v>796</v>
      </c>
      <c r="C800" s="93">
        <v>0.63951999999999998</v>
      </c>
      <c r="D800" s="94">
        <v>0.27637</v>
      </c>
      <c r="E800" s="104">
        <f>IF('Case Details'!C$12=1,'Baseline survivor func'!C800,'Baseline survivor func'!D800)</f>
        <v>0.63951999999999998</v>
      </c>
      <c r="F800" s="105">
        <f>ROUND(E800^EXP('Linear predictor'!D$86),5)</f>
        <v>0.67869999999999997</v>
      </c>
      <c r="G800" s="91">
        <v>0.90061000000000002</v>
      </c>
      <c r="H800" s="112">
        <v>0.89354999999999996</v>
      </c>
      <c r="I800" s="115">
        <f>IF('Case Details'!C$12=1,'Baseline survivor func'!G800,'Baseline survivor func'!H800)</f>
        <v>0.90061000000000002</v>
      </c>
      <c r="J800" s="110">
        <f>ROUND(I800^EXP('Linear predictor'!F$86),5)</f>
        <v>0.88985000000000003</v>
      </c>
    </row>
    <row r="801" spans="1:10">
      <c r="A801" s="93">
        <v>796</v>
      </c>
      <c r="B801" s="105">
        <v>797</v>
      </c>
      <c r="C801" s="93">
        <v>0.63951999999999998</v>
      </c>
      <c r="D801" s="94">
        <v>0.27637</v>
      </c>
      <c r="E801" s="104">
        <f>IF('Case Details'!C$12=1,'Baseline survivor func'!C801,'Baseline survivor func'!D801)</f>
        <v>0.63951999999999998</v>
      </c>
      <c r="F801" s="105">
        <f>ROUND(E801^EXP('Linear predictor'!D$86),5)</f>
        <v>0.67869999999999997</v>
      </c>
      <c r="G801" s="91">
        <v>0.90061000000000002</v>
      </c>
      <c r="H801" s="112">
        <v>0.89354999999999996</v>
      </c>
      <c r="I801" s="115">
        <f>IF('Case Details'!C$12=1,'Baseline survivor func'!G801,'Baseline survivor func'!H801)</f>
        <v>0.90061000000000002</v>
      </c>
      <c r="J801" s="110">
        <f>ROUND(I801^EXP('Linear predictor'!F$86),5)</f>
        <v>0.88985000000000003</v>
      </c>
    </row>
    <row r="802" spans="1:10">
      <c r="A802" s="93">
        <v>797</v>
      </c>
      <c r="B802" s="105">
        <v>798</v>
      </c>
      <c r="C802" s="93">
        <v>0.63951999999999998</v>
      </c>
      <c r="D802" s="94">
        <v>0.27637</v>
      </c>
      <c r="E802" s="104">
        <f>IF('Case Details'!C$12=1,'Baseline survivor func'!C802,'Baseline survivor func'!D802)</f>
        <v>0.63951999999999998</v>
      </c>
      <c r="F802" s="105">
        <f>ROUND(E802^EXP('Linear predictor'!D$86),5)</f>
        <v>0.67869999999999997</v>
      </c>
      <c r="G802" s="91">
        <v>0.90061000000000002</v>
      </c>
      <c r="H802" s="112">
        <v>0.89354999999999996</v>
      </c>
      <c r="I802" s="115">
        <f>IF('Case Details'!C$12=1,'Baseline survivor func'!G802,'Baseline survivor func'!H802)</f>
        <v>0.90061000000000002</v>
      </c>
      <c r="J802" s="110">
        <f>ROUND(I802^EXP('Linear predictor'!F$86),5)</f>
        <v>0.88985000000000003</v>
      </c>
    </row>
    <row r="803" spans="1:10">
      <c r="A803" s="93">
        <v>798</v>
      </c>
      <c r="B803" s="105">
        <v>799</v>
      </c>
      <c r="C803" s="93">
        <v>0.63951999999999998</v>
      </c>
      <c r="D803" s="94">
        <v>0.27637</v>
      </c>
      <c r="E803" s="104">
        <f>IF('Case Details'!C$12=1,'Baseline survivor func'!C803,'Baseline survivor func'!D803)</f>
        <v>0.63951999999999998</v>
      </c>
      <c r="F803" s="105">
        <f>ROUND(E803^EXP('Linear predictor'!D$86),5)</f>
        <v>0.67869999999999997</v>
      </c>
      <c r="G803" s="91">
        <v>0.90061000000000002</v>
      </c>
      <c r="H803" s="112">
        <v>0.89354999999999996</v>
      </c>
      <c r="I803" s="115">
        <f>IF('Case Details'!C$12=1,'Baseline survivor func'!G803,'Baseline survivor func'!H803)</f>
        <v>0.90061000000000002</v>
      </c>
      <c r="J803" s="110">
        <f>ROUND(I803^EXP('Linear predictor'!F$86),5)</f>
        <v>0.88985000000000003</v>
      </c>
    </row>
    <row r="804" spans="1:10">
      <c r="A804" s="93">
        <v>799</v>
      </c>
      <c r="B804" s="105">
        <v>800</v>
      </c>
      <c r="C804" s="93">
        <v>0.63951999999999998</v>
      </c>
      <c r="D804" s="94">
        <v>0.27637</v>
      </c>
      <c r="E804" s="104">
        <f>IF('Case Details'!C$12=1,'Baseline survivor func'!C804,'Baseline survivor func'!D804)</f>
        <v>0.63951999999999998</v>
      </c>
      <c r="F804" s="105">
        <f>ROUND(E804^EXP('Linear predictor'!D$86),5)</f>
        <v>0.67869999999999997</v>
      </c>
      <c r="G804" s="91">
        <v>0.89798999999999995</v>
      </c>
      <c r="H804" s="112">
        <v>0.89354999999999996</v>
      </c>
      <c r="I804" s="115">
        <f>IF('Case Details'!C$12=1,'Baseline survivor func'!G804,'Baseline survivor func'!H804)</f>
        <v>0.89798999999999995</v>
      </c>
      <c r="J804" s="110">
        <f>ROUND(I804^EXP('Linear predictor'!F$86),5)</f>
        <v>0.88697000000000004</v>
      </c>
    </row>
    <row r="805" spans="1:10">
      <c r="A805" s="93">
        <v>800</v>
      </c>
      <c r="B805" s="105">
        <v>801</v>
      </c>
      <c r="C805" s="93">
        <v>0.63951999999999998</v>
      </c>
      <c r="D805" s="94">
        <v>0.27282000000000001</v>
      </c>
      <c r="E805" s="104">
        <f>IF('Case Details'!C$12=1,'Baseline survivor func'!C805,'Baseline survivor func'!D805)</f>
        <v>0.63951999999999998</v>
      </c>
      <c r="F805" s="105">
        <f>ROUND(E805^EXP('Linear predictor'!D$86),5)</f>
        <v>0.67869999999999997</v>
      </c>
      <c r="G805" s="91">
        <v>0.89798999999999995</v>
      </c>
      <c r="H805" s="112">
        <v>0.89354999999999996</v>
      </c>
      <c r="I805" s="115">
        <f>IF('Case Details'!C$12=1,'Baseline survivor func'!G805,'Baseline survivor func'!H805)</f>
        <v>0.89798999999999995</v>
      </c>
      <c r="J805" s="110">
        <f>ROUND(I805^EXP('Linear predictor'!F$86),5)</f>
        <v>0.88697000000000004</v>
      </c>
    </row>
    <row r="806" spans="1:10">
      <c r="A806" s="93">
        <v>801</v>
      </c>
      <c r="B806" s="105">
        <v>802</v>
      </c>
      <c r="C806" s="93">
        <v>0.63951999999999998</v>
      </c>
      <c r="D806" s="94">
        <v>0.27282000000000001</v>
      </c>
      <c r="E806" s="104">
        <f>IF('Case Details'!C$12=1,'Baseline survivor func'!C806,'Baseline survivor func'!D806)</f>
        <v>0.63951999999999998</v>
      </c>
      <c r="F806" s="105">
        <f>ROUND(E806^EXP('Linear predictor'!D$86),5)</f>
        <v>0.67869999999999997</v>
      </c>
      <c r="G806" s="91">
        <v>0.89798999999999995</v>
      </c>
      <c r="H806" s="112">
        <v>0.89354999999999996</v>
      </c>
      <c r="I806" s="115">
        <f>IF('Case Details'!C$12=1,'Baseline survivor func'!G806,'Baseline survivor func'!H806)</f>
        <v>0.89798999999999995</v>
      </c>
      <c r="J806" s="110">
        <f>ROUND(I806^EXP('Linear predictor'!F$86),5)</f>
        <v>0.88697000000000004</v>
      </c>
    </row>
    <row r="807" spans="1:10">
      <c r="A807" s="93">
        <v>802</v>
      </c>
      <c r="B807" s="105">
        <v>803</v>
      </c>
      <c r="C807" s="93">
        <v>0.63951999999999998</v>
      </c>
      <c r="D807" s="94">
        <v>0.27282000000000001</v>
      </c>
      <c r="E807" s="104">
        <f>IF('Case Details'!C$12=1,'Baseline survivor func'!C807,'Baseline survivor func'!D807)</f>
        <v>0.63951999999999998</v>
      </c>
      <c r="F807" s="105">
        <f>ROUND(E807^EXP('Linear predictor'!D$86),5)</f>
        <v>0.67869999999999997</v>
      </c>
      <c r="G807" s="91">
        <v>0.89798999999999995</v>
      </c>
      <c r="H807" s="112">
        <v>0.89354999999999996</v>
      </c>
      <c r="I807" s="115">
        <f>IF('Case Details'!C$12=1,'Baseline survivor func'!G807,'Baseline survivor func'!H807)</f>
        <v>0.89798999999999995</v>
      </c>
      <c r="J807" s="110">
        <f>ROUND(I807^EXP('Linear predictor'!F$86),5)</f>
        <v>0.88697000000000004</v>
      </c>
    </row>
    <row r="808" spans="1:10">
      <c r="A808" s="93">
        <v>803</v>
      </c>
      <c r="B808" s="105">
        <v>804</v>
      </c>
      <c r="C808" s="93">
        <v>0.63951999999999998</v>
      </c>
      <c r="D808" s="94">
        <v>0.27282000000000001</v>
      </c>
      <c r="E808" s="104">
        <f>IF('Case Details'!C$12=1,'Baseline survivor func'!C808,'Baseline survivor func'!D808)</f>
        <v>0.63951999999999998</v>
      </c>
      <c r="F808" s="105">
        <f>ROUND(E808^EXP('Linear predictor'!D$86),5)</f>
        <v>0.67869999999999997</v>
      </c>
      <c r="G808" s="91">
        <v>0.89798999999999995</v>
      </c>
      <c r="H808" s="112">
        <v>0.89354999999999996</v>
      </c>
      <c r="I808" s="115">
        <f>IF('Case Details'!C$12=1,'Baseline survivor func'!G808,'Baseline survivor func'!H808)</f>
        <v>0.89798999999999995</v>
      </c>
      <c r="J808" s="110">
        <f>ROUND(I808^EXP('Linear predictor'!F$86),5)</f>
        <v>0.88697000000000004</v>
      </c>
    </row>
    <row r="809" spans="1:10">
      <c r="A809" s="93">
        <v>804</v>
      </c>
      <c r="B809" s="105">
        <v>805</v>
      </c>
      <c r="C809" s="93">
        <v>0.63951999999999998</v>
      </c>
      <c r="D809" s="94">
        <v>0.27282000000000001</v>
      </c>
      <c r="E809" s="104">
        <f>IF('Case Details'!C$12=1,'Baseline survivor func'!C809,'Baseline survivor func'!D809)</f>
        <v>0.63951999999999998</v>
      </c>
      <c r="F809" s="105">
        <f>ROUND(E809^EXP('Linear predictor'!D$86),5)</f>
        <v>0.67869999999999997</v>
      </c>
      <c r="G809" s="91">
        <v>0.89798999999999995</v>
      </c>
      <c r="H809" s="112">
        <v>0.89354999999999996</v>
      </c>
      <c r="I809" s="115">
        <f>IF('Case Details'!C$12=1,'Baseline survivor func'!G809,'Baseline survivor func'!H809)</f>
        <v>0.89798999999999995</v>
      </c>
      <c r="J809" s="110">
        <f>ROUND(I809^EXP('Linear predictor'!F$86),5)</f>
        <v>0.88697000000000004</v>
      </c>
    </row>
    <row r="810" spans="1:10">
      <c r="A810" s="93">
        <v>805</v>
      </c>
      <c r="B810" s="105">
        <v>806</v>
      </c>
      <c r="C810" s="93">
        <v>0.63951999999999998</v>
      </c>
      <c r="D810" s="94">
        <v>0.27282000000000001</v>
      </c>
      <c r="E810" s="104">
        <f>IF('Case Details'!C$12=1,'Baseline survivor func'!C810,'Baseline survivor func'!D810)</f>
        <v>0.63951999999999998</v>
      </c>
      <c r="F810" s="105">
        <f>ROUND(E810^EXP('Linear predictor'!D$86),5)</f>
        <v>0.67869999999999997</v>
      </c>
      <c r="G810" s="91">
        <v>0.89798999999999995</v>
      </c>
      <c r="H810" s="112">
        <v>0.89354999999999996</v>
      </c>
      <c r="I810" s="115">
        <f>IF('Case Details'!C$12=1,'Baseline survivor func'!G810,'Baseline survivor func'!H810)</f>
        <v>0.89798999999999995</v>
      </c>
      <c r="J810" s="110">
        <f>ROUND(I810^EXP('Linear predictor'!F$86),5)</f>
        <v>0.88697000000000004</v>
      </c>
    </row>
    <row r="811" spans="1:10">
      <c r="A811" s="93">
        <v>806</v>
      </c>
      <c r="B811" s="105">
        <v>807</v>
      </c>
      <c r="C811" s="93">
        <v>0.63951999999999998</v>
      </c>
      <c r="D811" s="94">
        <v>0.27282000000000001</v>
      </c>
      <c r="E811" s="104">
        <f>IF('Case Details'!C$12=1,'Baseline survivor func'!C811,'Baseline survivor func'!D811)</f>
        <v>0.63951999999999998</v>
      </c>
      <c r="F811" s="105">
        <f>ROUND(E811^EXP('Linear predictor'!D$86),5)</f>
        <v>0.67869999999999997</v>
      </c>
      <c r="G811" s="91">
        <v>0.89798999999999995</v>
      </c>
      <c r="H811" s="112">
        <v>0.89315</v>
      </c>
      <c r="I811" s="115">
        <f>IF('Case Details'!C$12=1,'Baseline survivor func'!G811,'Baseline survivor func'!H811)</f>
        <v>0.89798999999999995</v>
      </c>
      <c r="J811" s="110">
        <f>ROUND(I811^EXP('Linear predictor'!F$86),5)</f>
        <v>0.88697000000000004</v>
      </c>
    </row>
    <row r="812" spans="1:10">
      <c r="A812" s="93">
        <v>807</v>
      </c>
      <c r="B812" s="105">
        <v>808</v>
      </c>
      <c r="C812" s="93">
        <v>0.63951999999999998</v>
      </c>
      <c r="D812" s="94">
        <v>0.26179000000000002</v>
      </c>
      <c r="E812" s="104">
        <f>IF('Case Details'!C$12=1,'Baseline survivor func'!C812,'Baseline survivor func'!D812)</f>
        <v>0.63951999999999998</v>
      </c>
      <c r="F812" s="105">
        <f>ROUND(E812^EXP('Linear predictor'!D$86),5)</f>
        <v>0.67869999999999997</v>
      </c>
      <c r="G812" s="91">
        <v>0.89798999999999995</v>
      </c>
      <c r="H812" s="112">
        <v>0.89315</v>
      </c>
      <c r="I812" s="115">
        <f>IF('Case Details'!C$12=1,'Baseline survivor func'!G812,'Baseline survivor func'!H812)</f>
        <v>0.89798999999999995</v>
      </c>
      <c r="J812" s="110">
        <f>ROUND(I812^EXP('Linear predictor'!F$86),5)</f>
        <v>0.88697000000000004</v>
      </c>
    </row>
    <row r="813" spans="1:10">
      <c r="A813" s="93">
        <v>808</v>
      </c>
      <c r="B813" s="105">
        <v>809</v>
      </c>
      <c r="C813" s="93">
        <v>0.63951999999999998</v>
      </c>
      <c r="D813" s="94">
        <v>0.26179000000000002</v>
      </c>
      <c r="E813" s="104">
        <f>IF('Case Details'!C$12=1,'Baseline survivor func'!C813,'Baseline survivor func'!D813)</f>
        <v>0.63951999999999998</v>
      </c>
      <c r="F813" s="105">
        <f>ROUND(E813^EXP('Linear predictor'!D$86),5)</f>
        <v>0.67869999999999997</v>
      </c>
      <c r="G813" s="91">
        <v>0.89798999999999995</v>
      </c>
      <c r="H813" s="112">
        <v>0.89315</v>
      </c>
      <c r="I813" s="115">
        <f>IF('Case Details'!C$12=1,'Baseline survivor func'!G813,'Baseline survivor func'!H813)</f>
        <v>0.89798999999999995</v>
      </c>
      <c r="J813" s="110">
        <f>ROUND(I813^EXP('Linear predictor'!F$86),5)</f>
        <v>0.88697000000000004</v>
      </c>
    </row>
    <row r="814" spans="1:10">
      <c r="A814" s="93">
        <v>809</v>
      </c>
      <c r="B814" s="105">
        <v>810</v>
      </c>
      <c r="C814" s="93">
        <v>0.63951999999999998</v>
      </c>
      <c r="D814" s="94">
        <v>0.26179000000000002</v>
      </c>
      <c r="E814" s="104">
        <f>IF('Case Details'!C$12=1,'Baseline survivor func'!C814,'Baseline survivor func'!D814)</f>
        <v>0.63951999999999998</v>
      </c>
      <c r="F814" s="105">
        <f>ROUND(E814^EXP('Linear predictor'!D$86),5)</f>
        <v>0.67869999999999997</v>
      </c>
      <c r="G814" s="91">
        <v>0.89798999999999995</v>
      </c>
      <c r="H814" s="112">
        <v>0.89315</v>
      </c>
      <c r="I814" s="115">
        <f>IF('Case Details'!C$12=1,'Baseline survivor func'!G814,'Baseline survivor func'!H814)</f>
        <v>0.89798999999999995</v>
      </c>
      <c r="J814" s="110">
        <f>ROUND(I814^EXP('Linear predictor'!F$86),5)</f>
        <v>0.88697000000000004</v>
      </c>
    </row>
    <row r="815" spans="1:10">
      <c r="A815" s="93">
        <v>810</v>
      </c>
      <c r="B815" s="105">
        <v>811</v>
      </c>
      <c r="C815" s="93">
        <v>0.63951999999999998</v>
      </c>
      <c r="D815" s="94">
        <v>0.26179000000000002</v>
      </c>
      <c r="E815" s="104">
        <f>IF('Case Details'!C$12=1,'Baseline survivor func'!C815,'Baseline survivor func'!D815)</f>
        <v>0.63951999999999998</v>
      </c>
      <c r="F815" s="105">
        <f>ROUND(E815^EXP('Linear predictor'!D$86),5)</f>
        <v>0.67869999999999997</v>
      </c>
      <c r="G815" s="91">
        <v>0.89798999999999995</v>
      </c>
      <c r="H815" s="112">
        <v>0.89315</v>
      </c>
      <c r="I815" s="115">
        <f>IF('Case Details'!C$12=1,'Baseline survivor func'!G815,'Baseline survivor func'!H815)</f>
        <v>0.89798999999999995</v>
      </c>
      <c r="J815" s="110">
        <f>ROUND(I815^EXP('Linear predictor'!F$86),5)</f>
        <v>0.88697000000000004</v>
      </c>
    </row>
    <row r="816" spans="1:10">
      <c r="A816" s="93">
        <v>811</v>
      </c>
      <c r="B816" s="105">
        <v>812</v>
      </c>
      <c r="C816" s="93">
        <v>0.63951999999999998</v>
      </c>
      <c r="D816" s="94">
        <v>0.26179000000000002</v>
      </c>
      <c r="E816" s="104">
        <f>IF('Case Details'!C$12=1,'Baseline survivor func'!C816,'Baseline survivor func'!D816)</f>
        <v>0.63951999999999998</v>
      </c>
      <c r="F816" s="105">
        <f>ROUND(E816^EXP('Linear predictor'!D$86),5)</f>
        <v>0.67869999999999997</v>
      </c>
      <c r="G816" s="91">
        <v>0.89798999999999995</v>
      </c>
      <c r="H816" s="112">
        <v>0.89315</v>
      </c>
      <c r="I816" s="115">
        <f>IF('Case Details'!C$12=1,'Baseline survivor func'!G816,'Baseline survivor func'!H816)</f>
        <v>0.89798999999999995</v>
      </c>
      <c r="J816" s="110">
        <f>ROUND(I816^EXP('Linear predictor'!F$86),5)</f>
        <v>0.88697000000000004</v>
      </c>
    </row>
    <row r="817" spans="1:10">
      <c r="A817" s="93">
        <v>812</v>
      </c>
      <c r="B817" s="105">
        <v>813</v>
      </c>
      <c r="C817" s="93">
        <v>0.63951999999999998</v>
      </c>
      <c r="D817" s="94">
        <v>0.26179000000000002</v>
      </c>
      <c r="E817" s="104">
        <f>IF('Case Details'!C$12=1,'Baseline survivor func'!C817,'Baseline survivor func'!D817)</f>
        <v>0.63951999999999998</v>
      </c>
      <c r="F817" s="105">
        <f>ROUND(E817^EXP('Linear predictor'!D$86),5)</f>
        <v>0.67869999999999997</v>
      </c>
      <c r="G817" s="91">
        <v>0.89798999999999995</v>
      </c>
      <c r="H817" s="112">
        <v>0.89315</v>
      </c>
      <c r="I817" s="115">
        <f>IF('Case Details'!C$12=1,'Baseline survivor func'!G817,'Baseline survivor func'!H817)</f>
        <v>0.89798999999999995</v>
      </c>
      <c r="J817" s="110">
        <f>ROUND(I817^EXP('Linear predictor'!F$86),5)</f>
        <v>0.88697000000000004</v>
      </c>
    </row>
    <row r="818" spans="1:10">
      <c r="A818" s="93">
        <v>813</v>
      </c>
      <c r="B818" s="105">
        <v>814</v>
      </c>
      <c r="C818" s="93">
        <v>0.63951999999999998</v>
      </c>
      <c r="D818" s="94">
        <v>0.26179000000000002</v>
      </c>
      <c r="E818" s="104">
        <f>IF('Case Details'!C$12=1,'Baseline survivor func'!C818,'Baseline survivor func'!D818)</f>
        <v>0.63951999999999998</v>
      </c>
      <c r="F818" s="105">
        <f>ROUND(E818^EXP('Linear predictor'!D$86),5)</f>
        <v>0.67869999999999997</v>
      </c>
      <c r="G818" s="91">
        <v>0.89798999999999995</v>
      </c>
      <c r="H818" s="112">
        <v>0.89315</v>
      </c>
      <c r="I818" s="115">
        <f>IF('Case Details'!C$12=1,'Baseline survivor func'!G818,'Baseline survivor func'!H818)</f>
        <v>0.89798999999999995</v>
      </c>
      <c r="J818" s="110">
        <f>ROUND(I818^EXP('Linear predictor'!F$86),5)</f>
        <v>0.88697000000000004</v>
      </c>
    </row>
    <row r="819" spans="1:10">
      <c r="A819" s="93">
        <v>814</v>
      </c>
      <c r="B819" s="105">
        <v>815</v>
      </c>
      <c r="C819" s="93">
        <v>0.63951999999999998</v>
      </c>
      <c r="D819" s="94">
        <v>0.26179000000000002</v>
      </c>
      <c r="E819" s="104">
        <f>IF('Case Details'!C$12=1,'Baseline survivor func'!C819,'Baseline survivor func'!D819)</f>
        <v>0.63951999999999998</v>
      </c>
      <c r="F819" s="105">
        <f>ROUND(E819^EXP('Linear predictor'!D$86),5)</f>
        <v>0.67869999999999997</v>
      </c>
      <c r="G819" s="91">
        <v>0.89798999999999995</v>
      </c>
      <c r="H819" s="112">
        <v>0.89315</v>
      </c>
      <c r="I819" s="115">
        <f>IF('Case Details'!C$12=1,'Baseline survivor func'!G819,'Baseline survivor func'!H819)</f>
        <v>0.89798999999999995</v>
      </c>
      <c r="J819" s="110">
        <f>ROUND(I819^EXP('Linear predictor'!F$86),5)</f>
        <v>0.88697000000000004</v>
      </c>
    </row>
    <row r="820" spans="1:10">
      <c r="A820" s="93">
        <v>815</v>
      </c>
      <c r="B820" s="105">
        <v>816</v>
      </c>
      <c r="C820" s="93">
        <v>0.63951999999999998</v>
      </c>
      <c r="D820" s="94">
        <v>0.26179000000000002</v>
      </c>
      <c r="E820" s="104">
        <f>IF('Case Details'!C$12=1,'Baseline survivor func'!C820,'Baseline survivor func'!D820)</f>
        <v>0.63951999999999998</v>
      </c>
      <c r="F820" s="105">
        <f>ROUND(E820^EXP('Linear predictor'!D$86),5)</f>
        <v>0.67869999999999997</v>
      </c>
      <c r="G820" s="91">
        <v>0.89798999999999995</v>
      </c>
      <c r="H820" s="112">
        <v>0.89315</v>
      </c>
      <c r="I820" s="115">
        <f>IF('Case Details'!C$12=1,'Baseline survivor func'!G820,'Baseline survivor func'!H820)</f>
        <v>0.89798999999999995</v>
      </c>
      <c r="J820" s="110">
        <f>ROUND(I820^EXP('Linear predictor'!F$86),5)</f>
        <v>0.88697000000000004</v>
      </c>
    </row>
    <row r="821" spans="1:10">
      <c r="A821" s="93">
        <v>816</v>
      </c>
      <c r="B821" s="105">
        <v>817</v>
      </c>
      <c r="C821" s="93">
        <v>0.63951999999999998</v>
      </c>
      <c r="D821" s="94">
        <v>0.26179000000000002</v>
      </c>
      <c r="E821" s="104">
        <f>IF('Case Details'!C$12=1,'Baseline survivor func'!C821,'Baseline survivor func'!D821)</f>
        <v>0.63951999999999998</v>
      </c>
      <c r="F821" s="105">
        <f>ROUND(E821^EXP('Linear predictor'!D$86),5)</f>
        <v>0.67869999999999997</v>
      </c>
      <c r="G821" s="91">
        <v>0.89798999999999995</v>
      </c>
      <c r="H821" s="112">
        <v>0.89315</v>
      </c>
      <c r="I821" s="115">
        <f>IF('Case Details'!C$12=1,'Baseline survivor func'!G821,'Baseline survivor func'!H821)</f>
        <v>0.89798999999999995</v>
      </c>
      <c r="J821" s="110">
        <f>ROUND(I821^EXP('Linear predictor'!F$86),5)</f>
        <v>0.88697000000000004</v>
      </c>
    </row>
    <row r="822" spans="1:10">
      <c r="A822" s="93">
        <v>817</v>
      </c>
      <c r="B822" s="105">
        <v>818</v>
      </c>
      <c r="C822" s="93">
        <v>0.63951999999999998</v>
      </c>
      <c r="D822" s="94">
        <v>0.26179000000000002</v>
      </c>
      <c r="E822" s="104">
        <f>IF('Case Details'!C$12=1,'Baseline survivor func'!C822,'Baseline survivor func'!D822)</f>
        <v>0.63951999999999998</v>
      </c>
      <c r="F822" s="105">
        <f>ROUND(E822^EXP('Linear predictor'!D$86),5)</f>
        <v>0.67869999999999997</v>
      </c>
      <c r="G822" s="91">
        <v>0.89798999999999995</v>
      </c>
      <c r="H822" s="112">
        <v>0.89315</v>
      </c>
      <c r="I822" s="115">
        <f>IF('Case Details'!C$12=1,'Baseline survivor func'!G822,'Baseline survivor func'!H822)</f>
        <v>0.89798999999999995</v>
      </c>
      <c r="J822" s="110">
        <f>ROUND(I822^EXP('Linear predictor'!F$86),5)</f>
        <v>0.88697000000000004</v>
      </c>
    </row>
    <row r="823" spans="1:10">
      <c r="A823" s="93">
        <v>818</v>
      </c>
      <c r="B823" s="105">
        <v>819</v>
      </c>
      <c r="C823" s="93">
        <v>0.63951999999999998</v>
      </c>
      <c r="D823" s="94">
        <v>0.26179000000000002</v>
      </c>
      <c r="E823" s="104">
        <f>IF('Case Details'!C$12=1,'Baseline survivor func'!C823,'Baseline survivor func'!D823)</f>
        <v>0.63951999999999998</v>
      </c>
      <c r="F823" s="105">
        <f>ROUND(E823^EXP('Linear predictor'!D$86),5)</f>
        <v>0.67869999999999997</v>
      </c>
      <c r="G823" s="91">
        <v>0.89798999999999995</v>
      </c>
      <c r="H823" s="112">
        <v>0.89315</v>
      </c>
      <c r="I823" s="115">
        <f>IF('Case Details'!C$12=1,'Baseline survivor func'!G823,'Baseline survivor func'!H823)</f>
        <v>0.89798999999999995</v>
      </c>
      <c r="J823" s="110">
        <f>ROUND(I823^EXP('Linear predictor'!F$86),5)</f>
        <v>0.88697000000000004</v>
      </c>
    </row>
    <row r="824" spans="1:10">
      <c r="A824" s="93">
        <v>819</v>
      </c>
      <c r="B824" s="105">
        <v>820</v>
      </c>
      <c r="C824" s="93">
        <v>0.63951999999999998</v>
      </c>
      <c r="D824" s="94">
        <v>0.26179000000000002</v>
      </c>
      <c r="E824" s="104">
        <f>IF('Case Details'!C$12=1,'Baseline survivor func'!C824,'Baseline survivor func'!D824)</f>
        <v>0.63951999999999998</v>
      </c>
      <c r="F824" s="105">
        <f>ROUND(E824^EXP('Linear predictor'!D$86),5)</f>
        <v>0.67869999999999997</v>
      </c>
      <c r="G824" s="91">
        <v>0.89798999999999995</v>
      </c>
      <c r="H824" s="112">
        <v>0.89315</v>
      </c>
      <c r="I824" s="115">
        <f>IF('Case Details'!C$12=1,'Baseline survivor func'!G824,'Baseline survivor func'!H824)</f>
        <v>0.89798999999999995</v>
      </c>
      <c r="J824" s="110">
        <f>ROUND(I824^EXP('Linear predictor'!F$86),5)</f>
        <v>0.88697000000000004</v>
      </c>
    </row>
    <row r="825" spans="1:10">
      <c r="A825" s="93">
        <v>820</v>
      </c>
      <c r="B825" s="105">
        <v>821</v>
      </c>
      <c r="C825" s="93">
        <v>0.63951999999999998</v>
      </c>
      <c r="D825" s="94">
        <v>0.26179000000000002</v>
      </c>
      <c r="E825" s="104">
        <f>IF('Case Details'!C$12=1,'Baseline survivor func'!C825,'Baseline survivor func'!D825)</f>
        <v>0.63951999999999998</v>
      </c>
      <c r="F825" s="105">
        <f>ROUND(E825^EXP('Linear predictor'!D$86),5)</f>
        <v>0.67869999999999997</v>
      </c>
      <c r="G825" s="91">
        <v>0.89798999999999995</v>
      </c>
      <c r="H825" s="112">
        <v>0.89315</v>
      </c>
      <c r="I825" s="115">
        <f>IF('Case Details'!C$12=1,'Baseline survivor func'!G825,'Baseline survivor func'!H825)</f>
        <v>0.89798999999999995</v>
      </c>
      <c r="J825" s="110">
        <f>ROUND(I825^EXP('Linear predictor'!F$86),5)</f>
        <v>0.88697000000000004</v>
      </c>
    </row>
    <row r="826" spans="1:10">
      <c r="A826" s="93">
        <v>821</v>
      </c>
      <c r="B826" s="105">
        <v>822</v>
      </c>
      <c r="C826" s="93">
        <v>0.63951999999999998</v>
      </c>
      <c r="D826" s="94">
        <v>0.26179000000000002</v>
      </c>
      <c r="E826" s="104">
        <f>IF('Case Details'!C$12=1,'Baseline survivor func'!C826,'Baseline survivor func'!D826)</f>
        <v>0.63951999999999998</v>
      </c>
      <c r="F826" s="105">
        <f>ROUND(E826^EXP('Linear predictor'!D$86),5)</f>
        <v>0.67869999999999997</v>
      </c>
      <c r="G826" s="91">
        <v>0.89798999999999995</v>
      </c>
      <c r="H826" s="112">
        <v>0.89315</v>
      </c>
      <c r="I826" s="115">
        <f>IF('Case Details'!C$12=1,'Baseline survivor func'!G826,'Baseline survivor func'!H826)</f>
        <v>0.89798999999999995</v>
      </c>
      <c r="J826" s="110">
        <f>ROUND(I826^EXP('Linear predictor'!F$86),5)</f>
        <v>0.88697000000000004</v>
      </c>
    </row>
    <row r="827" spans="1:10">
      <c r="A827" s="93">
        <v>822</v>
      </c>
      <c r="B827" s="105">
        <v>823</v>
      </c>
      <c r="C827" s="93">
        <v>0.63951999999999998</v>
      </c>
      <c r="D827" s="94">
        <v>0.26179000000000002</v>
      </c>
      <c r="E827" s="104">
        <f>IF('Case Details'!C$12=1,'Baseline survivor func'!C827,'Baseline survivor func'!D827)</f>
        <v>0.63951999999999998</v>
      </c>
      <c r="F827" s="105">
        <f>ROUND(E827^EXP('Linear predictor'!D$86),5)</f>
        <v>0.67869999999999997</v>
      </c>
      <c r="G827" s="91">
        <v>0.89798999999999995</v>
      </c>
      <c r="H827" s="112">
        <v>0.89315</v>
      </c>
      <c r="I827" s="115">
        <f>IF('Case Details'!C$12=1,'Baseline survivor func'!G827,'Baseline survivor func'!H827)</f>
        <v>0.89798999999999995</v>
      </c>
      <c r="J827" s="110">
        <f>ROUND(I827^EXP('Linear predictor'!F$86),5)</f>
        <v>0.88697000000000004</v>
      </c>
    </row>
    <row r="828" spans="1:10">
      <c r="A828" s="93">
        <v>823</v>
      </c>
      <c r="B828" s="105">
        <v>824</v>
      </c>
      <c r="C828" s="93">
        <v>0.63951999999999998</v>
      </c>
      <c r="D828" s="94">
        <v>0.25889000000000001</v>
      </c>
      <c r="E828" s="104">
        <f>IF('Case Details'!C$12=1,'Baseline survivor func'!C828,'Baseline survivor func'!D828)</f>
        <v>0.63951999999999998</v>
      </c>
      <c r="F828" s="105">
        <f>ROUND(E828^EXP('Linear predictor'!D$86),5)</f>
        <v>0.67869999999999997</v>
      </c>
      <c r="G828" s="91">
        <v>0.89798999999999995</v>
      </c>
      <c r="H828" s="112">
        <v>0.89315</v>
      </c>
      <c r="I828" s="115">
        <f>IF('Case Details'!C$12=1,'Baseline survivor func'!G828,'Baseline survivor func'!H828)</f>
        <v>0.89798999999999995</v>
      </c>
      <c r="J828" s="110">
        <f>ROUND(I828^EXP('Linear predictor'!F$86),5)</f>
        <v>0.88697000000000004</v>
      </c>
    </row>
    <row r="829" spans="1:10">
      <c r="A829" s="93">
        <v>824</v>
      </c>
      <c r="B829" s="105">
        <v>825</v>
      </c>
      <c r="C829" s="93">
        <v>0.63951999999999998</v>
      </c>
      <c r="D829" s="94">
        <v>0.25889000000000001</v>
      </c>
      <c r="E829" s="104">
        <f>IF('Case Details'!C$12=1,'Baseline survivor func'!C829,'Baseline survivor func'!D829)</f>
        <v>0.63951999999999998</v>
      </c>
      <c r="F829" s="105">
        <f>ROUND(E829^EXP('Linear predictor'!D$86),5)</f>
        <v>0.67869999999999997</v>
      </c>
      <c r="G829" s="91">
        <v>0.89798999999999995</v>
      </c>
      <c r="H829" s="112">
        <v>0.89315</v>
      </c>
      <c r="I829" s="115">
        <f>IF('Case Details'!C$12=1,'Baseline survivor func'!G829,'Baseline survivor func'!H829)</f>
        <v>0.89798999999999995</v>
      </c>
      <c r="J829" s="110">
        <f>ROUND(I829^EXP('Linear predictor'!F$86),5)</f>
        <v>0.88697000000000004</v>
      </c>
    </row>
    <row r="830" spans="1:10">
      <c r="A830" s="93">
        <v>825</v>
      </c>
      <c r="B830" s="105">
        <v>826</v>
      </c>
      <c r="C830" s="93">
        <v>0.63951999999999998</v>
      </c>
      <c r="D830" s="94">
        <v>0.25889000000000001</v>
      </c>
      <c r="E830" s="104">
        <f>IF('Case Details'!C$12=1,'Baseline survivor func'!C830,'Baseline survivor func'!D830)</f>
        <v>0.63951999999999998</v>
      </c>
      <c r="F830" s="105">
        <f>ROUND(E830^EXP('Linear predictor'!D$86),5)</f>
        <v>0.67869999999999997</v>
      </c>
      <c r="G830" s="91">
        <v>0.89798999999999995</v>
      </c>
      <c r="H830" s="112">
        <v>0.89315</v>
      </c>
      <c r="I830" s="115">
        <f>IF('Case Details'!C$12=1,'Baseline survivor func'!G830,'Baseline survivor func'!H830)</f>
        <v>0.89798999999999995</v>
      </c>
      <c r="J830" s="110">
        <f>ROUND(I830^EXP('Linear predictor'!F$86),5)</f>
        <v>0.88697000000000004</v>
      </c>
    </row>
    <row r="831" spans="1:10">
      <c r="A831" s="93">
        <v>826</v>
      </c>
      <c r="B831" s="105">
        <v>827</v>
      </c>
      <c r="C831" s="93">
        <v>0.63951999999999998</v>
      </c>
      <c r="D831" s="94">
        <v>0.25889000000000001</v>
      </c>
      <c r="E831" s="104">
        <f>IF('Case Details'!C$12=1,'Baseline survivor func'!C831,'Baseline survivor func'!D831)</f>
        <v>0.63951999999999998</v>
      </c>
      <c r="F831" s="105">
        <f>ROUND(E831^EXP('Linear predictor'!D$86),5)</f>
        <v>0.67869999999999997</v>
      </c>
      <c r="G831" s="91">
        <v>0.89798999999999995</v>
      </c>
      <c r="H831" s="112">
        <v>0.89315</v>
      </c>
      <c r="I831" s="115">
        <f>IF('Case Details'!C$12=1,'Baseline survivor func'!G831,'Baseline survivor func'!H831)</f>
        <v>0.89798999999999995</v>
      </c>
      <c r="J831" s="110">
        <f>ROUND(I831^EXP('Linear predictor'!F$86),5)</f>
        <v>0.88697000000000004</v>
      </c>
    </row>
    <row r="832" spans="1:10">
      <c r="A832" s="93">
        <v>827</v>
      </c>
      <c r="B832" s="105">
        <v>828</v>
      </c>
      <c r="C832" s="93">
        <v>0.63951999999999998</v>
      </c>
      <c r="D832" s="94">
        <v>0.25889000000000001</v>
      </c>
      <c r="E832" s="104">
        <f>IF('Case Details'!C$12=1,'Baseline survivor func'!C832,'Baseline survivor func'!D832)</f>
        <v>0.63951999999999998</v>
      </c>
      <c r="F832" s="105">
        <f>ROUND(E832^EXP('Linear predictor'!D$86),5)</f>
        <v>0.67869999999999997</v>
      </c>
      <c r="G832" s="91">
        <v>0.89798999999999995</v>
      </c>
      <c r="H832" s="112">
        <v>0.89315</v>
      </c>
      <c r="I832" s="115">
        <f>IF('Case Details'!C$12=1,'Baseline survivor func'!G832,'Baseline survivor func'!H832)</f>
        <v>0.89798999999999995</v>
      </c>
      <c r="J832" s="110">
        <f>ROUND(I832^EXP('Linear predictor'!F$86),5)</f>
        <v>0.88697000000000004</v>
      </c>
    </row>
    <row r="833" spans="1:10">
      <c r="A833" s="93">
        <v>828</v>
      </c>
      <c r="B833" s="105">
        <v>829</v>
      </c>
      <c r="C833" s="93">
        <v>0.63951999999999998</v>
      </c>
      <c r="D833" s="94">
        <v>0.25889000000000001</v>
      </c>
      <c r="E833" s="104">
        <f>IF('Case Details'!C$12=1,'Baseline survivor func'!C833,'Baseline survivor func'!D833)</f>
        <v>0.63951999999999998</v>
      </c>
      <c r="F833" s="105">
        <f>ROUND(E833^EXP('Linear predictor'!D$86),5)</f>
        <v>0.67869999999999997</v>
      </c>
      <c r="G833" s="91">
        <v>0.89798999999999995</v>
      </c>
      <c r="H833" s="112">
        <v>0.89315</v>
      </c>
      <c r="I833" s="115">
        <f>IF('Case Details'!C$12=1,'Baseline survivor func'!G833,'Baseline survivor func'!H833)</f>
        <v>0.89798999999999995</v>
      </c>
      <c r="J833" s="110">
        <f>ROUND(I833^EXP('Linear predictor'!F$86),5)</f>
        <v>0.88697000000000004</v>
      </c>
    </row>
    <row r="834" spans="1:10">
      <c r="A834" s="93">
        <v>829</v>
      </c>
      <c r="B834" s="105">
        <v>830</v>
      </c>
      <c r="C834" s="93">
        <v>0.63951999999999998</v>
      </c>
      <c r="D834" s="94">
        <v>0.25889000000000001</v>
      </c>
      <c r="E834" s="104">
        <f>IF('Case Details'!C$12=1,'Baseline survivor func'!C834,'Baseline survivor func'!D834)</f>
        <v>0.63951999999999998</v>
      </c>
      <c r="F834" s="105">
        <f>ROUND(E834^EXP('Linear predictor'!D$86),5)</f>
        <v>0.67869999999999997</v>
      </c>
      <c r="G834" s="91">
        <v>0.89798999999999995</v>
      </c>
      <c r="H834" s="112">
        <v>0.89315</v>
      </c>
      <c r="I834" s="115">
        <f>IF('Case Details'!C$12=1,'Baseline survivor func'!G834,'Baseline survivor func'!H834)</f>
        <v>0.89798999999999995</v>
      </c>
      <c r="J834" s="110">
        <f>ROUND(I834^EXP('Linear predictor'!F$86),5)</f>
        <v>0.88697000000000004</v>
      </c>
    </row>
    <row r="835" spans="1:10">
      <c r="A835" s="93">
        <v>830</v>
      </c>
      <c r="B835" s="105">
        <v>831</v>
      </c>
      <c r="C835" s="93">
        <v>0.63951999999999998</v>
      </c>
      <c r="D835" s="94">
        <v>0.25889000000000001</v>
      </c>
      <c r="E835" s="104">
        <f>IF('Case Details'!C$12=1,'Baseline survivor func'!C835,'Baseline survivor func'!D835)</f>
        <v>0.63951999999999998</v>
      </c>
      <c r="F835" s="105">
        <f>ROUND(E835^EXP('Linear predictor'!D$86),5)</f>
        <v>0.67869999999999997</v>
      </c>
      <c r="G835" s="91">
        <v>0.89798999999999995</v>
      </c>
      <c r="H835" s="112">
        <v>0.89315</v>
      </c>
      <c r="I835" s="115">
        <f>IF('Case Details'!C$12=1,'Baseline survivor func'!G835,'Baseline survivor func'!H835)</f>
        <v>0.89798999999999995</v>
      </c>
      <c r="J835" s="110">
        <f>ROUND(I835^EXP('Linear predictor'!F$86),5)</f>
        <v>0.88697000000000004</v>
      </c>
    </row>
    <row r="836" spans="1:10">
      <c r="A836" s="93">
        <v>831</v>
      </c>
      <c r="B836" s="105">
        <v>832</v>
      </c>
      <c r="C836" s="93">
        <v>0.63951999999999998</v>
      </c>
      <c r="D836" s="94">
        <v>0.25889000000000001</v>
      </c>
      <c r="E836" s="104">
        <f>IF('Case Details'!C$12=1,'Baseline survivor func'!C836,'Baseline survivor func'!D836)</f>
        <v>0.63951999999999998</v>
      </c>
      <c r="F836" s="105">
        <f>ROUND(E836^EXP('Linear predictor'!D$86),5)</f>
        <v>0.67869999999999997</v>
      </c>
      <c r="G836" s="91">
        <v>0.89798999999999995</v>
      </c>
      <c r="H836" s="112">
        <v>0.89315</v>
      </c>
      <c r="I836" s="115">
        <f>IF('Case Details'!C$12=1,'Baseline survivor func'!G836,'Baseline survivor func'!H836)</f>
        <v>0.89798999999999995</v>
      </c>
      <c r="J836" s="110">
        <f>ROUND(I836^EXP('Linear predictor'!F$86),5)</f>
        <v>0.88697000000000004</v>
      </c>
    </row>
    <row r="837" spans="1:10">
      <c r="A837" s="93">
        <v>832</v>
      </c>
      <c r="B837" s="105">
        <v>833</v>
      </c>
      <c r="C837" s="93">
        <v>0.63951999999999998</v>
      </c>
      <c r="D837" s="94">
        <v>0.25889000000000001</v>
      </c>
      <c r="E837" s="104">
        <f>IF('Case Details'!C$12=1,'Baseline survivor func'!C837,'Baseline survivor func'!D837)</f>
        <v>0.63951999999999998</v>
      </c>
      <c r="F837" s="105">
        <f>ROUND(E837^EXP('Linear predictor'!D$86),5)</f>
        <v>0.67869999999999997</v>
      </c>
      <c r="G837" s="91">
        <v>0.89798999999999995</v>
      </c>
      <c r="H837" s="112">
        <v>0.89315</v>
      </c>
      <c r="I837" s="115">
        <f>IF('Case Details'!C$12=1,'Baseline survivor func'!G837,'Baseline survivor func'!H837)</f>
        <v>0.89798999999999995</v>
      </c>
      <c r="J837" s="110">
        <f>ROUND(I837^EXP('Linear predictor'!F$86),5)</f>
        <v>0.88697000000000004</v>
      </c>
    </row>
    <row r="838" spans="1:10">
      <c r="A838" s="93">
        <v>833</v>
      </c>
      <c r="B838" s="105">
        <v>834</v>
      </c>
      <c r="C838" s="93">
        <v>0.63951999999999998</v>
      </c>
      <c r="D838" s="94">
        <v>0.25889000000000001</v>
      </c>
      <c r="E838" s="104">
        <f>IF('Case Details'!C$12=1,'Baseline survivor func'!C838,'Baseline survivor func'!D838)</f>
        <v>0.63951999999999998</v>
      </c>
      <c r="F838" s="105">
        <f>ROUND(E838^EXP('Linear predictor'!D$86),5)</f>
        <v>0.67869999999999997</v>
      </c>
      <c r="G838" s="91">
        <v>0.89798999999999995</v>
      </c>
      <c r="H838" s="112">
        <v>0.89275000000000004</v>
      </c>
      <c r="I838" s="115">
        <f>IF('Case Details'!C$12=1,'Baseline survivor func'!G838,'Baseline survivor func'!H838)</f>
        <v>0.89798999999999995</v>
      </c>
      <c r="J838" s="110">
        <f>ROUND(I838^EXP('Linear predictor'!F$86),5)</f>
        <v>0.88697000000000004</v>
      </c>
    </row>
    <row r="839" spans="1:10">
      <c r="A839" s="93">
        <v>834</v>
      </c>
      <c r="B839" s="105">
        <v>835</v>
      </c>
      <c r="C839" s="93">
        <v>0.63951999999999998</v>
      </c>
      <c r="D839" s="94">
        <v>0.25889000000000001</v>
      </c>
      <c r="E839" s="104">
        <f>IF('Case Details'!C$12=1,'Baseline survivor func'!C839,'Baseline survivor func'!D839)</f>
        <v>0.63951999999999998</v>
      </c>
      <c r="F839" s="105">
        <f>ROUND(E839^EXP('Linear predictor'!D$86),5)</f>
        <v>0.67869999999999997</v>
      </c>
      <c r="G839" s="91">
        <v>0.89798999999999995</v>
      </c>
      <c r="H839" s="112">
        <v>0.89275000000000004</v>
      </c>
      <c r="I839" s="115">
        <f>IF('Case Details'!C$12=1,'Baseline survivor func'!G839,'Baseline survivor func'!H839)</f>
        <v>0.89798999999999995</v>
      </c>
      <c r="J839" s="110">
        <f>ROUND(I839^EXP('Linear predictor'!F$86),5)</f>
        <v>0.88697000000000004</v>
      </c>
    </row>
    <row r="840" spans="1:10">
      <c r="A840" s="93">
        <v>835</v>
      </c>
      <c r="B840" s="105">
        <v>836</v>
      </c>
      <c r="C840" s="93">
        <v>0.63951999999999998</v>
      </c>
      <c r="D840" s="94">
        <v>0.25889000000000001</v>
      </c>
      <c r="E840" s="104">
        <f>IF('Case Details'!C$12=1,'Baseline survivor func'!C840,'Baseline survivor func'!D840)</f>
        <v>0.63951999999999998</v>
      </c>
      <c r="F840" s="105">
        <f>ROUND(E840^EXP('Linear predictor'!D$86),5)</f>
        <v>0.67869999999999997</v>
      </c>
      <c r="G840" s="91">
        <v>0.89798999999999995</v>
      </c>
      <c r="H840" s="112">
        <v>0.89275000000000004</v>
      </c>
      <c r="I840" s="115">
        <f>IF('Case Details'!C$12=1,'Baseline survivor func'!G840,'Baseline survivor func'!H840)</f>
        <v>0.89798999999999995</v>
      </c>
      <c r="J840" s="110">
        <f>ROUND(I840^EXP('Linear predictor'!F$86),5)</f>
        <v>0.88697000000000004</v>
      </c>
    </row>
    <row r="841" spans="1:10">
      <c r="A841" s="93">
        <v>836</v>
      </c>
      <c r="B841" s="105">
        <v>837</v>
      </c>
      <c r="C841" s="93">
        <v>0.63951999999999998</v>
      </c>
      <c r="D841" s="94">
        <v>0.25889000000000001</v>
      </c>
      <c r="E841" s="104">
        <f>IF('Case Details'!C$12=1,'Baseline survivor func'!C841,'Baseline survivor func'!D841)</f>
        <v>0.63951999999999998</v>
      </c>
      <c r="F841" s="105">
        <f>ROUND(E841^EXP('Linear predictor'!D$86),5)</f>
        <v>0.67869999999999997</v>
      </c>
      <c r="G841" s="91">
        <v>0.89798999999999995</v>
      </c>
      <c r="H841" s="112">
        <v>0.89275000000000004</v>
      </c>
      <c r="I841" s="115">
        <f>IF('Case Details'!C$12=1,'Baseline survivor func'!G841,'Baseline survivor func'!H841)</f>
        <v>0.89798999999999995</v>
      </c>
      <c r="J841" s="110">
        <f>ROUND(I841^EXP('Linear predictor'!F$86),5)</f>
        <v>0.88697000000000004</v>
      </c>
    </row>
    <row r="842" spans="1:10">
      <c r="A842" s="93">
        <v>837</v>
      </c>
      <c r="B842" s="105">
        <v>838</v>
      </c>
      <c r="C842" s="93">
        <v>0.63951999999999998</v>
      </c>
      <c r="D842" s="94">
        <v>0.25889000000000001</v>
      </c>
      <c r="E842" s="104">
        <f>IF('Case Details'!C$12=1,'Baseline survivor func'!C842,'Baseline survivor func'!D842)</f>
        <v>0.63951999999999998</v>
      </c>
      <c r="F842" s="105">
        <f>ROUND(E842^EXP('Linear predictor'!D$86),5)</f>
        <v>0.67869999999999997</v>
      </c>
      <c r="G842" s="91">
        <v>0.89798999999999995</v>
      </c>
      <c r="H842" s="112">
        <v>0.89236000000000004</v>
      </c>
      <c r="I842" s="115">
        <f>IF('Case Details'!C$12=1,'Baseline survivor func'!G842,'Baseline survivor func'!H842)</f>
        <v>0.89798999999999995</v>
      </c>
      <c r="J842" s="110">
        <f>ROUND(I842^EXP('Linear predictor'!F$86),5)</f>
        <v>0.88697000000000004</v>
      </c>
    </row>
    <row r="843" spans="1:10">
      <c r="A843" s="93">
        <v>838</v>
      </c>
      <c r="B843" s="105">
        <v>839</v>
      </c>
      <c r="C843" s="93">
        <v>0.63951999999999998</v>
      </c>
      <c r="D843" s="94">
        <v>0.25889000000000001</v>
      </c>
      <c r="E843" s="104">
        <f>IF('Case Details'!C$12=1,'Baseline survivor func'!C843,'Baseline survivor func'!D843)</f>
        <v>0.63951999999999998</v>
      </c>
      <c r="F843" s="105">
        <f>ROUND(E843^EXP('Linear predictor'!D$86),5)</f>
        <v>0.67869999999999997</v>
      </c>
      <c r="G843" s="91">
        <v>0.89798999999999995</v>
      </c>
      <c r="H843" s="112">
        <v>0.89236000000000004</v>
      </c>
      <c r="I843" s="115">
        <f>IF('Case Details'!C$12=1,'Baseline survivor func'!G843,'Baseline survivor func'!H843)</f>
        <v>0.89798999999999995</v>
      </c>
      <c r="J843" s="110">
        <f>ROUND(I843^EXP('Linear predictor'!F$86),5)</f>
        <v>0.88697000000000004</v>
      </c>
    </row>
    <row r="844" spans="1:10">
      <c r="A844" s="93">
        <v>839</v>
      </c>
      <c r="B844" s="105">
        <v>840</v>
      </c>
      <c r="C844" s="93">
        <v>0.63951999999999998</v>
      </c>
      <c r="D844" s="94">
        <v>0.25889000000000001</v>
      </c>
      <c r="E844" s="104">
        <f>IF('Case Details'!C$12=1,'Baseline survivor func'!C844,'Baseline survivor func'!D844)</f>
        <v>0.63951999999999998</v>
      </c>
      <c r="F844" s="105">
        <f>ROUND(E844^EXP('Linear predictor'!D$86),5)</f>
        <v>0.67869999999999997</v>
      </c>
      <c r="G844" s="91">
        <v>0.89798999999999995</v>
      </c>
      <c r="H844" s="112">
        <v>0.89236000000000004</v>
      </c>
      <c r="I844" s="115">
        <f>IF('Case Details'!C$12=1,'Baseline survivor func'!G844,'Baseline survivor func'!H844)</f>
        <v>0.89798999999999995</v>
      </c>
      <c r="J844" s="110">
        <f>ROUND(I844^EXP('Linear predictor'!F$86),5)</f>
        <v>0.88697000000000004</v>
      </c>
    </row>
    <row r="845" spans="1:10">
      <c r="A845" s="93">
        <v>840</v>
      </c>
      <c r="B845" s="105">
        <v>841</v>
      </c>
      <c r="C845" s="93">
        <v>0.63951999999999998</v>
      </c>
      <c r="D845" s="94">
        <v>0.25569999999999998</v>
      </c>
      <c r="E845" s="104">
        <f>IF('Case Details'!C$12=1,'Baseline survivor func'!C845,'Baseline survivor func'!D845)</f>
        <v>0.63951999999999998</v>
      </c>
      <c r="F845" s="105">
        <f>ROUND(E845^EXP('Linear predictor'!D$86),5)</f>
        <v>0.67869999999999997</v>
      </c>
      <c r="G845" s="91">
        <v>0.89798999999999995</v>
      </c>
      <c r="H845" s="112">
        <v>0.89236000000000004</v>
      </c>
      <c r="I845" s="115">
        <f>IF('Case Details'!C$12=1,'Baseline survivor func'!G845,'Baseline survivor func'!H845)</f>
        <v>0.89798999999999995</v>
      </c>
      <c r="J845" s="110">
        <f>ROUND(I845^EXP('Linear predictor'!F$86),5)</f>
        <v>0.88697000000000004</v>
      </c>
    </row>
    <row r="846" spans="1:10">
      <c r="A846" s="93">
        <v>841</v>
      </c>
      <c r="B846" s="105">
        <v>842</v>
      </c>
      <c r="C846" s="93">
        <v>0.63951999999999998</v>
      </c>
      <c r="D846" s="94">
        <v>0.24546000000000001</v>
      </c>
      <c r="E846" s="104">
        <f>IF('Case Details'!C$12=1,'Baseline survivor func'!C846,'Baseline survivor func'!D846)</f>
        <v>0.63951999999999998</v>
      </c>
      <c r="F846" s="105">
        <f>ROUND(E846^EXP('Linear predictor'!D$86),5)</f>
        <v>0.67869999999999997</v>
      </c>
      <c r="G846" s="91">
        <v>0.89798999999999995</v>
      </c>
      <c r="H846" s="112">
        <v>0.89195999999999998</v>
      </c>
      <c r="I846" s="115">
        <f>IF('Case Details'!C$12=1,'Baseline survivor func'!G846,'Baseline survivor func'!H846)</f>
        <v>0.89798999999999995</v>
      </c>
      <c r="J846" s="110">
        <f>ROUND(I846^EXP('Linear predictor'!F$86),5)</f>
        <v>0.88697000000000004</v>
      </c>
    </row>
    <row r="847" spans="1:10">
      <c r="A847" s="93">
        <v>842</v>
      </c>
      <c r="B847" s="105">
        <v>843</v>
      </c>
      <c r="C847" s="93">
        <v>0.63951999999999998</v>
      </c>
      <c r="D847" s="94">
        <v>0.24546000000000001</v>
      </c>
      <c r="E847" s="104">
        <f>IF('Case Details'!C$12=1,'Baseline survivor func'!C847,'Baseline survivor func'!D847)</f>
        <v>0.63951999999999998</v>
      </c>
      <c r="F847" s="105">
        <f>ROUND(E847^EXP('Linear predictor'!D$86),5)</f>
        <v>0.67869999999999997</v>
      </c>
      <c r="G847" s="91">
        <v>0.89798999999999995</v>
      </c>
      <c r="H847" s="112">
        <v>0.89195999999999998</v>
      </c>
      <c r="I847" s="115">
        <f>IF('Case Details'!C$12=1,'Baseline survivor func'!G847,'Baseline survivor func'!H847)</f>
        <v>0.89798999999999995</v>
      </c>
      <c r="J847" s="110">
        <f>ROUND(I847^EXP('Linear predictor'!F$86),5)</f>
        <v>0.88697000000000004</v>
      </c>
    </row>
    <row r="848" spans="1:10">
      <c r="A848" s="93">
        <v>843</v>
      </c>
      <c r="B848" s="105">
        <v>844</v>
      </c>
      <c r="C848" s="93">
        <v>0.63951999999999998</v>
      </c>
      <c r="D848" s="94">
        <v>0.24546000000000001</v>
      </c>
      <c r="E848" s="104">
        <f>IF('Case Details'!C$12=1,'Baseline survivor func'!C848,'Baseline survivor func'!D848)</f>
        <v>0.63951999999999998</v>
      </c>
      <c r="F848" s="105">
        <f>ROUND(E848^EXP('Linear predictor'!D$86),5)</f>
        <v>0.67869999999999997</v>
      </c>
      <c r="G848" s="91">
        <v>0.89798999999999995</v>
      </c>
      <c r="H848" s="112">
        <v>0.89195999999999998</v>
      </c>
      <c r="I848" s="115">
        <f>IF('Case Details'!C$12=1,'Baseline survivor func'!G848,'Baseline survivor func'!H848)</f>
        <v>0.89798999999999995</v>
      </c>
      <c r="J848" s="110">
        <f>ROUND(I848^EXP('Linear predictor'!F$86),5)</f>
        <v>0.88697000000000004</v>
      </c>
    </row>
    <row r="849" spans="1:10">
      <c r="A849" s="93">
        <v>844</v>
      </c>
      <c r="B849" s="105">
        <v>845</v>
      </c>
      <c r="C849" s="93">
        <v>0.63951999999999998</v>
      </c>
      <c r="D849" s="94">
        <v>0.24546000000000001</v>
      </c>
      <c r="E849" s="104">
        <f>IF('Case Details'!C$12=1,'Baseline survivor func'!C849,'Baseline survivor func'!D849)</f>
        <v>0.63951999999999998</v>
      </c>
      <c r="F849" s="105">
        <f>ROUND(E849^EXP('Linear predictor'!D$86),5)</f>
        <v>0.67869999999999997</v>
      </c>
      <c r="G849" s="91">
        <v>0.89798999999999995</v>
      </c>
      <c r="H849" s="112">
        <v>0.89195999999999998</v>
      </c>
      <c r="I849" s="115">
        <f>IF('Case Details'!C$12=1,'Baseline survivor func'!G849,'Baseline survivor func'!H849)</f>
        <v>0.89798999999999995</v>
      </c>
      <c r="J849" s="110">
        <f>ROUND(I849^EXP('Linear predictor'!F$86),5)</f>
        <v>0.88697000000000004</v>
      </c>
    </row>
    <row r="850" spans="1:10">
      <c r="A850" s="93">
        <v>845</v>
      </c>
      <c r="B850" s="105">
        <v>846</v>
      </c>
      <c r="C850" s="93">
        <v>0.63951999999999998</v>
      </c>
      <c r="D850" s="94">
        <v>0.24546000000000001</v>
      </c>
      <c r="E850" s="104">
        <f>IF('Case Details'!C$12=1,'Baseline survivor func'!C850,'Baseline survivor func'!D850)</f>
        <v>0.63951999999999998</v>
      </c>
      <c r="F850" s="105">
        <f>ROUND(E850^EXP('Linear predictor'!D$86),5)</f>
        <v>0.67869999999999997</v>
      </c>
      <c r="G850" s="91">
        <v>0.89798999999999995</v>
      </c>
      <c r="H850" s="112">
        <v>0.89195999999999998</v>
      </c>
      <c r="I850" s="115">
        <f>IF('Case Details'!C$12=1,'Baseline survivor func'!G850,'Baseline survivor func'!H850)</f>
        <v>0.89798999999999995</v>
      </c>
      <c r="J850" s="110">
        <f>ROUND(I850^EXP('Linear predictor'!F$86),5)</f>
        <v>0.88697000000000004</v>
      </c>
    </row>
    <row r="851" spans="1:10">
      <c r="A851" s="93">
        <v>846</v>
      </c>
      <c r="B851" s="105">
        <v>847</v>
      </c>
      <c r="C851" s="93">
        <v>0.63951999999999998</v>
      </c>
      <c r="D851" s="94">
        <v>0.24546000000000001</v>
      </c>
      <c r="E851" s="104">
        <f>IF('Case Details'!C$12=1,'Baseline survivor func'!C851,'Baseline survivor func'!D851)</f>
        <v>0.63951999999999998</v>
      </c>
      <c r="F851" s="105">
        <f>ROUND(E851^EXP('Linear predictor'!D$86),5)</f>
        <v>0.67869999999999997</v>
      </c>
      <c r="G851" s="91">
        <v>0.89798999999999995</v>
      </c>
      <c r="H851" s="112">
        <v>0.89195999999999998</v>
      </c>
      <c r="I851" s="115">
        <f>IF('Case Details'!C$12=1,'Baseline survivor func'!G851,'Baseline survivor func'!H851)</f>
        <v>0.89798999999999995</v>
      </c>
      <c r="J851" s="110">
        <f>ROUND(I851^EXP('Linear predictor'!F$86),5)</f>
        <v>0.88697000000000004</v>
      </c>
    </row>
    <row r="852" spans="1:10">
      <c r="A852" s="93">
        <v>847</v>
      </c>
      <c r="B852" s="105">
        <v>848</v>
      </c>
      <c r="C852" s="93">
        <v>0.63951999999999998</v>
      </c>
      <c r="D852" s="94">
        <v>0.24546000000000001</v>
      </c>
      <c r="E852" s="104">
        <f>IF('Case Details'!C$12=1,'Baseline survivor func'!C852,'Baseline survivor func'!D852)</f>
        <v>0.63951999999999998</v>
      </c>
      <c r="F852" s="105">
        <f>ROUND(E852^EXP('Linear predictor'!D$86),5)</f>
        <v>0.67869999999999997</v>
      </c>
      <c r="G852" s="91">
        <v>0.89798999999999995</v>
      </c>
      <c r="H852" s="112">
        <v>0.89195999999999998</v>
      </c>
      <c r="I852" s="115">
        <f>IF('Case Details'!C$12=1,'Baseline survivor func'!G852,'Baseline survivor func'!H852)</f>
        <v>0.89798999999999995</v>
      </c>
      <c r="J852" s="110">
        <f>ROUND(I852^EXP('Linear predictor'!F$86),5)</f>
        <v>0.88697000000000004</v>
      </c>
    </row>
    <row r="853" spans="1:10">
      <c r="A853" s="93">
        <v>848</v>
      </c>
      <c r="B853" s="105">
        <v>849</v>
      </c>
      <c r="C853" s="93">
        <v>0.63951999999999998</v>
      </c>
      <c r="D853" s="94">
        <v>0.24546000000000001</v>
      </c>
      <c r="E853" s="104">
        <f>IF('Case Details'!C$12=1,'Baseline survivor func'!C853,'Baseline survivor func'!D853)</f>
        <v>0.63951999999999998</v>
      </c>
      <c r="F853" s="105">
        <f>ROUND(E853^EXP('Linear predictor'!D$86),5)</f>
        <v>0.67869999999999997</v>
      </c>
      <c r="G853" s="91">
        <v>0.89798999999999995</v>
      </c>
      <c r="H853" s="112">
        <v>0.89195999999999998</v>
      </c>
      <c r="I853" s="115">
        <f>IF('Case Details'!C$12=1,'Baseline survivor func'!G853,'Baseline survivor func'!H853)</f>
        <v>0.89798999999999995</v>
      </c>
      <c r="J853" s="110">
        <f>ROUND(I853^EXP('Linear predictor'!F$86),5)</f>
        <v>0.88697000000000004</v>
      </c>
    </row>
    <row r="854" spans="1:10">
      <c r="A854" s="93">
        <v>849</v>
      </c>
      <c r="B854" s="105">
        <v>850</v>
      </c>
      <c r="C854" s="93">
        <v>0.63951999999999998</v>
      </c>
      <c r="D854" s="94">
        <v>0.24546000000000001</v>
      </c>
      <c r="E854" s="104">
        <f>IF('Case Details'!C$12=1,'Baseline survivor func'!C854,'Baseline survivor func'!D854)</f>
        <v>0.63951999999999998</v>
      </c>
      <c r="F854" s="105">
        <f>ROUND(E854^EXP('Linear predictor'!D$86),5)</f>
        <v>0.67869999999999997</v>
      </c>
      <c r="G854" s="91">
        <v>0.89798999999999995</v>
      </c>
      <c r="H854" s="112">
        <v>0.89195999999999998</v>
      </c>
      <c r="I854" s="115">
        <f>IF('Case Details'!C$12=1,'Baseline survivor func'!G854,'Baseline survivor func'!H854)</f>
        <v>0.89798999999999995</v>
      </c>
      <c r="J854" s="110">
        <f>ROUND(I854^EXP('Linear predictor'!F$86),5)</f>
        <v>0.88697000000000004</v>
      </c>
    </row>
    <row r="855" spans="1:10">
      <c r="A855" s="93">
        <v>850</v>
      </c>
      <c r="B855" s="105">
        <v>851</v>
      </c>
      <c r="C855" s="93">
        <v>0.63951999999999998</v>
      </c>
      <c r="D855" s="94">
        <v>0.24546000000000001</v>
      </c>
      <c r="E855" s="104">
        <f>IF('Case Details'!C$12=1,'Baseline survivor func'!C855,'Baseline survivor func'!D855)</f>
        <v>0.63951999999999998</v>
      </c>
      <c r="F855" s="105">
        <f>ROUND(E855^EXP('Linear predictor'!D$86),5)</f>
        <v>0.67869999999999997</v>
      </c>
      <c r="G855" s="91">
        <v>0.89798999999999995</v>
      </c>
      <c r="H855" s="112">
        <v>0.89195999999999998</v>
      </c>
      <c r="I855" s="115">
        <f>IF('Case Details'!C$12=1,'Baseline survivor func'!G855,'Baseline survivor func'!H855)</f>
        <v>0.89798999999999995</v>
      </c>
      <c r="J855" s="110">
        <f>ROUND(I855^EXP('Linear predictor'!F$86),5)</f>
        <v>0.88697000000000004</v>
      </c>
    </row>
    <row r="856" spans="1:10">
      <c r="A856" s="93">
        <v>851</v>
      </c>
      <c r="B856" s="105">
        <v>852</v>
      </c>
      <c r="C856" s="93">
        <v>0.63951999999999998</v>
      </c>
      <c r="D856" s="94">
        <v>0.24546000000000001</v>
      </c>
      <c r="E856" s="104">
        <f>IF('Case Details'!C$12=1,'Baseline survivor func'!C856,'Baseline survivor func'!D856)</f>
        <v>0.63951999999999998</v>
      </c>
      <c r="F856" s="105">
        <f>ROUND(E856^EXP('Linear predictor'!D$86),5)</f>
        <v>0.67869999999999997</v>
      </c>
      <c r="G856" s="91">
        <v>0.89798999999999995</v>
      </c>
      <c r="H856" s="112">
        <v>0.89195999999999998</v>
      </c>
      <c r="I856" s="115">
        <f>IF('Case Details'!C$12=1,'Baseline survivor func'!G856,'Baseline survivor func'!H856)</f>
        <v>0.89798999999999995</v>
      </c>
      <c r="J856" s="110">
        <f>ROUND(I856^EXP('Linear predictor'!F$86),5)</f>
        <v>0.88697000000000004</v>
      </c>
    </row>
    <row r="857" spans="1:10">
      <c r="A857" s="93">
        <v>852</v>
      </c>
      <c r="B857" s="105">
        <v>853</v>
      </c>
      <c r="C857" s="93">
        <v>0.63951999999999998</v>
      </c>
      <c r="D857" s="94">
        <v>0.24546000000000001</v>
      </c>
      <c r="E857" s="104">
        <f>IF('Case Details'!C$12=1,'Baseline survivor func'!C857,'Baseline survivor func'!D857)</f>
        <v>0.63951999999999998</v>
      </c>
      <c r="F857" s="105">
        <f>ROUND(E857^EXP('Linear predictor'!D$86),5)</f>
        <v>0.67869999999999997</v>
      </c>
      <c r="G857" s="91">
        <v>0.89798999999999995</v>
      </c>
      <c r="H857" s="112">
        <v>0.89156999999999997</v>
      </c>
      <c r="I857" s="115">
        <f>IF('Case Details'!C$12=1,'Baseline survivor func'!G857,'Baseline survivor func'!H857)</f>
        <v>0.89798999999999995</v>
      </c>
      <c r="J857" s="110">
        <f>ROUND(I857^EXP('Linear predictor'!F$86),5)</f>
        <v>0.88697000000000004</v>
      </c>
    </row>
    <row r="858" spans="1:10">
      <c r="A858" s="93">
        <v>853</v>
      </c>
      <c r="B858" s="105">
        <v>854</v>
      </c>
      <c r="C858" s="93">
        <v>0.63951999999999998</v>
      </c>
      <c r="D858" s="94">
        <v>0.24546000000000001</v>
      </c>
      <c r="E858" s="104">
        <f>IF('Case Details'!C$12=1,'Baseline survivor func'!C858,'Baseline survivor func'!D858)</f>
        <v>0.63951999999999998</v>
      </c>
      <c r="F858" s="105">
        <f>ROUND(E858^EXP('Linear predictor'!D$86),5)</f>
        <v>0.67869999999999997</v>
      </c>
      <c r="G858" s="91">
        <v>0.89798999999999995</v>
      </c>
      <c r="H858" s="112">
        <v>0.89156999999999997</v>
      </c>
      <c r="I858" s="115">
        <f>IF('Case Details'!C$12=1,'Baseline survivor func'!G858,'Baseline survivor func'!H858)</f>
        <v>0.89798999999999995</v>
      </c>
      <c r="J858" s="110">
        <f>ROUND(I858^EXP('Linear predictor'!F$86),5)</f>
        <v>0.88697000000000004</v>
      </c>
    </row>
    <row r="859" spans="1:10">
      <c r="A859" s="93">
        <v>854</v>
      </c>
      <c r="B859" s="105">
        <v>855</v>
      </c>
      <c r="C859" s="93">
        <v>0.63951999999999998</v>
      </c>
      <c r="D859" s="94">
        <v>0.24546000000000001</v>
      </c>
      <c r="E859" s="104">
        <f>IF('Case Details'!C$12=1,'Baseline survivor func'!C859,'Baseline survivor func'!D859)</f>
        <v>0.63951999999999998</v>
      </c>
      <c r="F859" s="105">
        <f>ROUND(E859^EXP('Linear predictor'!D$86),5)</f>
        <v>0.67869999999999997</v>
      </c>
      <c r="G859" s="91">
        <v>0.89798999999999995</v>
      </c>
      <c r="H859" s="112">
        <v>0.89156999999999997</v>
      </c>
      <c r="I859" s="115">
        <f>IF('Case Details'!C$12=1,'Baseline survivor func'!G859,'Baseline survivor func'!H859)</f>
        <v>0.89798999999999995</v>
      </c>
      <c r="J859" s="110">
        <f>ROUND(I859^EXP('Linear predictor'!F$86),5)</f>
        <v>0.88697000000000004</v>
      </c>
    </row>
    <row r="860" spans="1:10">
      <c r="A860" s="93">
        <v>855</v>
      </c>
      <c r="B860" s="105">
        <v>856</v>
      </c>
      <c r="C860" s="93">
        <v>0.63951999999999998</v>
      </c>
      <c r="D860" s="94">
        <v>0.24546000000000001</v>
      </c>
      <c r="E860" s="104">
        <f>IF('Case Details'!C$12=1,'Baseline survivor func'!C860,'Baseline survivor func'!D860)</f>
        <v>0.63951999999999998</v>
      </c>
      <c r="F860" s="105">
        <f>ROUND(E860^EXP('Linear predictor'!D$86),5)</f>
        <v>0.67869999999999997</v>
      </c>
      <c r="G860" s="91">
        <v>0.89798999999999995</v>
      </c>
      <c r="H860" s="112">
        <v>0.89156999999999997</v>
      </c>
      <c r="I860" s="115">
        <f>IF('Case Details'!C$12=1,'Baseline survivor func'!G860,'Baseline survivor func'!H860)</f>
        <v>0.89798999999999995</v>
      </c>
      <c r="J860" s="110">
        <f>ROUND(I860^EXP('Linear predictor'!F$86),5)</f>
        <v>0.88697000000000004</v>
      </c>
    </row>
    <row r="861" spans="1:10">
      <c r="A861" s="93">
        <v>856</v>
      </c>
      <c r="B861" s="105">
        <v>857</v>
      </c>
      <c r="C861" s="93">
        <v>0.63951999999999998</v>
      </c>
      <c r="D861" s="94">
        <v>0.24546000000000001</v>
      </c>
      <c r="E861" s="104">
        <f>IF('Case Details'!C$12=1,'Baseline survivor func'!C861,'Baseline survivor func'!D861)</f>
        <v>0.63951999999999998</v>
      </c>
      <c r="F861" s="105">
        <f>ROUND(E861^EXP('Linear predictor'!D$86),5)</f>
        <v>0.67869999999999997</v>
      </c>
      <c r="G861" s="91">
        <v>0.89798999999999995</v>
      </c>
      <c r="H861" s="112">
        <v>0.89156999999999997</v>
      </c>
      <c r="I861" s="115">
        <f>IF('Case Details'!C$12=1,'Baseline survivor func'!G861,'Baseline survivor func'!H861)</f>
        <v>0.89798999999999995</v>
      </c>
      <c r="J861" s="110">
        <f>ROUND(I861^EXP('Linear predictor'!F$86),5)</f>
        <v>0.88697000000000004</v>
      </c>
    </row>
    <row r="862" spans="1:10">
      <c r="A862" s="93">
        <v>857</v>
      </c>
      <c r="B862" s="105">
        <v>858</v>
      </c>
      <c r="C862" s="93">
        <v>0.63951999999999998</v>
      </c>
      <c r="D862" s="94">
        <v>0.24546000000000001</v>
      </c>
      <c r="E862" s="104">
        <f>IF('Case Details'!C$12=1,'Baseline survivor func'!C862,'Baseline survivor func'!D862)</f>
        <v>0.63951999999999998</v>
      </c>
      <c r="F862" s="105">
        <f>ROUND(E862^EXP('Linear predictor'!D$86),5)</f>
        <v>0.67869999999999997</v>
      </c>
      <c r="G862" s="91">
        <v>0.89798999999999995</v>
      </c>
      <c r="H862" s="112">
        <v>0.89156999999999997</v>
      </c>
      <c r="I862" s="115">
        <f>IF('Case Details'!C$12=1,'Baseline survivor func'!G862,'Baseline survivor func'!H862)</f>
        <v>0.89798999999999995</v>
      </c>
      <c r="J862" s="110">
        <f>ROUND(I862^EXP('Linear predictor'!F$86),5)</f>
        <v>0.88697000000000004</v>
      </c>
    </row>
    <row r="863" spans="1:10">
      <c r="A863" s="93">
        <v>858</v>
      </c>
      <c r="B863" s="105">
        <v>859</v>
      </c>
      <c r="C863" s="93">
        <v>0.63951999999999998</v>
      </c>
      <c r="D863" s="94">
        <v>0.24546000000000001</v>
      </c>
      <c r="E863" s="104">
        <f>IF('Case Details'!C$12=1,'Baseline survivor func'!C863,'Baseline survivor func'!D863)</f>
        <v>0.63951999999999998</v>
      </c>
      <c r="F863" s="105">
        <f>ROUND(E863^EXP('Linear predictor'!D$86),5)</f>
        <v>0.67869999999999997</v>
      </c>
      <c r="G863" s="91">
        <v>0.89798999999999995</v>
      </c>
      <c r="H863" s="112">
        <v>0.89156999999999997</v>
      </c>
      <c r="I863" s="115">
        <f>IF('Case Details'!C$12=1,'Baseline survivor func'!G863,'Baseline survivor func'!H863)</f>
        <v>0.89798999999999995</v>
      </c>
      <c r="J863" s="110">
        <f>ROUND(I863^EXP('Linear predictor'!F$86),5)</f>
        <v>0.88697000000000004</v>
      </c>
    </row>
    <row r="864" spans="1:10">
      <c r="A864" s="93">
        <v>859</v>
      </c>
      <c r="B864" s="105">
        <v>860</v>
      </c>
      <c r="C864" s="93">
        <v>0.63951999999999998</v>
      </c>
      <c r="D864" s="94">
        <v>0.24546000000000001</v>
      </c>
      <c r="E864" s="104">
        <f>IF('Case Details'!C$12=1,'Baseline survivor func'!C864,'Baseline survivor func'!D864)</f>
        <v>0.63951999999999998</v>
      </c>
      <c r="F864" s="105">
        <f>ROUND(E864^EXP('Linear predictor'!D$86),5)</f>
        <v>0.67869999999999997</v>
      </c>
      <c r="G864" s="91">
        <v>0.89798999999999995</v>
      </c>
      <c r="H864" s="112">
        <v>0.89156999999999997</v>
      </c>
      <c r="I864" s="115">
        <f>IF('Case Details'!C$12=1,'Baseline survivor func'!G864,'Baseline survivor func'!H864)</f>
        <v>0.89798999999999995</v>
      </c>
      <c r="J864" s="110">
        <f>ROUND(I864^EXP('Linear predictor'!F$86),5)</f>
        <v>0.88697000000000004</v>
      </c>
    </row>
    <row r="865" spans="1:10">
      <c r="A865" s="93">
        <v>860</v>
      </c>
      <c r="B865" s="105">
        <v>861</v>
      </c>
      <c r="C865" s="93">
        <v>0.63951999999999998</v>
      </c>
      <c r="D865" s="94">
        <v>0.24546000000000001</v>
      </c>
      <c r="E865" s="104">
        <f>IF('Case Details'!C$12=1,'Baseline survivor func'!C865,'Baseline survivor func'!D865)</f>
        <v>0.63951999999999998</v>
      </c>
      <c r="F865" s="105">
        <f>ROUND(E865^EXP('Linear predictor'!D$86),5)</f>
        <v>0.67869999999999997</v>
      </c>
      <c r="G865" s="91">
        <v>0.89798999999999995</v>
      </c>
      <c r="H865" s="112">
        <v>0.89156999999999997</v>
      </c>
      <c r="I865" s="115">
        <f>IF('Case Details'!C$12=1,'Baseline survivor func'!G865,'Baseline survivor func'!H865)</f>
        <v>0.89798999999999995</v>
      </c>
      <c r="J865" s="110">
        <f>ROUND(I865^EXP('Linear predictor'!F$86),5)</f>
        <v>0.88697000000000004</v>
      </c>
    </row>
    <row r="866" spans="1:10">
      <c r="A866" s="93">
        <v>861</v>
      </c>
      <c r="B866" s="105">
        <v>862</v>
      </c>
      <c r="C866" s="93">
        <v>0.63951999999999998</v>
      </c>
      <c r="D866" s="94">
        <v>0.24546000000000001</v>
      </c>
      <c r="E866" s="104">
        <f>IF('Case Details'!C$12=1,'Baseline survivor func'!C866,'Baseline survivor func'!D866)</f>
        <v>0.63951999999999998</v>
      </c>
      <c r="F866" s="105">
        <f>ROUND(E866^EXP('Linear predictor'!D$86),5)</f>
        <v>0.67869999999999997</v>
      </c>
      <c r="G866" s="91">
        <v>0.89798999999999995</v>
      </c>
      <c r="H866" s="112">
        <v>0.89156999999999997</v>
      </c>
      <c r="I866" s="115">
        <f>IF('Case Details'!C$12=1,'Baseline survivor func'!G866,'Baseline survivor func'!H866)</f>
        <v>0.89798999999999995</v>
      </c>
      <c r="J866" s="110">
        <f>ROUND(I866^EXP('Linear predictor'!F$86),5)</f>
        <v>0.88697000000000004</v>
      </c>
    </row>
    <row r="867" spans="1:10">
      <c r="A867" s="93">
        <v>862</v>
      </c>
      <c r="B867" s="105">
        <v>863</v>
      </c>
      <c r="C867" s="93">
        <v>0.63951999999999998</v>
      </c>
      <c r="D867" s="94">
        <v>0.24546000000000001</v>
      </c>
      <c r="E867" s="104">
        <f>IF('Case Details'!C$12=1,'Baseline survivor func'!C867,'Baseline survivor func'!D867)</f>
        <v>0.63951999999999998</v>
      </c>
      <c r="F867" s="105">
        <f>ROUND(E867^EXP('Linear predictor'!D$86),5)</f>
        <v>0.67869999999999997</v>
      </c>
      <c r="G867" s="91">
        <v>0.89798999999999995</v>
      </c>
      <c r="H867" s="112">
        <v>0.89156999999999997</v>
      </c>
      <c r="I867" s="115">
        <f>IF('Case Details'!C$12=1,'Baseline survivor func'!G867,'Baseline survivor func'!H867)</f>
        <v>0.89798999999999995</v>
      </c>
      <c r="J867" s="110">
        <f>ROUND(I867^EXP('Linear predictor'!F$86),5)</f>
        <v>0.88697000000000004</v>
      </c>
    </row>
    <row r="868" spans="1:10">
      <c r="A868" s="93">
        <v>863</v>
      </c>
      <c r="B868" s="105">
        <v>864</v>
      </c>
      <c r="C868" s="93">
        <v>0.63951999999999998</v>
      </c>
      <c r="D868" s="94">
        <v>0.24546000000000001</v>
      </c>
      <c r="E868" s="104">
        <f>IF('Case Details'!C$12=1,'Baseline survivor func'!C868,'Baseline survivor func'!D868)</f>
        <v>0.63951999999999998</v>
      </c>
      <c r="F868" s="105">
        <f>ROUND(E868^EXP('Linear predictor'!D$86),5)</f>
        <v>0.67869999999999997</v>
      </c>
      <c r="G868" s="91">
        <v>0.89798999999999995</v>
      </c>
      <c r="H868" s="112">
        <v>0.89156999999999997</v>
      </c>
      <c r="I868" s="115">
        <f>IF('Case Details'!C$12=1,'Baseline survivor func'!G868,'Baseline survivor func'!H868)</f>
        <v>0.89798999999999995</v>
      </c>
      <c r="J868" s="110">
        <f>ROUND(I868^EXP('Linear predictor'!F$86),5)</f>
        <v>0.88697000000000004</v>
      </c>
    </row>
    <row r="869" spans="1:10">
      <c r="A869" s="93">
        <v>864</v>
      </c>
      <c r="B869" s="105">
        <v>865</v>
      </c>
      <c r="C869" s="93">
        <v>0.63951999999999998</v>
      </c>
      <c r="D869" s="94">
        <v>0.24546000000000001</v>
      </c>
      <c r="E869" s="104">
        <f>IF('Case Details'!C$12=1,'Baseline survivor func'!C869,'Baseline survivor func'!D869)</f>
        <v>0.63951999999999998</v>
      </c>
      <c r="F869" s="105">
        <f>ROUND(E869^EXP('Linear predictor'!D$86),5)</f>
        <v>0.67869999999999997</v>
      </c>
      <c r="G869" s="91">
        <v>0.89798999999999995</v>
      </c>
      <c r="H869" s="112">
        <v>0.89156999999999997</v>
      </c>
      <c r="I869" s="115">
        <f>IF('Case Details'!C$12=1,'Baseline survivor func'!G869,'Baseline survivor func'!H869)</f>
        <v>0.89798999999999995</v>
      </c>
      <c r="J869" s="110">
        <f>ROUND(I869^EXP('Linear predictor'!F$86),5)</f>
        <v>0.88697000000000004</v>
      </c>
    </row>
    <row r="870" spans="1:10">
      <c r="A870" s="93">
        <v>865</v>
      </c>
      <c r="B870" s="105">
        <v>866</v>
      </c>
      <c r="C870" s="93">
        <v>0.63951999999999998</v>
      </c>
      <c r="D870" s="94">
        <v>0.24546000000000001</v>
      </c>
      <c r="E870" s="104">
        <f>IF('Case Details'!C$12=1,'Baseline survivor func'!C870,'Baseline survivor func'!D870)</f>
        <v>0.63951999999999998</v>
      </c>
      <c r="F870" s="105">
        <f>ROUND(E870^EXP('Linear predictor'!D$86),5)</f>
        <v>0.67869999999999997</v>
      </c>
      <c r="G870" s="91">
        <v>0.89798999999999995</v>
      </c>
      <c r="H870" s="112">
        <v>0.89156999999999997</v>
      </c>
      <c r="I870" s="115">
        <f>IF('Case Details'!C$12=1,'Baseline survivor func'!G870,'Baseline survivor func'!H870)</f>
        <v>0.89798999999999995</v>
      </c>
      <c r="J870" s="110">
        <f>ROUND(I870^EXP('Linear predictor'!F$86),5)</f>
        <v>0.88697000000000004</v>
      </c>
    </row>
    <row r="871" spans="1:10">
      <c r="A871" s="93">
        <v>866</v>
      </c>
      <c r="B871" s="105">
        <v>867</v>
      </c>
      <c r="C871" s="93">
        <v>0.63951999999999998</v>
      </c>
      <c r="D871" s="94">
        <v>0.24546000000000001</v>
      </c>
      <c r="E871" s="104">
        <f>IF('Case Details'!C$12=1,'Baseline survivor func'!C871,'Baseline survivor func'!D871)</f>
        <v>0.63951999999999998</v>
      </c>
      <c r="F871" s="105">
        <f>ROUND(E871^EXP('Linear predictor'!D$86),5)</f>
        <v>0.67869999999999997</v>
      </c>
      <c r="G871" s="91">
        <v>0.89798999999999995</v>
      </c>
      <c r="H871" s="112">
        <v>0.89156999999999997</v>
      </c>
      <c r="I871" s="115">
        <f>IF('Case Details'!C$12=1,'Baseline survivor func'!G871,'Baseline survivor func'!H871)</f>
        <v>0.89798999999999995</v>
      </c>
      <c r="J871" s="110">
        <f>ROUND(I871^EXP('Linear predictor'!F$86),5)</f>
        <v>0.88697000000000004</v>
      </c>
    </row>
    <row r="872" spans="1:10">
      <c r="A872" s="93">
        <v>867</v>
      </c>
      <c r="B872" s="105">
        <v>868</v>
      </c>
      <c r="C872" s="93">
        <v>0.63951999999999998</v>
      </c>
      <c r="D872" s="94">
        <v>0.24276</v>
      </c>
      <c r="E872" s="104">
        <f>IF('Case Details'!C$12=1,'Baseline survivor func'!C872,'Baseline survivor func'!D872)</f>
        <v>0.63951999999999998</v>
      </c>
      <c r="F872" s="105">
        <f>ROUND(E872^EXP('Linear predictor'!D$86),5)</f>
        <v>0.67869999999999997</v>
      </c>
      <c r="G872" s="91">
        <v>0.89798999999999995</v>
      </c>
      <c r="H872" s="112">
        <v>0.89156999999999997</v>
      </c>
      <c r="I872" s="115">
        <f>IF('Case Details'!C$12=1,'Baseline survivor func'!G872,'Baseline survivor func'!H872)</f>
        <v>0.89798999999999995</v>
      </c>
      <c r="J872" s="110">
        <f>ROUND(I872^EXP('Linear predictor'!F$86),5)</f>
        <v>0.88697000000000004</v>
      </c>
    </row>
    <row r="873" spans="1:10">
      <c r="A873" s="93">
        <v>868</v>
      </c>
      <c r="B873" s="105">
        <v>869</v>
      </c>
      <c r="C873" s="93">
        <v>0.63951999999999998</v>
      </c>
      <c r="D873" s="94">
        <v>0.24276</v>
      </c>
      <c r="E873" s="104">
        <f>IF('Case Details'!C$12=1,'Baseline survivor func'!C873,'Baseline survivor func'!D873)</f>
        <v>0.63951999999999998</v>
      </c>
      <c r="F873" s="105">
        <f>ROUND(E873^EXP('Linear predictor'!D$86),5)</f>
        <v>0.67869999999999997</v>
      </c>
      <c r="G873" s="91">
        <v>0.89798999999999995</v>
      </c>
      <c r="H873" s="112">
        <v>0.89156999999999997</v>
      </c>
      <c r="I873" s="115">
        <f>IF('Case Details'!C$12=1,'Baseline survivor func'!G873,'Baseline survivor func'!H873)</f>
        <v>0.89798999999999995</v>
      </c>
      <c r="J873" s="110">
        <f>ROUND(I873^EXP('Linear predictor'!F$86),5)</f>
        <v>0.88697000000000004</v>
      </c>
    </row>
    <row r="874" spans="1:10">
      <c r="A874" s="93">
        <v>869</v>
      </c>
      <c r="B874" s="105">
        <v>870</v>
      </c>
      <c r="C874" s="93">
        <v>0.63951999999999998</v>
      </c>
      <c r="D874" s="94">
        <v>0.24276</v>
      </c>
      <c r="E874" s="104">
        <f>IF('Case Details'!C$12=1,'Baseline survivor func'!C874,'Baseline survivor func'!D874)</f>
        <v>0.63951999999999998</v>
      </c>
      <c r="F874" s="105">
        <f>ROUND(E874^EXP('Linear predictor'!D$86),5)</f>
        <v>0.67869999999999997</v>
      </c>
      <c r="G874" s="91">
        <v>0.89798999999999995</v>
      </c>
      <c r="H874" s="112">
        <v>0.89117000000000002</v>
      </c>
      <c r="I874" s="115">
        <f>IF('Case Details'!C$12=1,'Baseline survivor func'!G874,'Baseline survivor func'!H874)</f>
        <v>0.89798999999999995</v>
      </c>
      <c r="J874" s="110">
        <f>ROUND(I874^EXP('Linear predictor'!F$86),5)</f>
        <v>0.88697000000000004</v>
      </c>
    </row>
    <row r="875" spans="1:10">
      <c r="A875" s="93">
        <v>870</v>
      </c>
      <c r="B875" s="105">
        <v>871</v>
      </c>
      <c r="C875" s="93">
        <v>0.63951999999999998</v>
      </c>
      <c r="D875" s="94">
        <v>0.24276</v>
      </c>
      <c r="E875" s="104">
        <f>IF('Case Details'!C$12=1,'Baseline survivor func'!C875,'Baseline survivor func'!D875)</f>
        <v>0.63951999999999998</v>
      </c>
      <c r="F875" s="105">
        <f>ROUND(E875^EXP('Linear predictor'!D$86),5)</f>
        <v>0.67869999999999997</v>
      </c>
      <c r="G875" s="91">
        <v>0.89798999999999995</v>
      </c>
      <c r="H875" s="112">
        <v>0.89117000000000002</v>
      </c>
      <c r="I875" s="115">
        <f>IF('Case Details'!C$12=1,'Baseline survivor func'!G875,'Baseline survivor func'!H875)</f>
        <v>0.89798999999999995</v>
      </c>
      <c r="J875" s="110">
        <f>ROUND(I875^EXP('Linear predictor'!F$86),5)</f>
        <v>0.88697000000000004</v>
      </c>
    </row>
    <row r="876" spans="1:10">
      <c r="A876" s="93">
        <v>871</v>
      </c>
      <c r="B876" s="105">
        <v>872</v>
      </c>
      <c r="C876" s="93">
        <v>0.63951999999999998</v>
      </c>
      <c r="D876" s="94">
        <v>0.23855999999999999</v>
      </c>
      <c r="E876" s="104">
        <f>IF('Case Details'!C$12=1,'Baseline survivor func'!C876,'Baseline survivor func'!D876)</f>
        <v>0.63951999999999998</v>
      </c>
      <c r="F876" s="105">
        <f>ROUND(E876^EXP('Linear predictor'!D$86),5)</f>
        <v>0.67869999999999997</v>
      </c>
      <c r="G876" s="91">
        <v>0.89798999999999995</v>
      </c>
      <c r="H876" s="112">
        <v>0.89117000000000002</v>
      </c>
      <c r="I876" s="115">
        <f>IF('Case Details'!C$12=1,'Baseline survivor func'!G876,'Baseline survivor func'!H876)</f>
        <v>0.89798999999999995</v>
      </c>
      <c r="J876" s="110">
        <f>ROUND(I876^EXP('Linear predictor'!F$86),5)</f>
        <v>0.88697000000000004</v>
      </c>
    </row>
    <row r="877" spans="1:10">
      <c r="A877" s="93">
        <v>872</v>
      </c>
      <c r="B877" s="105">
        <v>873</v>
      </c>
      <c r="C877" s="93">
        <v>0.63951999999999998</v>
      </c>
      <c r="D877" s="94">
        <v>0.23855999999999999</v>
      </c>
      <c r="E877" s="104">
        <f>IF('Case Details'!C$12=1,'Baseline survivor func'!C877,'Baseline survivor func'!D877)</f>
        <v>0.63951999999999998</v>
      </c>
      <c r="F877" s="105">
        <f>ROUND(E877^EXP('Linear predictor'!D$86),5)</f>
        <v>0.67869999999999997</v>
      </c>
      <c r="G877" s="91">
        <v>0.89798999999999995</v>
      </c>
      <c r="H877" s="112">
        <v>0.89117000000000002</v>
      </c>
      <c r="I877" s="115">
        <f>IF('Case Details'!C$12=1,'Baseline survivor func'!G877,'Baseline survivor func'!H877)</f>
        <v>0.89798999999999995</v>
      </c>
      <c r="J877" s="110">
        <f>ROUND(I877^EXP('Linear predictor'!F$86),5)</f>
        <v>0.88697000000000004</v>
      </c>
    </row>
    <row r="878" spans="1:10">
      <c r="A878" s="93">
        <v>873</v>
      </c>
      <c r="B878" s="105">
        <v>874</v>
      </c>
      <c r="C878" s="93">
        <v>0.63951999999999998</v>
      </c>
      <c r="D878" s="94">
        <v>0.23855999999999999</v>
      </c>
      <c r="E878" s="104">
        <f>IF('Case Details'!C$12=1,'Baseline survivor func'!C878,'Baseline survivor func'!D878)</f>
        <v>0.63951999999999998</v>
      </c>
      <c r="F878" s="105">
        <f>ROUND(E878^EXP('Linear predictor'!D$86),5)</f>
        <v>0.67869999999999997</v>
      </c>
      <c r="G878" s="91">
        <v>0.89534000000000002</v>
      </c>
      <c r="H878" s="112">
        <v>0.89076999999999995</v>
      </c>
      <c r="I878" s="115">
        <f>IF('Case Details'!C$12=1,'Baseline survivor func'!G878,'Baseline survivor func'!H878)</f>
        <v>0.89534000000000002</v>
      </c>
      <c r="J878" s="110">
        <f>ROUND(I878^EXP('Linear predictor'!F$86),5)</f>
        <v>0.88405</v>
      </c>
    </row>
    <row r="879" spans="1:10">
      <c r="A879" s="93">
        <v>874</v>
      </c>
      <c r="B879" s="105">
        <v>875</v>
      </c>
      <c r="C879" s="93">
        <v>0.63951999999999998</v>
      </c>
      <c r="D879" s="94">
        <v>0.23855999999999999</v>
      </c>
      <c r="E879" s="104">
        <f>IF('Case Details'!C$12=1,'Baseline survivor func'!C879,'Baseline survivor func'!D879)</f>
        <v>0.63951999999999998</v>
      </c>
      <c r="F879" s="105">
        <f>ROUND(E879^EXP('Linear predictor'!D$86),5)</f>
        <v>0.67869999999999997</v>
      </c>
      <c r="G879" s="91">
        <v>0.89534000000000002</v>
      </c>
      <c r="H879" s="112">
        <v>0.89036999999999999</v>
      </c>
      <c r="I879" s="115">
        <f>IF('Case Details'!C$12=1,'Baseline survivor func'!G879,'Baseline survivor func'!H879)</f>
        <v>0.89534000000000002</v>
      </c>
      <c r="J879" s="110">
        <f>ROUND(I879^EXP('Linear predictor'!F$86),5)</f>
        <v>0.88405</v>
      </c>
    </row>
    <row r="880" spans="1:10">
      <c r="A880" s="93">
        <v>875</v>
      </c>
      <c r="B880" s="105">
        <v>876</v>
      </c>
      <c r="C880" s="93">
        <v>0.63951999999999998</v>
      </c>
      <c r="D880" s="94">
        <v>0.23649000000000001</v>
      </c>
      <c r="E880" s="104">
        <f>IF('Case Details'!C$12=1,'Baseline survivor func'!C880,'Baseline survivor func'!D880)</f>
        <v>0.63951999999999998</v>
      </c>
      <c r="F880" s="105">
        <f>ROUND(E880^EXP('Linear predictor'!D$86),5)</f>
        <v>0.67869999999999997</v>
      </c>
      <c r="G880" s="91">
        <v>0.89534000000000002</v>
      </c>
      <c r="H880" s="112">
        <v>0.89036999999999999</v>
      </c>
      <c r="I880" s="115">
        <f>IF('Case Details'!C$12=1,'Baseline survivor func'!G880,'Baseline survivor func'!H880)</f>
        <v>0.89534000000000002</v>
      </c>
      <c r="J880" s="110">
        <f>ROUND(I880^EXP('Linear predictor'!F$86),5)</f>
        <v>0.88405</v>
      </c>
    </row>
    <row r="881" spans="1:10">
      <c r="A881" s="93">
        <v>876</v>
      </c>
      <c r="B881" s="105">
        <v>877</v>
      </c>
      <c r="C881" s="93">
        <v>0.63951999999999998</v>
      </c>
      <c r="D881" s="94">
        <v>0.23649000000000001</v>
      </c>
      <c r="E881" s="104">
        <f>IF('Case Details'!C$12=1,'Baseline survivor func'!C881,'Baseline survivor func'!D881)</f>
        <v>0.63951999999999998</v>
      </c>
      <c r="F881" s="105">
        <f>ROUND(E881^EXP('Linear predictor'!D$86),5)</f>
        <v>0.67869999999999997</v>
      </c>
      <c r="G881" s="91">
        <v>0.89534000000000002</v>
      </c>
      <c r="H881" s="112">
        <v>0.89036999999999999</v>
      </c>
      <c r="I881" s="115">
        <f>IF('Case Details'!C$12=1,'Baseline survivor func'!G881,'Baseline survivor func'!H881)</f>
        <v>0.89534000000000002</v>
      </c>
      <c r="J881" s="110">
        <f>ROUND(I881^EXP('Linear predictor'!F$86),5)</f>
        <v>0.88405</v>
      </c>
    </row>
    <row r="882" spans="1:10">
      <c r="A882" s="93">
        <v>877</v>
      </c>
      <c r="B882" s="105">
        <v>878</v>
      </c>
      <c r="C882" s="93">
        <v>0.63951999999999998</v>
      </c>
      <c r="D882" s="94">
        <v>0.23649000000000001</v>
      </c>
      <c r="E882" s="104">
        <f>IF('Case Details'!C$12=1,'Baseline survivor func'!C882,'Baseline survivor func'!D882)</f>
        <v>0.63951999999999998</v>
      </c>
      <c r="F882" s="105">
        <f>ROUND(E882^EXP('Linear predictor'!D$86),5)</f>
        <v>0.67869999999999997</v>
      </c>
      <c r="G882" s="91">
        <v>0.89268000000000003</v>
      </c>
      <c r="H882" s="112">
        <v>0.89036999999999999</v>
      </c>
      <c r="I882" s="115">
        <f>IF('Case Details'!C$12=1,'Baseline survivor func'!G882,'Baseline survivor func'!H882)</f>
        <v>0.89268000000000003</v>
      </c>
      <c r="J882" s="110">
        <f>ROUND(I882^EXP('Linear predictor'!F$86),5)</f>
        <v>0.88112000000000001</v>
      </c>
    </row>
    <row r="883" spans="1:10">
      <c r="A883" s="93">
        <v>878</v>
      </c>
      <c r="B883" s="105">
        <v>879</v>
      </c>
      <c r="C883" s="93">
        <v>0.63951999999999998</v>
      </c>
      <c r="D883" s="94">
        <v>0.23649000000000001</v>
      </c>
      <c r="E883" s="104">
        <f>IF('Case Details'!C$12=1,'Baseline survivor func'!C883,'Baseline survivor func'!D883)</f>
        <v>0.63951999999999998</v>
      </c>
      <c r="F883" s="105">
        <f>ROUND(E883^EXP('Linear predictor'!D$86),5)</f>
        <v>0.67869999999999997</v>
      </c>
      <c r="G883" s="91">
        <v>0.89268000000000003</v>
      </c>
      <c r="H883" s="112">
        <v>0.89036999999999999</v>
      </c>
      <c r="I883" s="115">
        <f>IF('Case Details'!C$12=1,'Baseline survivor func'!G883,'Baseline survivor func'!H883)</f>
        <v>0.89268000000000003</v>
      </c>
      <c r="J883" s="110">
        <f>ROUND(I883^EXP('Linear predictor'!F$86),5)</f>
        <v>0.88112000000000001</v>
      </c>
    </row>
    <row r="884" spans="1:10">
      <c r="A884" s="93">
        <v>879</v>
      </c>
      <c r="B884" s="105">
        <v>880</v>
      </c>
      <c r="C884" s="93">
        <v>0.63951999999999998</v>
      </c>
      <c r="D884" s="94">
        <v>0.23649000000000001</v>
      </c>
      <c r="E884" s="104">
        <f>IF('Case Details'!C$12=1,'Baseline survivor func'!C884,'Baseline survivor func'!D884)</f>
        <v>0.63951999999999998</v>
      </c>
      <c r="F884" s="105">
        <f>ROUND(E884^EXP('Linear predictor'!D$86),5)</f>
        <v>0.67869999999999997</v>
      </c>
      <c r="G884" s="91">
        <v>0.89268000000000003</v>
      </c>
      <c r="H884" s="112">
        <v>0.88997000000000004</v>
      </c>
      <c r="I884" s="115">
        <f>IF('Case Details'!C$12=1,'Baseline survivor func'!G884,'Baseline survivor func'!H884)</f>
        <v>0.89268000000000003</v>
      </c>
      <c r="J884" s="110">
        <f>ROUND(I884^EXP('Linear predictor'!F$86),5)</f>
        <v>0.88112000000000001</v>
      </c>
    </row>
    <row r="885" spans="1:10">
      <c r="A885" s="93">
        <v>880</v>
      </c>
      <c r="B885" s="105">
        <v>881</v>
      </c>
      <c r="C885" s="93">
        <v>0.63951999999999998</v>
      </c>
      <c r="D885" s="94">
        <v>0.23649000000000001</v>
      </c>
      <c r="E885" s="104">
        <f>IF('Case Details'!C$12=1,'Baseline survivor func'!C885,'Baseline survivor func'!D885)</f>
        <v>0.63951999999999998</v>
      </c>
      <c r="F885" s="105">
        <f>ROUND(E885^EXP('Linear predictor'!D$86),5)</f>
        <v>0.67869999999999997</v>
      </c>
      <c r="G885" s="91">
        <v>0.89268000000000003</v>
      </c>
      <c r="H885" s="112">
        <v>0.88997000000000004</v>
      </c>
      <c r="I885" s="115">
        <f>IF('Case Details'!C$12=1,'Baseline survivor func'!G885,'Baseline survivor func'!H885)</f>
        <v>0.89268000000000003</v>
      </c>
      <c r="J885" s="110">
        <f>ROUND(I885^EXP('Linear predictor'!F$86),5)</f>
        <v>0.88112000000000001</v>
      </c>
    </row>
    <row r="886" spans="1:10">
      <c r="A886" s="93">
        <v>881</v>
      </c>
      <c r="B886" s="105">
        <v>882</v>
      </c>
      <c r="C886" s="93">
        <v>0.63951999999999998</v>
      </c>
      <c r="D886" s="94">
        <v>0.23649000000000001</v>
      </c>
      <c r="E886" s="104">
        <f>IF('Case Details'!C$12=1,'Baseline survivor func'!C886,'Baseline survivor func'!D886)</f>
        <v>0.63951999999999998</v>
      </c>
      <c r="F886" s="105">
        <f>ROUND(E886^EXP('Linear predictor'!D$86),5)</f>
        <v>0.67869999999999997</v>
      </c>
      <c r="G886" s="91">
        <v>0.89268000000000003</v>
      </c>
      <c r="H886" s="112">
        <v>0.88997000000000004</v>
      </c>
      <c r="I886" s="115">
        <f>IF('Case Details'!C$12=1,'Baseline survivor func'!G886,'Baseline survivor func'!H886)</f>
        <v>0.89268000000000003</v>
      </c>
      <c r="J886" s="110">
        <f>ROUND(I886^EXP('Linear predictor'!F$86),5)</f>
        <v>0.88112000000000001</v>
      </c>
    </row>
    <row r="887" spans="1:10">
      <c r="A887" s="93">
        <v>882</v>
      </c>
      <c r="B887" s="105">
        <v>883</v>
      </c>
      <c r="C887" s="93">
        <v>0.63951999999999998</v>
      </c>
      <c r="D887" s="94">
        <v>0.23649000000000001</v>
      </c>
      <c r="E887" s="104">
        <f>IF('Case Details'!C$12=1,'Baseline survivor func'!C887,'Baseline survivor func'!D887)</f>
        <v>0.63951999999999998</v>
      </c>
      <c r="F887" s="105">
        <f>ROUND(E887^EXP('Linear predictor'!D$86),5)</f>
        <v>0.67869999999999997</v>
      </c>
      <c r="G887" s="91">
        <v>0.89268000000000003</v>
      </c>
      <c r="H887" s="112">
        <v>0.88997000000000004</v>
      </c>
      <c r="I887" s="115">
        <f>IF('Case Details'!C$12=1,'Baseline survivor func'!G887,'Baseline survivor func'!H887)</f>
        <v>0.89268000000000003</v>
      </c>
      <c r="J887" s="110">
        <f>ROUND(I887^EXP('Linear predictor'!F$86),5)</f>
        <v>0.88112000000000001</v>
      </c>
    </row>
    <row r="888" spans="1:10">
      <c r="A888" s="93">
        <v>883</v>
      </c>
      <c r="B888" s="105">
        <v>884</v>
      </c>
      <c r="C888" s="93">
        <v>0.63951999999999998</v>
      </c>
      <c r="D888" s="94">
        <v>0.22572</v>
      </c>
      <c r="E888" s="104">
        <f>IF('Case Details'!C$12=1,'Baseline survivor func'!C888,'Baseline survivor func'!D888)</f>
        <v>0.63951999999999998</v>
      </c>
      <c r="F888" s="105">
        <f>ROUND(E888^EXP('Linear predictor'!D$86),5)</f>
        <v>0.67869999999999997</v>
      </c>
      <c r="G888" s="91">
        <v>0.89268000000000003</v>
      </c>
      <c r="H888" s="112">
        <v>0.88997000000000004</v>
      </c>
      <c r="I888" s="115">
        <f>IF('Case Details'!C$12=1,'Baseline survivor func'!G888,'Baseline survivor func'!H888)</f>
        <v>0.89268000000000003</v>
      </c>
      <c r="J888" s="110">
        <f>ROUND(I888^EXP('Linear predictor'!F$86),5)</f>
        <v>0.88112000000000001</v>
      </c>
    </row>
    <row r="889" spans="1:10">
      <c r="A889" s="93">
        <v>884</v>
      </c>
      <c r="B889" s="105">
        <v>885</v>
      </c>
      <c r="C889" s="93">
        <v>0.63951999999999998</v>
      </c>
      <c r="D889" s="94">
        <v>0.22572</v>
      </c>
      <c r="E889" s="104">
        <f>IF('Case Details'!C$12=1,'Baseline survivor func'!C889,'Baseline survivor func'!D889)</f>
        <v>0.63951999999999998</v>
      </c>
      <c r="F889" s="105">
        <f>ROUND(E889^EXP('Linear predictor'!D$86),5)</f>
        <v>0.67869999999999997</v>
      </c>
      <c r="G889" s="91">
        <v>0.89268000000000003</v>
      </c>
      <c r="H889" s="112">
        <v>0.88997000000000004</v>
      </c>
      <c r="I889" s="115">
        <f>IF('Case Details'!C$12=1,'Baseline survivor func'!G889,'Baseline survivor func'!H889)</f>
        <v>0.89268000000000003</v>
      </c>
      <c r="J889" s="110">
        <f>ROUND(I889^EXP('Linear predictor'!F$86),5)</f>
        <v>0.88112000000000001</v>
      </c>
    </row>
    <row r="890" spans="1:10">
      <c r="A890" s="93">
        <v>885</v>
      </c>
      <c r="B890" s="105">
        <v>886</v>
      </c>
      <c r="C890" s="93">
        <v>0.63951999999999998</v>
      </c>
      <c r="D890" s="94">
        <v>0.22572</v>
      </c>
      <c r="E890" s="104">
        <f>IF('Case Details'!C$12=1,'Baseline survivor func'!C890,'Baseline survivor func'!D890)</f>
        <v>0.63951999999999998</v>
      </c>
      <c r="F890" s="105">
        <f>ROUND(E890^EXP('Linear predictor'!D$86),5)</f>
        <v>0.67869999999999997</v>
      </c>
      <c r="G890" s="91">
        <v>0.89268000000000003</v>
      </c>
      <c r="H890" s="112">
        <v>0.88997000000000004</v>
      </c>
      <c r="I890" s="115">
        <f>IF('Case Details'!C$12=1,'Baseline survivor func'!G890,'Baseline survivor func'!H890)</f>
        <v>0.89268000000000003</v>
      </c>
      <c r="J890" s="110">
        <f>ROUND(I890^EXP('Linear predictor'!F$86),5)</f>
        <v>0.88112000000000001</v>
      </c>
    </row>
    <row r="891" spans="1:10">
      <c r="A891" s="93">
        <v>886</v>
      </c>
      <c r="B891" s="105">
        <v>887</v>
      </c>
      <c r="C891" s="93">
        <v>0.63951999999999998</v>
      </c>
      <c r="D891" s="94">
        <v>0.22572</v>
      </c>
      <c r="E891" s="104">
        <f>IF('Case Details'!C$12=1,'Baseline survivor func'!C891,'Baseline survivor func'!D891)</f>
        <v>0.63951999999999998</v>
      </c>
      <c r="F891" s="105">
        <f>ROUND(E891^EXP('Linear predictor'!D$86),5)</f>
        <v>0.67869999999999997</v>
      </c>
      <c r="G891" s="91">
        <v>0.89268000000000003</v>
      </c>
      <c r="H891" s="112">
        <v>0.88997000000000004</v>
      </c>
      <c r="I891" s="115">
        <f>IF('Case Details'!C$12=1,'Baseline survivor func'!G891,'Baseline survivor func'!H891)</f>
        <v>0.89268000000000003</v>
      </c>
      <c r="J891" s="110">
        <f>ROUND(I891^EXP('Linear predictor'!F$86),5)</f>
        <v>0.88112000000000001</v>
      </c>
    </row>
    <row r="892" spans="1:10">
      <c r="A892" s="93">
        <v>887</v>
      </c>
      <c r="B892" s="105">
        <v>888</v>
      </c>
      <c r="C892" s="93">
        <v>0.63951999999999998</v>
      </c>
      <c r="D892" s="94">
        <v>0.22572</v>
      </c>
      <c r="E892" s="104">
        <f>IF('Case Details'!C$12=1,'Baseline survivor func'!C892,'Baseline survivor func'!D892)</f>
        <v>0.63951999999999998</v>
      </c>
      <c r="F892" s="105">
        <f>ROUND(E892^EXP('Linear predictor'!D$86),5)</f>
        <v>0.67869999999999997</v>
      </c>
      <c r="G892" s="91">
        <v>0.89268000000000003</v>
      </c>
      <c r="H892" s="112">
        <v>0.88997000000000004</v>
      </c>
      <c r="I892" s="115">
        <f>IF('Case Details'!C$12=1,'Baseline survivor func'!G892,'Baseline survivor func'!H892)</f>
        <v>0.89268000000000003</v>
      </c>
      <c r="J892" s="110">
        <f>ROUND(I892^EXP('Linear predictor'!F$86),5)</f>
        <v>0.88112000000000001</v>
      </c>
    </row>
    <row r="893" spans="1:10">
      <c r="A893" s="93">
        <v>888</v>
      </c>
      <c r="B893" s="105">
        <v>889</v>
      </c>
      <c r="C893" s="93">
        <v>0.63951999999999998</v>
      </c>
      <c r="D893" s="94">
        <v>0.22572</v>
      </c>
      <c r="E893" s="104">
        <f>IF('Case Details'!C$12=1,'Baseline survivor func'!C893,'Baseline survivor func'!D893)</f>
        <v>0.63951999999999998</v>
      </c>
      <c r="F893" s="105">
        <f>ROUND(E893^EXP('Linear predictor'!D$86),5)</f>
        <v>0.67869999999999997</v>
      </c>
      <c r="G893" s="91">
        <v>0.89268000000000003</v>
      </c>
      <c r="H893" s="112">
        <v>0.88997000000000004</v>
      </c>
      <c r="I893" s="115">
        <f>IF('Case Details'!C$12=1,'Baseline survivor func'!G893,'Baseline survivor func'!H893)</f>
        <v>0.89268000000000003</v>
      </c>
      <c r="J893" s="110">
        <f>ROUND(I893^EXP('Linear predictor'!F$86),5)</f>
        <v>0.88112000000000001</v>
      </c>
    </row>
    <row r="894" spans="1:10">
      <c r="A894" s="93">
        <v>889</v>
      </c>
      <c r="B894" s="105">
        <v>890</v>
      </c>
      <c r="C894" s="93">
        <v>0.63951999999999998</v>
      </c>
      <c r="D894" s="94">
        <v>0.22572</v>
      </c>
      <c r="E894" s="104">
        <f>IF('Case Details'!C$12=1,'Baseline survivor func'!C894,'Baseline survivor func'!D894)</f>
        <v>0.63951999999999998</v>
      </c>
      <c r="F894" s="105">
        <f>ROUND(E894^EXP('Linear predictor'!D$86),5)</f>
        <v>0.67869999999999997</v>
      </c>
      <c r="G894" s="91">
        <v>0.89268000000000003</v>
      </c>
      <c r="H894" s="112">
        <v>0.88997000000000004</v>
      </c>
      <c r="I894" s="115">
        <f>IF('Case Details'!C$12=1,'Baseline survivor func'!G894,'Baseline survivor func'!H894)</f>
        <v>0.89268000000000003</v>
      </c>
      <c r="J894" s="110">
        <f>ROUND(I894^EXP('Linear predictor'!F$86),5)</f>
        <v>0.88112000000000001</v>
      </c>
    </row>
    <row r="895" spans="1:10">
      <c r="A895" s="93">
        <v>890</v>
      </c>
      <c r="B895" s="105">
        <v>891</v>
      </c>
      <c r="C895" s="93">
        <v>0.63951999999999998</v>
      </c>
      <c r="D895" s="94">
        <v>0.22572</v>
      </c>
      <c r="E895" s="104">
        <f>IF('Case Details'!C$12=1,'Baseline survivor func'!C895,'Baseline survivor func'!D895)</f>
        <v>0.63951999999999998</v>
      </c>
      <c r="F895" s="105">
        <f>ROUND(E895^EXP('Linear predictor'!D$86),5)</f>
        <v>0.67869999999999997</v>
      </c>
      <c r="G895" s="91">
        <v>0.89268000000000003</v>
      </c>
      <c r="H895" s="112">
        <v>0.88997000000000004</v>
      </c>
      <c r="I895" s="115">
        <f>IF('Case Details'!C$12=1,'Baseline survivor func'!G895,'Baseline survivor func'!H895)</f>
        <v>0.89268000000000003</v>
      </c>
      <c r="J895" s="110">
        <f>ROUND(I895^EXP('Linear predictor'!F$86),5)</f>
        <v>0.88112000000000001</v>
      </c>
    </row>
    <row r="896" spans="1:10">
      <c r="A896" s="93">
        <v>891</v>
      </c>
      <c r="B896" s="105">
        <v>892</v>
      </c>
      <c r="C896" s="93">
        <v>0.63951999999999998</v>
      </c>
      <c r="D896" s="94">
        <v>0.22572</v>
      </c>
      <c r="E896" s="104">
        <f>IF('Case Details'!C$12=1,'Baseline survivor func'!C896,'Baseline survivor func'!D896)</f>
        <v>0.63951999999999998</v>
      </c>
      <c r="F896" s="105">
        <f>ROUND(E896^EXP('Linear predictor'!D$86),5)</f>
        <v>0.67869999999999997</v>
      </c>
      <c r="G896" s="91">
        <v>0.89268000000000003</v>
      </c>
      <c r="H896" s="112">
        <v>0.88997000000000004</v>
      </c>
      <c r="I896" s="115">
        <f>IF('Case Details'!C$12=1,'Baseline survivor func'!G896,'Baseline survivor func'!H896)</f>
        <v>0.89268000000000003</v>
      </c>
      <c r="J896" s="110">
        <f>ROUND(I896^EXP('Linear predictor'!F$86),5)</f>
        <v>0.88112000000000001</v>
      </c>
    </row>
    <row r="897" spans="1:10">
      <c r="A897" s="93">
        <v>892</v>
      </c>
      <c r="B897" s="105">
        <v>893</v>
      </c>
      <c r="C897" s="93">
        <v>0.63951999999999998</v>
      </c>
      <c r="D897" s="94">
        <v>0.22572</v>
      </c>
      <c r="E897" s="104">
        <f>IF('Case Details'!C$12=1,'Baseline survivor func'!C897,'Baseline survivor func'!D897)</f>
        <v>0.63951999999999998</v>
      </c>
      <c r="F897" s="105">
        <f>ROUND(E897^EXP('Linear predictor'!D$86),5)</f>
        <v>0.67869999999999997</v>
      </c>
      <c r="G897" s="91">
        <v>0.89268000000000003</v>
      </c>
      <c r="H897" s="112">
        <v>0.88997000000000004</v>
      </c>
      <c r="I897" s="115">
        <f>IF('Case Details'!C$12=1,'Baseline survivor func'!G897,'Baseline survivor func'!H897)</f>
        <v>0.89268000000000003</v>
      </c>
      <c r="J897" s="110">
        <f>ROUND(I897^EXP('Linear predictor'!F$86),5)</f>
        <v>0.88112000000000001</v>
      </c>
    </row>
    <row r="898" spans="1:10">
      <c r="A898" s="93">
        <v>893</v>
      </c>
      <c r="B898" s="105">
        <v>894</v>
      </c>
      <c r="C898" s="93">
        <v>0.63951999999999998</v>
      </c>
      <c r="D898" s="94">
        <v>0.22572</v>
      </c>
      <c r="E898" s="104">
        <f>IF('Case Details'!C$12=1,'Baseline survivor func'!C898,'Baseline survivor func'!D898)</f>
        <v>0.63951999999999998</v>
      </c>
      <c r="F898" s="105">
        <f>ROUND(E898^EXP('Linear predictor'!D$86),5)</f>
        <v>0.67869999999999997</v>
      </c>
      <c r="G898" s="91">
        <v>0.89268000000000003</v>
      </c>
      <c r="H898" s="112">
        <v>0.88997000000000004</v>
      </c>
      <c r="I898" s="115">
        <f>IF('Case Details'!C$12=1,'Baseline survivor func'!G898,'Baseline survivor func'!H898)</f>
        <v>0.89268000000000003</v>
      </c>
      <c r="J898" s="110">
        <f>ROUND(I898^EXP('Linear predictor'!F$86),5)</f>
        <v>0.88112000000000001</v>
      </c>
    </row>
    <row r="899" spans="1:10">
      <c r="A899" s="93">
        <v>894</v>
      </c>
      <c r="B899" s="105">
        <v>895</v>
      </c>
      <c r="C899" s="93">
        <v>0.63951999999999998</v>
      </c>
      <c r="D899" s="94">
        <v>0.22572</v>
      </c>
      <c r="E899" s="104">
        <f>IF('Case Details'!C$12=1,'Baseline survivor func'!C899,'Baseline survivor func'!D899)</f>
        <v>0.63951999999999998</v>
      </c>
      <c r="F899" s="105">
        <f>ROUND(E899^EXP('Linear predictor'!D$86),5)</f>
        <v>0.67869999999999997</v>
      </c>
      <c r="G899" s="91">
        <v>0.89268000000000003</v>
      </c>
      <c r="H899" s="112">
        <v>0.88997000000000004</v>
      </c>
      <c r="I899" s="115">
        <f>IF('Case Details'!C$12=1,'Baseline survivor func'!G899,'Baseline survivor func'!H899)</f>
        <v>0.89268000000000003</v>
      </c>
      <c r="J899" s="110">
        <f>ROUND(I899^EXP('Linear predictor'!F$86),5)</f>
        <v>0.88112000000000001</v>
      </c>
    </row>
    <row r="900" spans="1:10">
      <c r="A900" s="93">
        <v>895</v>
      </c>
      <c r="B900" s="105">
        <v>896</v>
      </c>
      <c r="C900" s="93">
        <v>0.63951999999999998</v>
      </c>
      <c r="D900" s="94">
        <v>0.22572</v>
      </c>
      <c r="E900" s="104">
        <f>IF('Case Details'!C$12=1,'Baseline survivor func'!C900,'Baseline survivor func'!D900)</f>
        <v>0.63951999999999998</v>
      </c>
      <c r="F900" s="105">
        <f>ROUND(E900^EXP('Linear predictor'!D$86),5)</f>
        <v>0.67869999999999997</v>
      </c>
      <c r="G900" s="91">
        <v>0.88997000000000004</v>
      </c>
      <c r="H900" s="112">
        <v>0.88997000000000004</v>
      </c>
      <c r="I900" s="115">
        <f>IF('Case Details'!C$12=1,'Baseline survivor func'!G900,'Baseline survivor func'!H900)</f>
        <v>0.88997000000000004</v>
      </c>
      <c r="J900" s="110">
        <f>ROUND(I900^EXP('Linear predictor'!F$86),5)</f>
        <v>0.87814000000000003</v>
      </c>
    </row>
    <row r="901" spans="1:10">
      <c r="A901" s="93">
        <v>896</v>
      </c>
      <c r="B901" s="105">
        <v>897</v>
      </c>
      <c r="C901" s="93">
        <v>0.63951999999999998</v>
      </c>
      <c r="D901" s="94">
        <v>0.22572</v>
      </c>
      <c r="E901" s="104">
        <f>IF('Case Details'!C$12=1,'Baseline survivor func'!C901,'Baseline survivor func'!D901)</f>
        <v>0.63951999999999998</v>
      </c>
      <c r="F901" s="105">
        <f>ROUND(E901^EXP('Linear predictor'!D$86),5)</f>
        <v>0.67869999999999997</v>
      </c>
      <c r="G901" s="91">
        <v>0.88997000000000004</v>
      </c>
      <c r="H901" s="112">
        <v>0.88997000000000004</v>
      </c>
      <c r="I901" s="115">
        <f>IF('Case Details'!C$12=1,'Baseline survivor func'!G901,'Baseline survivor func'!H901)</f>
        <v>0.88997000000000004</v>
      </c>
      <c r="J901" s="110">
        <f>ROUND(I901^EXP('Linear predictor'!F$86),5)</f>
        <v>0.87814000000000003</v>
      </c>
    </row>
    <row r="902" spans="1:10">
      <c r="A902" s="93">
        <v>897</v>
      </c>
      <c r="B902" s="105">
        <v>898</v>
      </c>
      <c r="C902" s="93">
        <v>0.63951999999999998</v>
      </c>
      <c r="D902" s="94">
        <v>0.22572</v>
      </c>
      <c r="E902" s="104">
        <f>IF('Case Details'!C$12=1,'Baseline survivor func'!C902,'Baseline survivor func'!D902)</f>
        <v>0.63951999999999998</v>
      </c>
      <c r="F902" s="105">
        <f>ROUND(E902^EXP('Linear predictor'!D$86),5)</f>
        <v>0.67869999999999997</v>
      </c>
      <c r="G902" s="91">
        <v>0.88997000000000004</v>
      </c>
      <c r="H902" s="112">
        <v>0.88997000000000004</v>
      </c>
      <c r="I902" s="115">
        <f>IF('Case Details'!C$12=1,'Baseline survivor func'!G902,'Baseline survivor func'!H902)</f>
        <v>0.88997000000000004</v>
      </c>
      <c r="J902" s="110">
        <f>ROUND(I902^EXP('Linear predictor'!F$86),5)</f>
        <v>0.87814000000000003</v>
      </c>
    </row>
    <row r="903" spans="1:10">
      <c r="A903" s="93">
        <v>898</v>
      </c>
      <c r="B903" s="105">
        <v>899</v>
      </c>
      <c r="C903" s="93">
        <v>0.63951999999999998</v>
      </c>
      <c r="D903" s="94">
        <v>0.22572</v>
      </c>
      <c r="E903" s="104">
        <f>IF('Case Details'!C$12=1,'Baseline survivor func'!C903,'Baseline survivor func'!D903)</f>
        <v>0.63951999999999998</v>
      </c>
      <c r="F903" s="105">
        <f>ROUND(E903^EXP('Linear predictor'!D$86),5)</f>
        <v>0.67869999999999997</v>
      </c>
      <c r="G903" s="91">
        <v>0.88997000000000004</v>
      </c>
      <c r="H903" s="112">
        <v>0.88997000000000004</v>
      </c>
      <c r="I903" s="115">
        <f>IF('Case Details'!C$12=1,'Baseline survivor func'!G903,'Baseline survivor func'!H903)</f>
        <v>0.88997000000000004</v>
      </c>
      <c r="J903" s="110">
        <f>ROUND(I903^EXP('Linear predictor'!F$86),5)</f>
        <v>0.87814000000000003</v>
      </c>
    </row>
    <row r="904" spans="1:10">
      <c r="A904" s="93">
        <v>899</v>
      </c>
      <c r="B904" s="105">
        <v>900</v>
      </c>
      <c r="C904" s="93">
        <v>0.63951999999999998</v>
      </c>
      <c r="D904" s="94">
        <v>0.22572</v>
      </c>
      <c r="E904" s="104">
        <f>IF('Case Details'!C$12=1,'Baseline survivor func'!C904,'Baseline survivor func'!D904)</f>
        <v>0.63951999999999998</v>
      </c>
      <c r="F904" s="105">
        <f>ROUND(E904^EXP('Linear predictor'!D$86),5)</f>
        <v>0.67869999999999997</v>
      </c>
      <c r="G904" s="91">
        <v>0.88997000000000004</v>
      </c>
      <c r="H904" s="112">
        <v>0.88997000000000004</v>
      </c>
      <c r="I904" s="115">
        <f>IF('Case Details'!C$12=1,'Baseline survivor func'!G904,'Baseline survivor func'!H904)</f>
        <v>0.88997000000000004</v>
      </c>
      <c r="J904" s="110">
        <f>ROUND(I904^EXP('Linear predictor'!F$86),5)</f>
        <v>0.87814000000000003</v>
      </c>
    </row>
    <row r="905" spans="1:10">
      <c r="A905" s="93">
        <v>900</v>
      </c>
      <c r="B905" s="105">
        <v>901</v>
      </c>
      <c r="C905" s="93">
        <v>0.63951999999999998</v>
      </c>
      <c r="D905" s="94">
        <v>0.22572</v>
      </c>
      <c r="E905" s="104">
        <f>IF('Case Details'!C$12=1,'Baseline survivor func'!C905,'Baseline survivor func'!D905)</f>
        <v>0.63951999999999998</v>
      </c>
      <c r="F905" s="105">
        <f>ROUND(E905^EXP('Linear predictor'!D$86),5)</f>
        <v>0.67869999999999997</v>
      </c>
      <c r="G905" s="91">
        <v>0.88997000000000004</v>
      </c>
      <c r="H905" s="112">
        <v>0.88997000000000004</v>
      </c>
      <c r="I905" s="115">
        <f>IF('Case Details'!C$12=1,'Baseline survivor func'!G905,'Baseline survivor func'!H905)</f>
        <v>0.88997000000000004</v>
      </c>
      <c r="J905" s="110">
        <f>ROUND(I905^EXP('Linear predictor'!F$86),5)</f>
        <v>0.87814000000000003</v>
      </c>
    </row>
    <row r="906" spans="1:10">
      <c r="A906" s="93">
        <v>901</v>
      </c>
      <c r="B906" s="105">
        <v>902</v>
      </c>
      <c r="C906" s="93">
        <v>0.63951999999999998</v>
      </c>
      <c r="D906" s="94">
        <v>0.22572</v>
      </c>
      <c r="E906" s="104">
        <f>IF('Case Details'!C$12=1,'Baseline survivor func'!C906,'Baseline survivor func'!D906)</f>
        <v>0.63951999999999998</v>
      </c>
      <c r="F906" s="105">
        <f>ROUND(E906^EXP('Linear predictor'!D$86),5)</f>
        <v>0.67869999999999997</v>
      </c>
      <c r="G906" s="91">
        <v>0.88997000000000004</v>
      </c>
      <c r="H906" s="112">
        <v>0.88997000000000004</v>
      </c>
      <c r="I906" s="115">
        <f>IF('Case Details'!C$12=1,'Baseline survivor func'!G906,'Baseline survivor func'!H906)</f>
        <v>0.88997000000000004</v>
      </c>
      <c r="J906" s="110">
        <f>ROUND(I906^EXP('Linear predictor'!F$86),5)</f>
        <v>0.87814000000000003</v>
      </c>
    </row>
    <row r="907" spans="1:10">
      <c r="A907" s="93">
        <v>902</v>
      </c>
      <c r="B907" s="105">
        <v>903</v>
      </c>
      <c r="C907" s="93">
        <v>0.63951999999999998</v>
      </c>
      <c r="D907" s="94">
        <v>0.22572</v>
      </c>
      <c r="E907" s="104">
        <f>IF('Case Details'!C$12=1,'Baseline survivor func'!C907,'Baseline survivor func'!D907)</f>
        <v>0.63951999999999998</v>
      </c>
      <c r="F907" s="105">
        <f>ROUND(E907^EXP('Linear predictor'!D$86),5)</f>
        <v>0.67869999999999997</v>
      </c>
      <c r="G907" s="91">
        <v>0.88997000000000004</v>
      </c>
      <c r="H907" s="112">
        <v>0.88997000000000004</v>
      </c>
      <c r="I907" s="115">
        <f>IF('Case Details'!C$12=1,'Baseline survivor func'!G907,'Baseline survivor func'!H907)</f>
        <v>0.88997000000000004</v>
      </c>
      <c r="J907" s="110">
        <f>ROUND(I907^EXP('Linear predictor'!F$86),5)</f>
        <v>0.87814000000000003</v>
      </c>
    </row>
    <row r="908" spans="1:10">
      <c r="A908" s="93">
        <v>903</v>
      </c>
      <c r="B908" s="105">
        <v>904</v>
      </c>
      <c r="C908" s="93">
        <v>0.63951999999999998</v>
      </c>
      <c r="D908" s="94">
        <v>0.22572</v>
      </c>
      <c r="E908" s="104">
        <f>IF('Case Details'!C$12=1,'Baseline survivor func'!C908,'Baseline survivor func'!D908)</f>
        <v>0.63951999999999998</v>
      </c>
      <c r="F908" s="105">
        <f>ROUND(E908^EXP('Linear predictor'!D$86),5)</f>
        <v>0.67869999999999997</v>
      </c>
      <c r="G908" s="91">
        <v>0.88997000000000004</v>
      </c>
      <c r="H908" s="112">
        <v>0.88997000000000004</v>
      </c>
      <c r="I908" s="115">
        <f>IF('Case Details'!C$12=1,'Baseline survivor func'!G908,'Baseline survivor func'!H908)</f>
        <v>0.88997000000000004</v>
      </c>
      <c r="J908" s="110">
        <f>ROUND(I908^EXP('Linear predictor'!F$86),5)</f>
        <v>0.87814000000000003</v>
      </c>
    </row>
    <row r="909" spans="1:10">
      <c r="A909" s="93">
        <v>904</v>
      </c>
      <c r="B909" s="105">
        <v>905</v>
      </c>
      <c r="C909" s="93">
        <v>0.63951999999999998</v>
      </c>
      <c r="D909" s="94">
        <v>0.22572</v>
      </c>
      <c r="E909" s="104">
        <f>IF('Case Details'!C$12=1,'Baseline survivor func'!C909,'Baseline survivor func'!D909)</f>
        <v>0.63951999999999998</v>
      </c>
      <c r="F909" s="105">
        <f>ROUND(E909^EXP('Linear predictor'!D$86),5)</f>
        <v>0.67869999999999997</v>
      </c>
      <c r="G909" s="91">
        <v>0.88997000000000004</v>
      </c>
      <c r="H909" s="112">
        <v>0.88997000000000004</v>
      </c>
      <c r="I909" s="115">
        <f>IF('Case Details'!C$12=1,'Baseline survivor func'!G909,'Baseline survivor func'!H909)</f>
        <v>0.88997000000000004</v>
      </c>
      <c r="J909" s="110">
        <f>ROUND(I909^EXP('Linear predictor'!F$86),5)</f>
        <v>0.87814000000000003</v>
      </c>
    </row>
    <row r="910" spans="1:10">
      <c r="A910" s="93">
        <v>905</v>
      </c>
      <c r="B910" s="105">
        <v>906</v>
      </c>
      <c r="C910" s="93">
        <v>0.63951999999999998</v>
      </c>
      <c r="D910" s="94">
        <v>0.22572</v>
      </c>
      <c r="E910" s="104">
        <f>IF('Case Details'!C$12=1,'Baseline survivor func'!C910,'Baseline survivor func'!D910)</f>
        <v>0.63951999999999998</v>
      </c>
      <c r="F910" s="105">
        <f>ROUND(E910^EXP('Linear predictor'!D$86),5)</f>
        <v>0.67869999999999997</v>
      </c>
      <c r="G910" s="91">
        <v>0.88997000000000004</v>
      </c>
      <c r="H910" s="112">
        <v>0.88997000000000004</v>
      </c>
      <c r="I910" s="115">
        <f>IF('Case Details'!C$12=1,'Baseline survivor func'!G910,'Baseline survivor func'!H910)</f>
        <v>0.88997000000000004</v>
      </c>
      <c r="J910" s="110">
        <f>ROUND(I910^EXP('Linear predictor'!F$86),5)</f>
        <v>0.87814000000000003</v>
      </c>
    </row>
    <row r="911" spans="1:10">
      <c r="A911" s="93">
        <v>906</v>
      </c>
      <c r="B911" s="105">
        <v>907</v>
      </c>
      <c r="C911" s="93">
        <v>0.63951999999999998</v>
      </c>
      <c r="D911" s="94">
        <v>0.22572</v>
      </c>
      <c r="E911" s="104">
        <f>IF('Case Details'!C$12=1,'Baseline survivor func'!C911,'Baseline survivor func'!D911)</f>
        <v>0.63951999999999998</v>
      </c>
      <c r="F911" s="105">
        <f>ROUND(E911^EXP('Linear predictor'!D$86),5)</f>
        <v>0.67869999999999997</v>
      </c>
      <c r="G911" s="91">
        <v>0.88997000000000004</v>
      </c>
      <c r="H911" s="112">
        <v>0.88997000000000004</v>
      </c>
      <c r="I911" s="115">
        <f>IF('Case Details'!C$12=1,'Baseline survivor func'!G911,'Baseline survivor func'!H911)</f>
        <v>0.88997000000000004</v>
      </c>
      <c r="J911" s="110">
        <f>ROUND(I911^EXP('Linear predictor'!F$86),5)</f>
        <v>0.87814000000000003</v>
      </c>
    </row>
    <row r="912" spans="1:10">
      <c r="A912" s="93">
        <v>907</v>
      </c>
      <c r="B912" s="105">
        <v>908</v>
      </c>
      <c r="C912" s="93">
        <v>0.63951999999999998</v>
      </c>
      <c r="D912" s="94">
        <v>0.22572</v>
      </c>
      <c r="E912" s="104">
        <f>IF('Case Details'!C$12=1,'Baseline survivor func'!C912,'Baseline survivor func'!D912)</f>
        <v>0.63951999999999998</v>
      </c>
      <c r="F912" s="105">
        <f>ROUND(E912^EXP('Linear predictor'!D$86),5)</f>
        <v>0.67869999999999997</v>
      </c>
      <c r="G912" s="91">
        <v>0.88997000000000004</v>
      </c>
      <c r="H912" s="112">
        <v>0.88997000000000004</v>
      </c>
      <c r="I912" s="115">
        <f>IF('Case Details'!C$12=1,'Baseline survivor func'!G912,'Baseline survivor func'!H912)</f>
        <v>0.88997000000000004</v>
      </c>
      <c r="J912" s="110">
        <f>ROUND(I912^EXP('Linear predictor'!F$86),5)</f>
        <v>0.87814000000000003</v>
      </c>
    </row>
    <row r="913" spans="1:10">
      <c r="A913" s="93">
        <v>908</v>
      </c>
      <c r="B913" s="105">
        <v>909</v>
      </c>
      <c r="C913" s="93">
        <v>0.63951999999999998</v>
      </c>
      <c r="D913" s="94">
        <v>0.22572</v>
      </c>
      <c r="E913" s="104">
        <f>IF('Case Details'!C$12=1,'Baseline survivor func'!C913,'Baseline survivor func'!D913)</f>
        <v>0.63951999999999998</v>
      </c>
      <c r="F913" s="105">
        <f>ROUND(E913^EXP('Linear predictor'!D$86),5)</f>
        <v>0.67869999999999997</v>
      </c>
      <c r="G913" s="91">
        <v>0.88997000000000004</v>
      </c>
      <c r="H913" s="112">
        <v>0.88956999999999997</v>
      </c>
      <c r="I913" s="115">
        <f>IF('Case Details'!C$12=1,'Baseline survivor func'!G913,'Baseline survivor func'!H913)</f>
        <v>0.88997000000000004</v>
      </c>
      <c r="J913" s="110">
        <f>ROUND(I913^EXP('Linear predictor'!F$86),5)</f>
        <v>0.87814000000000003</v>
      </c>
    </row>
    <row r="914" spans="1:10">
      <c r="A914" s="93">
        <v>909</v>
      </c>
      <c r="B914" s="105">
        <v>910</v>
      </c>
      <c r="C914" s="93">
        <v>0.63951999999999998</v>
      </c>
      <c r="D914" s="94">
        <v>0.22572</v>
      </c>
      <c r="E914" s="104">
        <f>IF('Case Details'!C$12=1,'Baseline survivor func'!C914,'Baseline survivor func'!D914)</f>
        <v>0.63951999999999998</v>
      </c>
      <c r="F914" s="105">
        <f>ROUND(E914^EXP('Linear predictor'!D$86),5)</f>
        <v>0.67869999999999997</v>
      </c>
      <c r="G914" s="91">
        <v>0.88997000000000004</v>
      </c>
      <c r="H914" s="112">
        <v>0.88956999999999997</v>
      </c>
      <c r="I914" s="115">
        <f>IF('Case Details'!C$12=1,'Baseline survivor func'!G914,'Baseline survivor func'!H914)</f>
        <v>0.88997000000000004</v>
      </c>
      <c r="J914" s="110">
        <f>ROUND(I914^EXP('Linear predictor'!F$86),5)</f>
        <v>0.87814000000000003</v>
      </c>
    </row>
    <row r="915" spans="1:10">
      <c r="A915" s="93">
        <v>910</v>
      </c>
      <c r="B915" s="105">
        <v>911</v>
      </c>
      <c r="C915" s="93">
        <v>0.63951999999999998</v>
      </c>
      <c r="D915" s="94">
        <v>0.22572</v>
      </c>
      <c r="E915" s="104">
        <f>IF('Case Details'!C$12=1,'Baseline survivor func'!C915,'Baseline survivor func'!D915)</f>
        <v>0.63951999999999998</v>
      </c>
      <c r="F915" s="105">
        <f>ROUND(E915^EXP('Linear predictor'!D$86),5)</f>
        <v>0.67869999999999997</v>
      </c>
      <c r="G915" s="91">
        <v>0.88997000000000004</v>
      </c>
      <c r="H915" s="112">
        <v>0.88956999999999997</v>
      </c>
      <c r="I915" s="115">
        <f>IF('Case Details'!C$12=1,'Baseline survivor func'!G915,'Baseline survivor func'!H915)</f>
        <v>0.88997000000000004</v>
      </c>
      <c r="J915" s="110">
        <f>ROUND(I915^EXP('Linear predictor'!F$86),5)</f>
        <v>0.87814000000000003</v>
      </c>
    </row>
    <row r="916" spans="1:10">
      <c r="A916" s="93">
        <v>911</v>
      </c>
      <c r="B916" s="105">
        <v>912</v>
      </c>
      <c r="C916" s="93">
        <v>0.63951999999999998</v>
      </c>
      <c r="D916" s="94">
        <v>0.22572</v>
      </c>
      <c r="E916" s="104">
        <f>IF('Case Details'!C$12=1,'Baseline survivor func'!C916,'Baseline survivor func'!D916)</f>
        <v>0.63951999999999998</v>
      </c>
      <c r="F916" s="105">
        <f>ROUND(E916^EXP('Linear predictor'!D$86),5)</f>
        <v>0.67869999999999997</v>
      </c>
      <c r="G916" s="91">
        <v>0.88997000000000004</v>
      </c>
      <c r="H916" s="112">
        <v>0.88956999999999997</v>
      </c>
      <c r="I916" s="115">
        <f>IF('Case Details'!C$12=1,'Baseline survivor func'!G916,'Baseline survivor func'!H916)</f>
        <v>0.88997000000000004</v>
      </c>
      <c r="J916" s="110">
        <f>ROUND(I916^EXP('Linear predictor'!F$86),5)</f>
        <v>0.87814000000000003</v>
      </c>
    </row>
    <row r="917" spans="1:10">
      <c r="A917" s="93">
        <v>912</v>
      </c>
      <c r="B917" s="105">
        <v>913</v>
      </c>
      <c r="C917" s="93">
        <v>0.63951999999999998</v>
      </c>
      <c r="D917" s="94">
        <v>0.22572</v>
      </c>
      <c r="E917" s="104">
        <f>IF('Case Details'!C$12=1,'Baseline survivor func'!C917,'Baseline survivor func'!D917)</f>
        <v>0.63951999999999998</v>
      </c>
      <c r="F917" s="105">
        <f>ROUND(E917^EXP('Linear predictor'!D$86),5)</f>
        <v>0.67869999999999997</v>
      </c>
      <c r="G917" s="91">
        <v>0.88997000000000004</v>
      </c>
      <c r="H917" s="112">
        <v>0.88956999999999997</v>
      </c>
      <c r="I917" s="115">
        <f>IF('Case Details'!C$12=1,'Baseline survivor func'!G917,'Baseline survivor func'!H917)</f>
        <v>0.88997000000000004</v>
      </c>
      <c r="J917" s="110">
        <f>ROUND(I917^EXP('Linear predictor'!F$86),5)</f>
        <v>0.87814000000000003</v>
      </c>
    </row>
    <row r="918" spans="1:10">
      <c r="A918" s="93">
        <v>913</v>
      </c>
      <c r="B918" s="105">
        <v>914</v>
      </c>
      <c r="C918" s="93">
        <v>0.63951999999999998</v>
      </c>
      <c r="D918" s="94">
        <v>0.22572</v>
      </c>
      <c r="E918" s="104">
        <f>IF('Case Details'!C$12=1,'Baseline survivor func'!C918,'Baseline survivor func'!D918)</f>
        <v>0.63951999999999998</v>
      </c>
      <c r="F918" s="105">
        <f>ROUND(E918^EXP('Linear predictor'!D$86),5)</f>
        <v>0.67869999999999997</v>
      </c>
      <c r="G918" s="91">
        <v>0.88997000000000004</v>
      </c>
      <c r="H918" s="112">
        <v>0.88956999999999997</v>
      </c>
      <c r="I918" s="115">
        <f>IF('Case Details'!C$12=1,'Baseline survivor func'!G918,'Baseline survivor func'!H918)</f>
        <v>0.88997000000000004</v>
      </c>
      <c r="J918" s="110">
        <f>ROUND(I918^EXP('Linear predictor'!F$86),5)</f>
        <v>0.87814000000000003</v>
      </c>
    </row>
    <row r="919" spans="1:10">
      <c r="A919" s="93">
        <v>914</v>
      </c>
      <c r="B919" s="105">
        <v>915</v>
      </c>
      <c r="C919" s="93">
        <v>0.63951999999999998</v>
      </c>
      <c r="D919" s="94">
        <v>0.22572</v>
      </c>
      <c r="E919" s="104">
        <f>IF('Case Details'!C$12=1,'Baseline survivor func'!C919,'Baseline survivor func'!D919)</f>
        <v>0.63951999999999998</v>
      </c>
      <c r="F919" s="105">
        <f>ROUND(E919^EXP('Linear predictor'!D$86),5)</f>
        <v>0.67869999999999997</v>
      </c>
      <c r="G919" s="91">
        <v>0.88997000000000004</v>
      </c>
      <c r="H919" s="112">
        <v>0.88956999999999997</v>
      </c>
      <c r="I919" s="115">
        <f>IF('Case Details'!C$12=1,'Baseline survivor func'!G919,'Baseline survivor func'!H919)</f>
        <v>0.88997000000000004</v>
      </c>
      <c r="J919" s="110">
        <f>ROUND(I919^EXP('Linear predictor'!F$86),5)</f>
        <v>0.87814000000000003</v>
      </c>
    </row>
    <row r="920" spans="1:10">
      <c r="A920" s="93">
        <v>915</v>
      </c>
      <c r="B920" s="105">
        <v>916</v>
      </c>
      <c r="C920" s="93">
        <v>0.63951999999999998</v>
      </c>
      <c r="D920" s="94">
        <v>0.22572</v>
      </c>
      <c r="E920" s="104">
        <f>IF('Case Details'!C$12=1,'Baseline survivor func'!C920,'Baseline survivor func'!D920)</f>
        <v>0.63951999999999998</v>
      </c>
      <c r="F920" s="105">
        <f>ROUND(E920^EXP('Linear predictor'!D$86),5)</f>
        <v>0.67869999999999997</v>
      </c>
      <c r="G920" s="91">
        <v>0.88997000000000004</v>
      </c>
      <c r="H920" s="112">
        <v>0.88956999999999997</v>
      </c>
      <c r="I920" s="115">
        <f>IF('Case Details'!C$12=1,'Baseline survivor func'!G920,'Baseline survivor func'!H920)</f>
        <v>0.88997000000000004</v>
      </c>
      <c r="J920" s="110">
        <f>ROUND(I920^EXP('Linear predictor'!F$86),5)</f>
        <v>0.87814000000000003</v>
      </c>
    </row>
    <row r="921" spans="1:10">
      <c r="A921" s="93">
        <v>916</v>
      </c>
      <c r="B921" s="105">
        <v>917</v>
      </c>
      <c r="C921" s="93">
        <v>0.63951999999999998</v>
      </c>
      <c r="D921" s="94">
        <v>0.22572</v>
      </c>
      <c r="E921" s="104">
        <f>IF('Case Details'!C$12=1,'Baseline survivor func'!C921,'Baseline survivor func'!D921)</f>
        <v>0.63951999999999998</v>
      </c>
      <c r="F921" s="105">
        <f>ROUND(E921^EXP('Linear predictor'!D$86),5)</f>
        <v>0.67869999999999997</v>
      </c>
      <c r="G921" s="91">
        <v>0.88997000000000004</v>
      </c>
      <c r="H921" s="112">
        <v>0.88956999999999997</v>
      </c>
      <c r="I921" s="115">
        <f>IF('Case Details'!C$12=1,'Baseline survivor func'!G921,'Baseline survivor func'!H921)</f>
        <v>0.88997000000000004</v>
      </c>
      <c r="J921" s="110">
        <f>ROUND(I921^EXP('Linear predictor'!F$86),5)</f>
        <v>0.87814000000000003</v>
      </c>
    </row>
    <row r="922" spans="1:10">
      <c r="A922" s="93">
        <v>917</v>
      </c>
      <c r="B922" s="105">
        <v>918</v>
      </c>
      <c r="C922" s="93">
        <v>0.63951999999999998</v>
      </c>
      <c r="D922" s="94">
        <v>0.22572</v>
      </c>
      <c r="E922" s="104">
        <f>IF('Case Details'!C$12=1,'Baseline survivor func'!C922,'Baseline survivor func'!D922)</f>
        <v>0.63951999999999998</v>
      </c>
      <c r="F922" s="105">
        <f>ROUND(E922^EXP('Linear predictor'!D$86),5)</f>
        <v>0.67869999999999997</v>
      </c>
      <c r="G922" s="91">
        <v>0.88997000000000004</v>
      </c>
      <c r="H922" s="112">
        <v>0.88956999999999997</v>
      </c>
      <c r="I922" s="115">
        <f>IF('Case Details'!C$12=1,'Baseline survivor func'!G922,'Baseline survivor func'!H922)</f>
        <v>0.88997000000000004</v>
      </c>
      <c r="J922" s="110">
        <f>ROUND(I922^EXP('Linear predictor'!F$86),5)</f>
        <v>0.87814000000000003</v>
      </c>
    </row>
    <row r="923" spans="1:10">
      <c r="A923" s="93">
        <v>918</v>
      </c>
      <c r="B923" s="105">
        <v>919</v>
      </c>
      <c r="C923" s="93">
        <v>0.63951999999999998</v>
      </c>
      <c r="D923" s="94">
        <v>0.22572</v>
      </c>
      <c r="E923" s="104">
        <f>IF('Case Details'!C$12=1,'Baseline survivor func'!C923,'Baseline survivor func'!D923)</f>
        <v>0.63951999999999998</v>
      </c>
      <c r="F923" s="105">
        <f>ROUND(E923^EXP('Linear predictor'!D$86),5)</f>
        <v>0.67869999999999997</v>
      </c>
      <c r="G923" s="91">
        <v>0.88997000000000004</v>
      </c>
      <c r="H923" s="112">
        <v>0.88956999999999997</v>
      </c>
      <c r="I923" s="115">
        <f>IF('Case Details'!C$12=1,'Baseline survivor func'!G923,'Baseline survivor func'!H923)</f>
        <v>0.88997000000000004</v>
      </c>
      <c r="J923" s="110">
        <f>ROUND(I923^EXP('Linear predictor'!F$86),5)</f>
        <v>0.87814000000000003</v>
      </c>
    </row>
    <row r="924" spans="1:10">
      <c r="A924" s="93">
        <v>919</v>
      </c>
      <c r="B924" s="105">
        <v>920</v>
      </c>
      <c r="C924" s="93">
        <v>0.63951999999999998</v>
      </c>
      <c r="D924" s="94">
        <v>0.22572</v>
      </c>
      <c r="E924" s="104">
        <f>IF('Case Details'!C$12=1,'Baseline survivor func'!C924,'Baseline survivor func'!D924)</f>
        <v>0.63951999999999998</v>
      </c>
      <c r="F924" s="105">
        <f>ROUND(E924^EXP('Linear predictor'!D$86),5)</f>
        <v>0.67869999999999997</v>
      </c>
      <c r="G924" s="91">
        <v>0.88997000000000004</v>
      </c>
      <c r="H924" s="112">
        <v>0.88956999999999997</v>
      </c>
      <c r="I924" s="115">
        <f>IF('Case Details'!C$12=1,'Baseline survivor func'!G924,'Baseline survivor func'!H924)</f>
        <v>0.88997000000000004</v>
      </c>
      <c r="J924" s="110">
        <f>ROUND(I924^EXP('Linear predictor'!F$86),5)</f>
        <v>0.87814000000000003</v>
      </c>
    </row>
    <row r="925" spans="1:10">
      <c r="A925" s="93">
        <v>920</v>
      </c>
      <c r="B925" s="105">
        <v>921</v>
      </c>
      <c r="C925" s="93">
        <v>0.63951999999999998</v>
      </c>
      <c r="D925" s="94">
        <v>0.22572</v>
      </c>
      <c r="E925" s="104">
        <f>IF('Case Details'!C$12=1,'Baseline survivor func'!C925,'Baseline survivor func'!D925)</f>
        <v>0.63951999999999998</v>
      </c>
      <c r="F925" s="105">
        <f>ROUND(E925^EXP('Linear predictor'!D$86),5)</f>
        <v>0.67869999999999997</v>
      </c>
      <c r="G925" s="91">
        <v>0.88997000000000004</v>
      </c>
      <c r="H925" s="112">
        <v>0.88956999999999997</v>
      </c>
      <c r="I925" s="115">
        <f>IF('Case Details'!C$12=1,'Baseline survivor func'!G925,'Baseline survivor func'!H925)</f>
        <v>0.88997000000000004</v>
      </c>
      <c r="J925" s="110">
        <f>ROUND(I925^EXP('Linear predictor'!F$86),5)</f>
        <v>0.87814000000000003</v>
      </c>
    </row>
    <row r="926" spans="1:10">
      <c r="A926" s="93">
        <v>921</v>
      </c>
      <c r="B926" s="105">
        <v>922</v>
      </c>
      <c r="C926" s="93">
        <v>0.63951999999999998</v>
      </c>
      <c r="D926" s="94">
        <v>0.22572</v>
      </c>
      <c r="E926" s="104">
        <f>IF('Case Details'!C$12=1,'Baseline survivor func'!C926,'Baseline survivor func'!D926)</f>
        <v>0.63951999999999998</v>
      </c>
      <c r="F926" s="105">
        <f>ROUND(E926^EXP('Linear predictor'!D$86),5)</f>
        <v>0.67869999999999997</v>
      </c>
      <c r="G926" s="91">
        <v>0.88997000000000004</v>
      </c>
      <c r="H926" s="112">
        <v>0.88956999999999997</v>
      </c>
      <c r="I926" s="115">
        <f>IF('Case Details'!C$12=1,'Baseline survivor func'!G926,'Baseline survivor func'!H926)</f>
        <v>0.88997000000000004</v>
      </c>
      <c r="J926" s="110">
        <f>ROUND(I926^EXP('Linear predictor'!F$86),5)</f>
        <v>0.87814000000000003</v>
      </c>
    </row>
    <row r="927" spans="1:10">
      <c r="A927" s="93">
        <v>922</v>
      </c>
      <c r="B927" s="105">
        <v>923</v>
      </c>
      <c r="C927" s="93">
        <v>0.63951999999999998</v>
      </c>
      <c r="D927" s="94">
        <v>0.22572</v>
      </c>
      <c r="E927" s="104">
        <f>IF('Case Details'!C$12=1,'Baseline survivor func'!C927,'Baseline survivor func'!D927)</f>
        <v>0.63951999999999998</v>
      </c>
      <c r="F927" s="105">
        <f>ROUND(E927^EXP('Linear predictor'!D$86),5)</f>
        <v>0.67869999999999997</v>
      </c>
      <c r="G927" s="91">
        <v>0.88997000000000004</v>
      </c>
      <c r="H927" s="112">
        <v>0.88956999999999997</v>
      </c>
      <c r="I927" s="115">
        <f>IF('Case Details'!C$12=1,'Baseline survivor func'!G927,'Baseline survivor func'!H927)</f>
        <v>0.88997000000000004</v>
      </c>
      <c r="J927" s="110">
        <f>ROUND(I927^EXP('Linear predictor'!F$86),5)</f>
        <v>0.87814000000000003</v>
      </c>
    </row>
    <row r="928" spans="1:10">
      <c r="A928" s="93">
        <v>923</v>
      </c>
      <c r="B928" s="105">
        <v>924</v>
      </c>
      <c r="C928" s="93">
        <v>0.63951999999999998</v>
      </c>
      <c r="D928" s="94">
        <v>0.22572</v>
      </c>
      <c r="E928" s="104">
        <f>IF('Case Details'!C$12=1,'Baseline survivor func'!C928,'Baseline survivor func'!D928)</f>
        <v>0.63951999999999998</v>
      </c>
      <c r="F928" s="105">
        <f>ROUND(E928^EXP('Linear predictor'!D$86),5)</f>
        <v>0.67869999999999997</v>
      </c>
      <c r="G928" s="91">
        <v>0.88997000000000004</v>
      </c>
      <c r="H928" s="112">
        <v>0.88956999999999997</v>
      </c>
      <c r="I928" s="115">
        <f>IF('Case Details'!C$12=1,'Baseline survivor func'!G928,'Baseline survivor func'!H928)</f>
        <v>0.88997000000000004</v>
      </c>
      <c r="J928" s="110">
        <f>ROUND(I928^EXP('Linear predictor'!F$86),5)</f>
        <v>0.87814000000000003</v>
      </c>
    </row>
    <row r="929" spans="1:10">
      <c r="A929" s="93">
        <v>924</v>
      </c>
      <c r="B929" s="105">
        <v>925</v>
      </c>
      <c r="C929" s="93">
        <v>0.63951999999999998</v>
      </c>
      <c r="D929" s="94">
        <v>0.22572</v>
      </c>
      <c r="E929" s="104">
        <f>IF('Case Details'!C$12=1,'Baseline survivor func'!C929,'Baseline survivor func'!D929)</f>
        <v>0.63951999999999998</v>
      </c>
      <c r="F929" s="105">
        <f>ROUND(E929^EXP('Linear predictor'!D$86),5)</f>
        <v>0.67869999999999997</v>
      </c>
      <c r="G929" s="91">
        <v>0.88997000000000004</v>
      </c>
      <c r="H929" s="112">
        <v>0.88956999999999997</v>
      </c>
      <c r="I929" s="115">
        <f>IF('Case Details'!C$12=1,'Baseline survivor func'!G929,'Baseline survivor func'!H929)</f>
        <v>0.88997000000000004</v>
      </c>
      <c r="J929" s="110">
        <f>ROUND(I929^EXP('Linear predictor'!F$86),5)</f>
        <v>0.87814000000000003</v>
      </c>
    </row>
    <row r="930" spans="1:10">
      <c r="A930" s="93">
        <v>925</v>
      </c>
      <c r="B930" s="105">
        <v>926</v>
      </c>
      <c r="C930" s="93">
        <v>0.63951999999999998</v>
      </c>
      <c r="D930" s="94">
        <v>0.22572</v>
      </c>
      <c r="E930" s="104">
        <f>IF('Case Details'!C$12=1,'Baseline survivor func'!C930,'Baseline survivor func'!D930)</f>
        <v>0.63951999999999998</v>
      </c>
      <c r="F930" s="105">
        <f>ROUND(E930^EXP('Linear predictor'!D$86),5)</f>
        <v>0.67869999999999997</v>
      </c>
      <c r="G930" s="91">
        <v>0.88997000000000004</v>
      </c>
      <c r="H930" s="112">
        <v>0.88956999999999997</v>
      </c>
      <c r="I930" s="115">
        <f>IF('Case Details'!C$12=1,'Baseline survivor func'!G930,'Baseline survivor func'!H930)</f>
        <v>0.88997000000000004</v>
      </c>
      <c r="J930" s="110">
        <f>ROUND(I930^EXP('Linear predictor'!F$86),5)</f>
        <v>0.87814000000000003</v>
      </c>
    </row>
    <row r="931" spans="1:10">
      <c r="A931" s="93">
        <v>926</v>
      </c>
      <c r="B931" s="105">
        <v>927</v>
      </c>
      <c r="C931" s="93">
        <v>0.63951999999999998</v>
      </c>
      <c r="D931" s="94">
        <v>0.22572</v>
      </c>
      <c r="E931" s="104">
        <f>IF('Case Details'!C$12=1,'Baseline survivor func'!C931,'Baseline survivor func'!D931)</f>
        <v>0.63951999999999998</v>
      </c>
      <c r="F931" s="105">
        <f>ROUND(E931^EXP('Linear predictor'!D$86),5)</f>
        <v>0.67869999999999997</v>
      </c>
      <c r="G931" s="91">
        <v>0.88997000000000004</v>
      </c>
      <c r="H931" s="112">
        <v>0.88956999999999997</v>
      </c>
      <c r="I931" s="115">
        <f>IF('Case Details'!C$12=1,'Baseline survivor func'!G931,'Baseline survivor func'!H931)</f>
        <v>0.88997000000000004</v>
      </c>
      <c r="J931" s="110">
        <f>ROUND(I931^EXP('Linear predictor'!F$86),5)</f>
        <v>0.87814000000000003</v>
      </c>
    </row>
    <row r="932" spans="1:10">
      <c r="A932" s="93">
        <v>927</v>
      </c>
      <c r="B932" s="105">
        <v>928</v>
      </c>
      <c r="C932" s="93">
        <v>0.63951999999999998</v>
      </c>
      <c r="D932" s="94">
        <v>0.22572</v>
      </c>
      <c r="E932" s="104">
        <f>IF('Case Details'!C$12=1,'Baseline survivor func'!C932,'Baseline survivor func'!D932)</f>
        <v>0.63951999999999998</v>
      </c>
      <c r="F932" s="105">
        <f>ROUND(E932^EXP('Linear predictor'!D$86),5)</f>
        <v>0.67869999999999997</v>
      </c>
      <c r="G932" s="91">
        <v>0.88997000000000004</v>
      </c>
      <c r="H932" s="112">
        <v>0.88956999999999997</v>
      </c>
      <c r="I932" s="115">
        <f>IF('Case Details'!C$12=1,'Baseline survivor func'!G932,'Baseline survivor func'!H932)</f>
        <v>0.88997000000000004</v>
      </c>
      <c r="J932" s="110">
        <f>ROUND(I932^EXP('Linear predictor'!F$86),5)</f>
        <v>0.87814000000000003</v>
      </c>
    </row>
    <row r="933" spans="1:10">
      <c r="A933" s="93">
        <v>928</v>
      </c>
      <c r="B933" s="105">
        <v>929</v>
      </c>
      <c r="C933" s="93">
        <v>0.63951999999999998</v>
      </c>
      <c r="D933" s="94">
        <v>0.22572</v>
      </c>
      <c r="E933" s="104">
        <f>IF('Case Details'!C$12=1,'Baseline survivor func'!C933,'Baseline survivor func'!D933)</f>
        <v>0.63951999999999998</v>
      </c>
      <c r="F933" s="105">
        <f>ROUND(E933^EXP('Linear predictor'!D$86),5)</f>
        <v>0.67869999999999997</v>
      </c>
      <c r="G933" s="91">
        <v>0.88997000000000004</v>
      </c>
      <c r="H933" s="112">
        <v>0.88956999999999997</v>
      </c>
      <c r="I933" s="115">
        <f>IF('Case Details'!C$12=1,'Baseline survivor func'!G933,'Baseline survivor func'!H933)</f>
        <v>0.88997000000000004</v>
      </c>
      <c r="J933" s="110">
        <f>ROUND(I933^EXP('Linear predictor'!F$86),5)</f>
        <v>0.87814000000000003</v>
      </c>
    </row>
    <row r="934" spans="1:10">
      <c r="A934" s="93">
        <v>929</v>
      </c>
      <c r="B934" s="105">
        <v>930</v>
      </c>
      <c r="C934" s="93">
        <v>0.63951999999999998</v>
      </c>
      <c r="D934" s="94">
        <v>0.22572</v>
      </c>
      <c r="E934" s="104">
        <f>IF('Case Details'!C$12=1,'Baseline survivor func'!C934,'Baseline survivor func'!D934)</f>
        <v>0.63951999999999998</v>
      </c>
      <c r="F934" s="105">
        <f>ROUND(E934^EXP('Linear predictor'!D$86),5)</f>
        <v>0.67869999999999997</v>
      </c>
      <c r="G934" s="91">
        <v>0.88997000000000004</v>
      </c>
      <c r="H934" s="112">
        <v>0.88956999999999997</v>
      </c>
      <c r="I934" s="115">
        <f>IF('Case Details'!C$12=1,'Baseline survivor func'!G934,'Baseline survivor func'!H934)</f>
        <v>0.88997000000000004</v>
      </c>
      <c r="J934" s="110">
        <f>ROUND(I934^EXP('Linear predictor'!F$86),5)</f>
        <v>0.87814000000000003</v>
      </c>
    </row>
    <row r="935" spans="1:10">
      <c r="A935" s="93">
        <v>930</v>
      </c>
      <c r="B935" s="105">
        <v>931</v>
      </c>
      <c r="C935" s="93">
        <v>0.63951999999999998</v>
      </c>
      <c r="D935" s="94">
        <v>0.22572</v>
      </c>
      <c r="E935" s="104">
        <f>IF('Case Details'!C$12=1,'Baseline survivor func'!C935,'Baseline survivor func'!D935)</f>
        <v>0.63951999999999998</v>
      </c>
      <c r="F935" s="105">
        <f>ROUND(E935^EXP('Linear predictor'!D$86),5)</f>
        <v>0.67869999999999997</v>
      </c>
      <c r="G935" s="91">
        <v>0.88997000000000004</v>
      </c>
      <c r="H935" s="112">
        <v>0.88917000000000002</v>
      </c>
      <c r="I935" s="115">
        <f>IF('Case Details'!C$12=1,'Baseline survivor func'!G935,'Baseline survivor func'!H935)</f>
        <v>0.88997000000000004</v>
      </c>
      <c r="J935" s="110">
        <f>ROUND(I935^EXP('Linear predictor'!F$86),5)</f>
        <v>0.87814000000000003</v>
      </c>
    </row>
    <row r="936" spans="1:10">
      <c r="A936" s="93">
        <v>931</v>
      </c>
      <c r="B936" s="105">
        <v>932</v>
      </c>
      <c r="C936" s="93">
        <v>0.63951999999999998</v>
      </c>
      <c r="D936" s="94">
        <v>0.22572</v>
      </c>
      <c r="E936" s="104">
        <f>IF('Case Details'!C$12=1,'Baseline survivor func'!C936,'Baseline survivor func'!D936)</f>
        <v>0.63951999999999998</v>
      </c>
      <c r="F936" s="105">
        <f>ROUND(E936^EXP('Linear predictor'!D$86),5)</f>
        <v>0.67869999999999997</v>
      </c>
      <c r="G936" s="91">
        <v>0.88997000000000004</v>
      </c>
      <c r="H936" s="112">
        <v>0.88917000000000002</v>
      </c>
      <c r="I936" s="115">
        <f>IF('Case Details'!C$12=1,'Baseline survivor func'!G936,'Baseline survivor func'!H936)</f>
        <v>0.88997000000000004</v>
      </c>
      <c r="J936" s="110">
        <f>ROUND(I936^EXP('Linear predictor'!F$86),5)</f>
        <v>0.87814000000000003</v>
      </c>
    </row>
    <row r="937" spans="1:10">
      <c r="A937" s="93">
        <v>932</v>
      </c>
      <c r="B937" s="105">
        <v>933</v>
      </c>
      <c r="C937" s="93">
        <v>0.63951999999999998</v>
      </c>
      <c r="D937" s="94">
        <v>0.22572</v>
      </c>
      <c r="E937" s="104">
        <f>IF('Case Details'!C$12=1,'Baseline survivor func'!C937,'Baseline survivor func'!D937)</f>
        <v>0.63951999999999998</v>
      </c>
      <c r="F937" s="105">
        <f>ROUND(E937^EXP('Linear predictor'!D$86),5)</f>
        <v>0.67869999999999997</v>
      </c>
      <c r="G937" s="91">
        <v>0.88997000000000004</v>
      </c>
      <c r="H937" s="112">
        <v>0.88875999999999999</v>
      </c>
      <c r="I937" s="115">
        <f>IF('Case Details'!C$12=1,'Baseline survivor func'!G937,'Baseline survivor func'!H937)</f>
        <v>0.88997000000000004</v>
      </c>
      <c r="J937" s="110">
        <f>ROUND(I937^EXP('Linear predictor'!F$86),5)</f>
        <v>0.87814000000000003</v>
      </c>
    </row>
    <row r="938" spans="1:10">
      <c r="A938" s="93">
        <v>933</v>
      </c>
      <c r="B938" s="105">
        <v>934</v>
      </c>
      <c r="C938" s="93">
        <v>0.63951999999999998</v>
      </c>
      <c r="D938" s="94">
        <v>0.22328000000000001</v>
      </c>
      <c r="E938" s="104">
        <f>IF('Case Details'!C$12=1,'Baseline survivor func'!C938,'Baseline survivor func'!D938)</f>
        <v>0.63951999999999998</v>
      </c>
      <c r="F938" s="105">
        <f>ROUND(E938^EXP('Linear predictor'!D$86),5)</f>
        <v>0.67869999999999997</v>
      </c>
      <c r="G938" s="91">
        <v>0.88997000000000004</v>
      </c>
      <c r="H938" s="112">
        <v>0.88875999999999999</v>
      </c>
      <c r="I938" s="115">
        <f>IF('Case Details'!C$12=1,'Baseline survivor func'!G938,'Baseline survivor func'!H938)</f>
        <v>0.88997000000000004</v>
      </c>
      <c r="J938" s="110">
        <f>ROUND(I938^EXP('Linear predictor'!F$86),5)</f>
        <v>0.87814000000000003</v>
      </c>
    </row>
    <row r="939" spans="1:10">
      <c r="A939" s="93">
        <v>934</v>
      </c>
      <c r="B939" s="105">
        <v>935</v>
      </c>
      <c r="C939" s="93">
        <v>0.63951999999999998</v>
      </c>
      <c r="D939" s="94">
        <v>0.22328000000000001</v>
      </c>
      <c r="E939" s="104">
        <f>IF('Case Details'!C$12=1,'Baseline survivor func'!C939,'Baseline survivor func'!D939)</f>
        <v>0.63951999999999998</v>
      </c>
      <c r="F939" s="105">
        <f>ROUND(E939^EXP('Linear predictor'!D$86),5)</f>
        <v>0.67869999999999997</v>
      </c>
      <c r="G939" s="91">
        <v>0.88717999999999997</v>
      </c>
      <c r="H939" s="112">
        <v>0.88875999999999999</v>
      </c>
      <c r="I939" s="115">
        <f>IF('Case Details'!C$12=1,'Baseline survivor func'!G939,'Baseline survivor func'!H939)</f>
        <v>0.88717999999999997</v>
      </c>
      <c r="J939" s="110">
        <f>ROUND(I939^EXP('Linear predictor'!F$86),5)</f>
        <v>0.87507000000000001</v>
      </c>
    </row>
    <row r="940" spans="1:10">
      <c r="A940" s="93">
        <v>935</v>
      </c>
      <c r="B940" s="105">
        <v>936</v>
      </c>
      <c r="C940" s="93">
        <v>0.63951999999999998</v>
      </c>
      <c r="D940" s="94">
        <v>0.22328000000000001</v>
      </c>
      <c r="E940" s="104">
        <f>IF('Case Details'!C$12=1,'Baseline survivor func'!C940,'Baseline survivor func'!D940)</f>
        <v>0.63951999999999998</v>
      </c>
      <c r="F940" s="105">
        <f>ROUND(E940^EXP('Linear predictor'!D$86),5)</f>
        <v>0.67869999999999997</v>
      </c>
      <c r="G940" s="91">
        <v>0.88717999999999997</v>
      </c>
      <c r="H940" s="112">
        <v>0.88836000000000004</v>
      </c>
      <c r="I940" s="115">
        <f>IF('Case Details'!C$12=1,'Baseline survivor func'!G940,'Baseline survivor func'!H940)</f>
        <v>0.88717999999999997</v>
      </c>
      <c r="J940" s="110">
        <f>ROUND(I940^EXP('Linear predictor'!F$86),5)</f>
        <v>0.87507000000000001</v>
      </c>
    </row>
    <row r="941" spans="1:10">
      <c r="A941" s="93">
        <v>936</v>
      </c>
      <c r="B941" s="105">
        <v>937</v>
      </c>
      <c r="C941" s="93">
        <v>0.63951999999999998</v>
      </c>
      <c r="D941" s="94">
        <v>0.22328000000000001</v>
      </c>
      <c r="E941" s="104">
        <f>IF('Case Details'!C$12=1,'Baseline survivor func'!C941,'Baseline survivor func'!D941)</f>
        <v>0.63951999999999998</v>
      </c>
      <c r="F941" s="105">
        <f>ROUND(E941^EXP('Linear predictor'!D$86),5)</f>
        <v>0.67869999999999997</v>
      </c>
      <c r="G941" s="91">
        <v>0.88717999999999997</v>
      </c>
      <c r="H941" s="112">
        <v>0.88836000000000004</v>
      </c>
      <c r="I941" s="115">
        <f>IF('Case Details'!C$12=1,'Baseline survivor func'!G941,'Baseline survivor func'!H941)</f>
        <v>0.88717999999999997</v>
      </c>
      <c r="J941" s="110">
        <f>ROUND(I941^EXP('Linear predictor'!F$86),5)</f>
        <v>0.87507000000000001</v>
      </c>
    </row>
    <row r="942" spans="1:10">
      <c r="A942" s="93">
        <v>937</v>
      </c>
      <c r="B942" s="105">
        <v>938</v>
      </c>
      <c r="C942" s="93">
        <v>0.63951999999999998</v>
      </c>
      <c r="D942" s="94">
        <v>0.22328000000000001</v>
      </c>
      <c r="E942" s="104">
        <f>IF('Case Details'!C$12=1,'Baseline survivor func'!C942,'Baseline survivor func'!D942)</f>
        <v>0.63951999999999998</v>
      </c>
      <c r="F942" s="105">
        <f>ROUND(E942^EXP('Linear predictor'!D$86),5)</f>
        <v>0.67869999999999997</v>
      </c>
      <c r="G942" s="91">
        <v>0.88717999999999997</v>
      </c>
      <c r="H942" s="112">
        <v>0.88836000000000004</v>
      </c>
      <c r="I942" s="115">
        <f>IF('Case Details'!C$12=1,'Baseline survivor func'!G942,'Baseline survivor func'!H942)</f>
        <v>0.88717999999999997</v>
      </c>
      <c r="J942" s="110">
        <f>ROUND(I942^EXP('Linear predictor'!F$86),5)</f>
        <v>0.87507000000000001</v>
      </c>
    </row>
    <row r="943" spans="1:10">
      <c r="A943" s="93">
        <v>938</v>
      </c>
      <c r="B943" s="105">
        <v>939</v>
      </c>
      <c r="C943" s="93">
        <v>0.63951999999999998</v>
      </c>
      <c r="D943" s="94">
        <v>0.22328000000000001</v>
      </c>
      <c r="E943" s="104">
        <f>IF('Case Details'!C$12=1,'Baseline survivor func'!C943,'Baseline survivor func'!D943)</f>
        <v>0.63951999999999998</v>
      </c>
      <c r="F943" s="105">
        <f>ROUND(E943^EXP('Linear predictor'!D$86),5)</f>
        <v>0.67869999999999997</v>
      </c>
      <c r="G943" s="91">
        <v>0.88717999999999997</v>
      </c>
      <c r="H943" s="112">
        <v>0.88836000000000004</v>
      </c>
      <c r="I943" s="115">
        <f>IF('Case Details'!C$12=1,'Baseline survivor func'!G943,'Baseline survivor func'!H943)</f>
        <v>0.88717999999999997</v>
      </c>
      <c r="J943" s="110">
        <f>ROUND(I943^EXP('Linear predictor'!F$86),5)</f>
        <v>0.87507000000000001</v>
      </c>
    </row>
    <row r="944" spans="1:10">
      <c r="A944" s="93">
        <v>939</v>
      </c>
      <c r="B944" s="105">
        <v>940</v>
      </c>
      <c r="C944" s="93">
        <v>0.63951999999999998</v>
      </c>
      <c r="D944" s="94">
        <v>0.22328000000000001</v>
      </c>
      <c r="E944" s="104">
        <f>IF('Case Details'!C$12=1,'Baseline survivor func'!C944,'Baseline survivor func'!D944)</f>
        <v>0.63951999999999998</v>
      </c>
      <c r="F944" s="105">
        <f>ROUND(E944^EXP('Linear predictor'!D$86),5)</f>
        <v>0.67869999999999997</v>
      </c>
      <c r="G944" s="91">
        <v>0.88717999999999997</v>
      </c>
      <c r="H944" s="112">
        <v>0.88836000000000004</v>
      </c>
      <c r="I944" s="115">
        <f>IF('Case Details'!C$12=1,'Baseline survivor func'!G944,'Baseline survivor func'!H944)</f>
        <v>0.88717999999999997</v>
      </c>
      <c r="J944" s="110">
        <f>ROUND(I944^EXP('Linear predictor'!F$86),5)</f>
        <v>0.87507000000000001</v>
      </c>
    </row>
    <row r="945" spans="1:10">
      <c r="A945" s="93">
        <v>940</v>
      </c>
      <c r="B945" s="105">
        <v>941</v>
      </c>
      <c r="C945" s="93">
        <v>0.63951999999999998</v>
      </c>
      <c r="D945" s="94">
        <v>0.22328000000000001</v>
      </c>
      <c r="E945" s="104">
        <f>IF('Case Details'!C$12=1,'Baseline survivor func'!C945,'Baseline survivor func'!D945)</f>
        <v>0.63951999999999998</v>
      </c>
      <c r="F945" s="105">
        <f>ROUND(E945^EXP('Linear predictor'!D$86),5)</f>
        <v>0.67869999999999997</v>
      </c>
      <c r="G945" s="91">
        <v>0.88717999999999997</v>
      </c>
      <c r="H945" s="112">
        <v>0.88836000000000004</v>
      </c>
      <c r="I945" s="115">
        <f>IF('Case Details'!C$12=1,'Baseline survivor func'!G945,'Baseline survivor func'!H945)</f>
        <v>0.88717999999999997</v>
      </c>
      <c r="J945" s="110">
        <f>ROUND(I945^EXP('Linear predictor'!F$86),5)</f>
        <v>0.87507000000000001</v>
      </c>
    </row>
    <row r="946" spans="1:10">
      <c r="A946" s="93">
        <v>941</v>
      </c>
      <c r="B946" s="105">
        <v>942</v>
      </c>
      <c r="C946" s="93">
        <v>0.63951999999999998</v>
      </c>
      <c r="D946" s="94">
        <v>0.22328000000000001</v>
      </c>
      <c r="E946" s="104">
        <f>IF('Case Details'!C$12=1,'Baseline survivor func'!C946,'Baseline survivor func'!D946)</f>
        <v>0.63951999999999998</v>
      </c>
      <c r="F946" s="105">
        <f>ROUND(E946^EXP('Linear predictor'!D$86),5)</f>
        <v>0.67869999999999997</v>
      </c>
      <c r="G946" s="91">
        <v>0.88717999999999997</v>
      </c>
      <c r="H946" s="112">
        <v>0.88836000000000004</v>
      </c>
      <c r="I946" s="115">
        <f>IF('Case Details'!C$12=1,'Baseline survivor func'!G946,'Baseline survivor func'!H946)</f>
        <v>0.88717999999999997</v>
      </c>
      <c r="J946" s="110">
        <f>ROUND(I946^EXP('Linear predictor'!F$86),5)</f>
        <v>0.87507000000000001</v>
      </c>
    </row>
    <row r="947" spans="1:10">
      <c r="A947" s="93">
        <v>942</v>
      </c>
      <c r="B947" s="105">
        <v>943</v>
      </c>
      <c r="C947" s="93">
        <v>0.63951999999999998</v>
      </c>
      <c r="D947" s="94">
        <v>0.22328000000000001</v>
      </c>
      <c r="E947" s="104">
        <f>IF('Case Details'!C$12=1,'Baseline survivor func'!C947,'Baseline survivor func'!D947)</f>
        <v>0.63951999999999998</v>
      </c>
      <c r="F947" s="105">
        <f>ROUND(E947^EXP('Linear predictor'!D$86),5)</f>
        <v>0.67869999999999997</v>
      </c>
      <c r="G947" s="91">
        <v>0.88717999999999997</v>
      </c>
      <c r="H947" s="112">
        <v>0.88836000000000004</v>
      </c>
      <c r="I947" s="115">
        <f>IF('Case Details'!C$12=1,'Baseline survivor func'!G947,'Baseline survivor func'!H947)</f>
        <v>0.88717999999999997</v>
      </c>
      <c r="J947" s="110">
        <f>ROUND(I947^EXP('Linear predictor'!F$86),5)</f>
        <v>0.87507000000000001</v>
      </c>
    </row>
    <row r="948" spans="1:10">
      <c r="A948" s="93">
        <v>943</v>
      </c>
      <c r="B948" s="105">
        <v>944</v>
      </c>
      <c r="C948" s="93">
        <v>0.63951999999999998</v>
      </c>
      <c r="D948" s="94">
        <v>0.22328000000000001</v>
      </c>
      <c r="E948" s="104">
        <f>IF('Case Details'!C$12=1,'Baseline survivor func'!C948,'Baseline survivor func'!D948)</f>
        <v>0.63951999999999998</v>
      </c>
      <c r="F948" s="105">
        <f>ROUND(E948^EXP('Linear predictor'!D$86),5)</f>
        <v>0.67869999999999997</v>
      </c>
      <c r="G948" s="91">
        <v>0.88717999999999997</v>
      </c>
      <c r="H948" s="112">
        <v>0.88836000000000004</v>
      </c>
      <c r="I948" s="115">
        <f>IF('Case Details'!C$12=1,'Baseline survivor func'!G948,'Baseline survivor func'!H948)</f>
        <v>0.88717999999999997</v>
      </c>
      <c r="J948" s="110">
        <f>ROUND(I948^EXP('Linear predictor'!F$86),5)</f>
        <v>0.87507000000000001</v>
      </c>
    </row>
    <row r="949" spans="1:10">
      <c r="A949" s="93">
        <v>944</v>
      </c>
      <c r="B949" s="105">
        <v>945</v>
      </c>
      <c r="C949" s="93">
        <v>0.63951999999999998</v>
      </c>
      <c r="D949" s="94">
        <v>0.22328000000000001</v>
      </c>
      <c r="E949" s="104">
        <f>IF('Case Details'!C$12=1,'Baseline survivor func'!C949,'Baseline survivor func'!D949)</f>
        <v>0.63951999999999998</v>
      </c>
      <c r="F949" s="105">
        <f>ROUND(E949^EXP('Linear predictor'!D$86),5)</f>
        <v>0.67869999999999997</v>
      </c>
      <c r="G949" s="91">
        <v>0.88434000000000001</v>
      </c>
      <c r="H949" s="112">
        <v>0.88836000000000004</v>
      </c>
      <c r="I949" s="115">
        <f>IF('Case Details'!C$12=1,'Baseline survivor func'!G949,'Baseline survivor func'!H949)</f>
        <v>0.88434000000000001</v>
      </c>
      <c r="J949" s="110">
        <f>ROUND(I949^EXP('Linear predictor'!F$86),5)</f>
        <v>0.87195</v>
      </c>
    </row>
    <row r="950" spans="1:10">
      <c r="A950" s="93">
        <v>945</v>
      </c>
      <c r="B950" s="105">
        <v>946</v>
      </c>
      <c r="C950" s="93">
        <v>0.63951999999999998</v>
      </c>
      <c r="D950" s="94">
        <v>0.22328000000000001</v>
      </c>
      <c r="E950" s="104">
        <f>IF('Case Details'!C$12=1,'Baseline survivor func'!C950,'Baseline survivor func'!D950)</f>
        <v>0.63951999999999998</v>
      </c>
      <c r="F950" s="105">
        <f>ROUND(E950^EXP('Linear predictor'!D$86),5)</f>
        <v>0.67869999999999997</v>
      </c>
      <c r="G950" s="91">
        <v>0.88434000000000001</v>
      </c>
      <c r="H950" s="112">
        <v>0.88795000000000002</v>
      </c>
      <c r="I950" s="115">
        <f>IF('Case Details'!C$12=1,'Baseline survivor func'!G950,'Baseline survivor func'!H950)</f>
        <v>0.88434000000000001</v>
      </c>
      <c r="J950" s="110">
        <f>ROUND(I950^EXP('Linear predictor'!F$86),5)</f>
        <v>0.87195</v>
      </c>
    </row>
    <row r="951" spans="1:10">
      <c r="A951" s="93">
        <v>946</v>
      </c>
      <c r="B951" s="105">
        <v>947</v>
      </c>
      <c r="C951" s="93">
        <v>0.63951999999999998</v>
      </c>
      <c r="D951" s="94">
        <v>0.22328000000000001</v>
      </c>
      <c r="E951" s="104">
        <f>IF('Case Details'!C$12=1,'Baseline survivor func'!C951,'Baseline survivor func'!D951)</f>
        <v>0.63951999999999998</v>
      </c>
      <c r="F951" s="105">
        <f>ROUND(E951^EXP('Linear predictor'!D$86),5)</f>
        <v>0.67869999999999997</v>
      </c>
      <c r="G951" s="91">
        <v>0.88434000000000001</v>
      </c>
      <c r="H951" s="112">
        <v>0.88714000000000004</v>
      </c>
      <c r="I951" s="115">
        <f>IF('Case Details'!C$12=1,'Baseline survivor func'!G951,'Baseline survivor func'!H951)</f>
        <v>0.88434000000000001</v>
      </c>
      <c r="J951" s="110">
        <f>ROUND(I951^EXP('Linear predictor'!F$86),5)</f>
        <v>0.87195</v>
      </c>
    </row>
    <row r="952" spans="1:10">
      <c r="A952" s="93">
        <v>947</v>
      </c>
      <c r="B952" s="105">
        <v>948</v>
      </c>
      <c r="C952" s="93">
        <v>0.63951999999999998</v>
      </c>
      <c r="D952" s="94">
        <v>0.22328000000000001</v>
      </c>
      <c r="E952" s="104">
        <f>IF('Case Details'!C$12=1,'Baseline survivor func'!C952,'Baseline survivor func'!D952)</f>
        <v>0.63951999999999998</v>
      </c>
      <c r="F952" s="105">
        <f>ROUND(E952^EXP('Linear predictor'!D$86),5)</f>
        <v>0.67869999999999997</v>
      </c>
      <c r="G952" s="91">
        <v>0.88434000000000001</v>
      </c>
      <c r="H952" s="112">
        <v>0.88714000000000004</v>
      </c>
      <c r="I952" s="115">
        <f>IF('Case Details'!C$12=1,'Baseline survivor func'!G952,'Baseline survivor func'!H952)</f>
        <v>0.88434000000000001</v>
      </c>
      <c r="J952" s="110">
        <f>ROUND(I952^EXP('Linear predictor'!F$86),5)</f>
        <v>0.87195</v>
      </c>
    </row>
    <row r="953" spans="1:10">
      <c r="A953" s="93">
        <v>948</v>
      </c>
      <c r="B953" s="105">
        <v>949</v>
      </c>
      <c r="C953" s="93">
        <v>0.63951999999999998</v>
      </c>
      <c r="D953" s="94">
        <v>0.22328000000000001</v>
      </c>
      <c r="E953" s="104">
        <f>IF('Case Details'!C$12=1,'Baseline survivor func'!C953,'Baseline survivor func'!D953)</f>
        <v>0.63951999999999998</v>
      </c>
      <c r="F953" s="105">
        <f>ROUND(E953^EXP('Linear predictor'!D$86),5)</f>
        <v>0.67869999999999997</v>
      </c>
      <c r="G953" s="91">
        <v>0.88434000000000001</v>
      </c>
      <c r="H953" s="112">
        <v>0.88673000000000002</v>
      </c>
      <c r="I953" s="115">
        <f>IF('Case Details'!C$12=1,'Baseline survivor func'!G953,'Baseline survivor func'!H953)</f>
        <v>0.88434000000000001</v>
      </c>
      <c r="J953" s="110">
        <f>ROUND(I953^EXP('Linear predictor'!F$86),5)</f>
        <v>0.87195</v>
      </c>
    </row>
    <row r="954" spans="1:10">
      <c r="A954" s="93">
        <v>949</v>
      </c>
      <c r="B954" s="105">
        <v>950</v>
      </c>
      <c r="C954" s="93">
        <v>0.63951999999999998</v>
      </c>
      <c r="D954" s="94">
        <v>0.22328000000000001</v>
      </c>
      <c r="E954" s="104">
        <f>IF('Case Details'!C$12=1,'Baseline survivor func'!C954,'Baseline survivor func'!D954)</f>
        <v>0.63951999999999998</v>
      </c>
      <c r="F954" s="105">
        <f>ROUND(E954^EXP('Linear predictor'!D$86),5)</f>
        <v>0.67869999999999997</v>
      </c>
      <c r="G954" s="91">
        <v>0.88434000000000001</v>
      </c>
      <c r="H954" s="112">
        <v>0.88673000000000002</v>
      </c>
      <c r="I954" s="115">
        <f>IF('Case Details'!C$12=1,'Baseline survivor func'!G954,'Baseline survivor func'!H954)</f>
        <v>0.88434000000000001</v>
      </c>
      <c r="J954" s="110">
        <f>ROUND(I954^EXP('Linear predictor'!F$86),5)</f>
        <v>0.87195</v>
      </c>
    </row>
    <row r="955" spans="1:10">
      <c r="A955" s="93">
        <v>950</v>
      </c>
      <c r="B955" s="105">
        <v>951</v>
      </c>
      <c r="C955" s="93">
        <v>0.63951999999999998</v>
      </c>
      <c r="D955" s="94">
        <v>0.22328000000000001</v>
      </c>
      <c r="E955" s="104">
        <f>IF('Case Details'!C$12=1,'Baseline survivor func'!C955,'Baseline survivor func'!D955)</f>
        <v>0.63951999999999998</v>
      </c>
      <c r="F955" s="105">
        <f>ROUND(E955^EXP('Linear predictor'!D$86),5)</f>
        <v>0.67869999999999997</v>
      </c>
      <c r="G955" s="91">
        <v>0.88434000000000001</v>
      </c>
      <c r="H955" s="112">
        <v>0.88673000000000002</v>
      </c>
      <c r="I955" s="115">
        <f>IF('Case Details'!C$12=1,'Baseline survivor func'!G955,'Baseline survivor func'!H955)</f>
        <v>0.88434000000000001</v>
      </c>
      <c r="J955" s="110">
        <f>ROUND(I955^EXP('Linear predictor'!F$86),5)</f>
        <v>0.87195</v>
      </c>
    </row>
    <row r="956" spans="1:10">
      <c r="A956" s="93">
        <v>951</v>
      </c>
      <c r="B956" s="105">
        <v>952</v>
      </c>
      <c r="C956" s="93">
        <v>0.63951999999999998</v>
      </c>
      <c r="D956" s="94">
        <v>0.22328000000000001</v>
      </c>
      <c r="E956" s="104">
        <f>IF('Case Details'!C$12=1,'Baseline survivor func'!C956,'Baseline survivor func'!D956)</f>
        <v>0.63951999999999998</v>
      </c>
      <c r="F956" s="105">
        <f>ROUND(E956^EXP('Linear predictor'!D$86),5)</f>
        <v>0.67869999999999997</v>
      </c>
      <c r="G956" s="91">
        <v>0.88434000000000001</v>
      </c>
      <c r="H956" s="112">
        <v>0.88673000000000002</v>
      </c>
      <c r="I956" s="115">
        <f>IF('Case Details'!C$12=1,'Baseline survivor func'!G956,'Baseline survivor func'!H956)</f>
        <v>0.88434000000000001</v>
      </c>
      <c r="J956" s="110">
        <f>ROUND(I956^EXP('Linear predictor'!F$86),5)</f>
        <v>0.87195</v>
      </c>
    </row>
    <row r="957" spans="1:10">
      <c r="A957" s="93">
        <v>952</v>
      </c>
      <c r="B957" s="105">
        <v>953</v>
      </c>
      <c r="C957" s="93">
        <v>0.63951999999999998</v>
      </c>
      <c r="D957" s="94">
        <v>0.22328000000000001</v>
      </c>
      <c r="E957" s="104">
        <f>IF('Case Details'!C$12=1,'Baseline survivor func'!C957,'Baseline survivor func'!D957)</f>
        <v>0.63951999999999998</v>
      </c>
      <c r="F957" s="105">
        <f>ROUND(E957^EXP('Linear predictor'!D$86),5)</f>
        <v>0.67869999999999997</v>
      </c>
      <c r="G957" s="91">
        <v>0.88434000000000001</v>
      </c>
      <c r="H957" s="112">
        <v>0.88673000000000002</v>
      </c>
      <c r="I957" s="115">
        <f>IF('Case Details'!C$12=1,'Baseline survivor func'!G957,'Baseline survivor func'!H957)</f>
        <v>0.88434000000000001</v>
      </c>
      <c r="J957" s="110">
        <f>ROUND(I957^EXP('Linear predictor'!F$86),5)</f>
        <v>0.87195</v>
      </c>
    </row>
    <row r="958" spans="1:10">
      <c r="A958" s="93">
        <v>953</v>
      </c>
      <c r="B958" s="105">
        <v>954</v>
      </c>
      <c r="C958" s="93">
        <v>0.63951999999999998</v>
      </c>
      <c r="D958" s="94">
        <v>0.22328000000000001</v>
      </c>
      <c r="E958" s="104">
        <f>IF('Case Details'!C$12=1,'Baseline survivor func'!C958,'Baseline survivor func'!D958)</f>
        <v>0.63951999999999998</v>
      </c>
      <c r="F958" s="105">
        <f>ROUND(E958^EXP('Linear predictor'!D$86),5)</f>
        <v>0.67869999999999997</v>
      </c>
      <c r="G958" s="91">
        <v>0.88434000000000001</v>
      </c>
      <c r="H958" s="112">
        <v>0.88673000000000002</v>
      </c>
      <c r="I958" s="115">
        <f>IF('Case Details'!C$12=1,'Baseline survivor func'!G958,'Baseline survivor func'!H958)</f>
        <v>0.88434000000000001</v>
      </c>
      <c r="J958" s="110">
        <f>ROUND(I958^EXP('Linear predictor'!F$86),5)</f>
        <v>0.87195</v>
      </c>
    </row>
    <row r="959" spans="1:10">
      <c r="A959" s="93">
        <v>954</v>
      </c>
      <c r="B959" s="105">
        <v>955</v>
      </c>
      <c r="C959" s="93">
        <v>0.63951999999999998</v>
      </c>
      <c r="D959" s="94">
        <v>0.22328000000000001</v>
      </c>
      <c r="E959" s="104">
        <f>IF('Case Details'!C$12=1,'Baseline survivor func'!C959,'Baseline survivor func'!D959)</f>
        <v>0.63951999999999998</v>
      </c>
      <c r="F959" s="105">
        <f>ROUND(E959^EXP('Linear predictor'!D$86),5)</f>
        <v>0.67869999999999997</v>
      </c>
      <c r="G959" s="91">
        <v>0.88434000000000001</v>
      </c>
      <c r="H959" s="112">
        <v>0.88632</v>
      </c>
      <c r="I959" s="115">
        <f>IF('Case Details'!C$12=1,'Baseline survivor func'!G959,'Baseline survivor func'!H959)</f>
        <v>0.88434000000000001</v>
      </c>
      <c r="J959" s="110">
        <f>ROUND(I959^EXP('Linear predictor'!F$86),5)</f>
        <v>0.87195</v>
      </c>
    </row>
    <row r="960" spans="1:10">
      <c r="A960" s="93">
        <v>955</v>
      </c>
      <c r="B960" s="105">
        <v>956</v>
      </c>
      <c r="C960" s="93">
        <v>0.63951999999999998</v>
      </c>
      <c r="D960" s="94">
        <v>0.22328000000000001</v>
      </c>
      <c r="E960" s="104">
        <f>IF('Case Details'!C$12=1,'Baseline survivor func'!C960,'Baseline survivor func'!D960)</f>
        <v>0.63951999999999998</v>
      </c>
      <c r="F960" s="105">
        <f>ROUND(E960^EXP('Linear predictor'!D$86),5)</f>
        <v>0.67869999999999997</v>
      </c>
      <c r="G960" s="91">
        <v>0.88434000000000001</v>
      </c>
      <c r="H960" s="112">
        <v>0.88632</v>
      </c>
      <c r="I960" s="115">
        <f>IF('Case Details'!C$12=1,'Baseline survivor func'!G960,'Baseline survivor func'!H960)</f>
        <v>0.88434000000000001</v>
      </c>
      <c r="J960" s="110">
        <f>ROUND(I960^EXP('Linear predictor'!F$86),5)</f>
        <v>0.87195</v>
      </c>
    </row>
    <row r="961" spans="1:10">
      <c r="A961" s="93">
        <v>956</v>
      </c>
      <c r="B961" s="105">
        <v>957</v>
      </c>
      <c r="C961" s="93">
        <v>0.63951999999999998</v>
      </c>
      <c r="D961" s="94">
        <v>0.22328000000000001</v>
      </c>
      <c r="E961" s="104">
        <f>IF('Case Details'!C$12=1,'Baseline survivor func'!C961,'Baseline survivor func'!D961)</f>
        <v>0.63951999999999998</v>
      </c>
      <c r="F961" s="105">
        <f>ROUND(E961^EXP('Linear predictor'!D$86),5)</f>
        <v>0.67869999999999997</v>
      </c>
      <c r="G961" s="91">
        <v>0.88434000000000001</v>
      </c>
      <c r="H961" s="112">
        <v>0.88632</v>
      </c>
      <c r="I961" s="115">
        <f>IF('Case Details'!C$12=1,'Baseline survivor func'!G961,'Baseline survivor func'!H961)</f>
        <v>0.88434000000000001</v>
      </c>
      <c r="J961" s="110">
        <f>ROUND(I961^EXP('Linear predictor'!F$86),5)</f>
        <v>0.87195</v>
      </c>
    </row>
    <row r="962" spans="1:10">
      <c r="A962" s="93">
        <v>957</v>
      </c>
      <c r="B962" s="105">
        <v>958</v>
      </c>
      <c r="C962" s="93">
        <v>0.63951999999999998</v>
      </c>
      <c r="D962" s="94">
        <v>0.22328000000000001</v>
      </c>
      <c r="E962" s="104">
        <f>IF('Case Details'!C$12=1,'Baseline survivor func'!C962,'Baseline survivor func'!D962)</f>
        <v>0.63951999999999998</v>
      </c>
      <c r="F962" s="105">
        <f>ROUND(E962^EXP('Linear predictor'!D$86),5)</f>
        <v>0.67869999999999997</v>
      </c>
      <c r="G962" s="91">
        <v>0.88434000000000001</v>
      </c>
      <c r="H962" s="112">
        <v>0.88632</v>
      </c>
      <c r="I962" s="115">
        <f>IF('Case Details'!C$12=1,'Baseline survivor func'!G962,'Baseline survivor func'!H962)</f>
        <v>0.88434000000000001</v>
      </c>
      <c r="J962" s="110">
        <f>ROUND(I962^EXP('Linear predictor'!F$86),5)</f>
        <v>0.87195</v>
      </c>
    </row>
    <row r="963" spans="1:10">
      <c r="A963" s="93">
        <v>958</v>
      </c>
      <c r="B963" s="105">
        <v>959</v>
      </c>
      <c r="C963" s="93">
        <v>0.63951999999999998</v>
      </c>
      <c r="D963" s="94">
        <v>0.22328000000000001</v>
      </c>
      <c r="E963" s="104">
        <f>IF('Case Details'!C$12=1,'Baseline survivor func'!C963,'Baseline survivor func'!D963)</f>
        <v>0.63951999999999998</v>
      </c>
      <c r="F963" s="105">
        <f>ROUND(E963^EXP('Linear predictor'!D$86),5)</f>
        <v>0.67869999999999997</v>
      </c>
      <c r="G963" s="91">
        <v>0.88434000000000001</v>
      </c>
      <c r="H963" s="112">
        <v>0.88590999999999998</v>
      </c>
      <c r="I963" s="115">
        <f>IF('Case Details'!C$12=1,'Baseline survivor func'!G963,'Baseline survivor func'!H963)</f>
        <v>0.88434000000000001</v>
      </c>
      <c r="J963" s="110">
        <f>ROUND(I963^EXP('Linear predictor'!F$86),5)</f>
        <v>0.87195</v>
      </c>
    </row>
    <row r="964" spans="1:10">
      <c r="A964" s="93">
        <v>959</v>
      </c>
      <c r="B964" s="105">
        <v>960</v>
      </c>
      <c r="C964" s="93">
        <v>0.63951999999999998</v>
      </c>
      <c r="D964" s="94">
        <v>0.22328000000000001</v>
      </c>
      <c r="E964" s="104">
        <f>IF('Case Details'!C$12=1,'Baseline survivor func'!C964,'Baseline survivor func'!D964)</f>
        <v>0.63951999999999998</v>
      </c>
      <c r="F964" s="105">
        <f>ROUND(E964^EXP('Linear predictor'!D$86),5)</f>
        <v>0.67869999999999997</v>
      </c>
      <c r="G964" s="91">
        <v>0.88434000000000001</v>
      </c>
      <c r="H964" s="112">
        <v>0.88590999999999998</v>
      </c>
      <c r="I964" s="115">
        <f>IF('Case Details'!C$12=1,'Baseline survivor func'!G964,'Baseline survivor func'!H964)</f>
        <v>0.88434000000000001</v>
      </c>
      <c r="J964" s="110">
        <f>ROUND(I964^EXP('Linear predictor'!F$86),5)</f>
        <v>0.87195</v>
      </c>
    </row>
    <row r="965" spans="1:10">
      <c r="A965" s="93">
        <v>960</v>
      </c>
      <c r="B965" s="105">
        <v>961</v>
      </c>
      <c r="C965" s="93">
        <v>0.63951999999999998</v>
      </c>
      <c r="D965" s="94">
        <v>0.22328000000000001</v>
      </c>
      <c r="E965" s="104">
        <f>IF('Case Details'!C$12=1,'Baseline survivor func'!C965,'Baseline survivor func'!D965)</f>
        <v>0.63951999999999998</v>
      </c>
      <c r="F965" s="105">
        <f>ROUND(E965^EXP('Linear predictor'!D$86),5)</f>
        <v>0.67869999999999997</v>
      </c>
      <c r="G965" s="91">
        <v>0.88434000000000001</v>
      </c>
      <c r="H965" s="112">
        <v>0.88549999999999995</v>
      </c>
      <c r="I965" s="115">
        <f>IF('Case Details'!C$12=1,'Baseline survivor func'!G965,'Baseline survivor func'!H965)</f>
        <v>0.88434000000000001</v>
      </c>
      <c r="J965" s="110">
        <f>ROUND(I965^EXP('Linear predictor'!F$86),5)</f>
        <v>0.87195</v>
      </c>
    </row>
    <row r="966" spans="1:10">
      <c r="A966" s="93">
        <v>961</v>
      </c>
      <c r="B966" s="105">
        <v>962</v>
      </c>
      <c r="C966" s="93">
        <v>0.63951999999999998</v>
      </c>
      <c r="D966" s="94">
        <v>0.22328000000000001</v>
      </c>
      <c r="E966" s="104">
        <f>IF('Case Details'!C$12=1,'Baseline survivor func'!C966,'Baseline survivor func'!D966)</f>
        <v>0.63951999999999998</v>
      </c>
      <c r="F966" s="105">
        <f>ROUND(E966^EXP('Linear predictor'!D$86),5)</f>
        <v>0.67869999999999997</v>
      </c>
      <c r="G966" s="91">
        <v>0.88434000000000001</v>
      </c>
      <c r="H966" s="112">
        <v>0.88549999999999995</v>
      </c>
      <c r="I966" s="115">
        <f>IF('Case Details'!C$12=1,'Baseline survivor func'!G966,'Baseline survivor func'!H966)</f>
        <v>0.88434000000000001</v>
      </c>
      <c r="J966" s="110">
        <f>ROUND(I966^EXP('Linear predictor'!F$86),5)</f>
        <v>0.87195</v>
      </c>
    </row>
    <row r="967" spans="1:10">
      <c r="A967" s="93">
        <v>962</v>
      </c>
      <c r="B967" s="105">
        <v>963</v>
      </c>
      <c r="C967" s="93">
        <v>0.63951999999999998</v>
      </c>
      <c r="D967" s="94">
        <v>0.22328000000000001</v>
      </c>
      <c r="E967" s="104">
        <f>IF('Case Details'!C$12=1,'Baseline survivor func'!C967,'Baseline survivor func'!D967)</f>
        <v>0.63951999999999998</v>
      </c>
      <c r="F967" s="105">
        <f>ROUND(E967^EXP('Linear predictor'!D$86),5)</f>
        <v>0.67869999999999997</v>
      </c>
      <c r="G967" s="91">
        <v>0.88434000000000001</v>
      </c>
      <c r="H967" s="112">
        <v>0.88509000000000004</v>
      </c>
      <c r="I967" s="115">
        <f>IF('Case Details'!C$12=1,'Baseline survivor func'!G967,'Baseline survivor func'!H967)</f>
        <v>0.88434000000000001</v>
      </c>
      <c r="J967" s="110">
        <f>ROUND(I967^EXP('Linear predictor'!F$86),5)</f>
        <v>0.87195</v>
      </c>
    </row>
    <row r="968" spans="1:10">
      <c r="A968" s="93">
        <v>963</v>
      </c>
      <c r="B968" s="105">
        <v>964</v>
      </c>
      <c r="C968" s="93">
        <v>0.63951999999999998</v>
      </c>
      <c r="D968" s="94">
        <v>0.22328000000000001</v>
      </c>
      <c r="E968" s="104">
        <f>IF('Case Details'!C$12=1,'Baseline survivor func'!C968,'Baseline survivor func'!D968)</f>
        <v>0.63951999999999998</v>
      </c>
      <c r="F968" s="105">
        <f>ROUND(E968^EXP('Linear predictor'!D$86),5)</f>
        <v>0.67869999999999997</v>
      </c>
      <c r="G968" s="91">
        <v>0.88434000000000001</v>
      </c>
      <c r="H968" s="112">
        <v>0.88509000000000004</v>
      </c>
      <c r="I968" s="115">
        <f>IF('Case Details'!C$12=1,'Baseline survivor func'!G968,'Baseline survivor func'!H968)</f>
        <v>0.88434000000000001</v>
      </c>
      <c r="J968" s="110">
        <f>ROUND(I968^EXP('Linear predictor'!F$86),5)</f>
        <v>0.87195</v>
      </c>
    </row>
    <row r="969" spans="1:10">
      <c r="A969" s="93">
        <v>964</v>
      </c>
      <c r="B969" s="105">
        <v>965</v>
      </c>
      <c r="C969" s="93">
        <v>0.63951999999999998</v>
      </c>
      <c r="D969" s="94">
        <v>0.22328000000000001</v>
      </c>
      <c r="E969" s="104">
        <f>IF('Case Details'!C$12=1,'Baseline survivor func'!C969,'Baseline survivor func'!D969)</f>
        <v>0.63951999999999998</v>
      </c>
      <c r="F969" s="105">
        <f>ROUND(E969^EXP('Linear predictor'!D$86),5)</f>
        <v>0.67869999999999997</v>
      </c>
      <c r="G969" s="91">
        <v>0.88434000000000001</v>
      </c>
      <c r="H969" s="112">
        <v>0.88509000000000004</v>
      </c>
      <c r="I969" s="115">
        <f>IF('Case Details'!C$12=1,'Baseline survivor func'!G969,'Baseline survivor func'!H969)</f>
        <v>0.88434000000000001</v>
      </c>
      <c r="J969" s="110">
        <f>ROUND(I969^EXP('Linear predictor'!F$86),5)</f>
        <v>0.87195</v>
      </c>
    </row>
    <row r="970" spans="1:10">
      <c r="A970" s="93">
        <v>965</v>
      </c>
      <c r="B970" s="105">
        <v>966</v>
      </c>
      <c r="C970" s="93">
        <v>0.63951999999999998</v>
      </c>
      <c r="D970" s="94">
        <v>0.22328000000000001</v>
      </c>
      <c r="E970" s="104">
        <f>IF('Case Details'!C$12=1,'Baseline survivor func'!C970,'Baseline survivor func'!D970)</f>
        <v>0.63951999999999998</v>
      </c>
      <c r="F970" s="105">
        <f>ROUND(E970^EXP('Linear predictor'!D$86),5)</f>
        <v>0.67869999999999997</v>
      </c>
      <c r="G970" s="91">
        <v>0.88434000000000001</v>
      </c>
      <c r="H970" s="112">
        <v>0.88427</v>
      </c>
      <c r="I970" s="115">
        <f>IF('Case Details'!C$12=1,'Baseline survivor func'!G970,'Baseline survivor func'!H970)</f>
        <v>0.88434000000000001</v>
      </c>
      <c r="J970" s="110">
        <f>ROUND(I970^EXP('Linear predictor'!F$86),5)</f>
        <v>0.87195</v>
      </c>
    </row>
    <row r="971" spans="1:10">
      <c r="A971" s="93">
        <v>966</v>
      </c>
      <c r="B971" s="105">
        <v>967</v>
      </c>
      <c r="C971" s="93">
        <v>0.63951999999999998</v>
      </c>
      <c r="D971" s="94">
        <v>0.22328000000000001</v>
      </c>
      <c r="E971" s="104">
        <f>IF('Case Details'!C$12=1,'Baseline survivor func'!C971,'Baseline survivor func'!D971)</f>
        <v>0.63951999999999998</v>
      </c>
      <c r="F971" s="105">
        <f>ROUND(E971^EXP('Linear predictor'!D$86),5)</f>
        <v>0.67869999999999997</v>
      </c>
      <c r="G971" s="91">
        <v>0.88434000000000001</v>
      </c>
      <c r="H971" s="112">
        <v>0.88427</v>
      </c>
      <c r="I971" s="115">
        <f>IF('Case Details'!C$12=1,'Baseline survivor func'!G971,'Baseline survivor func'!H971)</f>
        <v>0.88434000000000001</v>
      </c>
      <c r="J971" s="110">
        <f>ROUND(I971^EXP('Linear predictor'!F$86),5)</f>
        <v>0.87195</v>
      </c>
    </row>
    <row r="972" spans="1:10">
      <c r="A972" s="93">
        <v>967</v>
      </c>
      <c r="B972" s="105">
        <v>968</v>
      </c>
      <c r="C972" s="93">
        <v>0.63951999999999998</v>
      </c>
      <c r="D972" s="94">
        <v>0.22328000000000001</v>
      </c>
      <c r="E972" s="104">
        <f>IF('Case Details'!C$12=1,'Baseline survivor func'!C972,'Baseline survivor func'!D972)</f>
        <v>0.63951999999999998</v>
      </c>
      <c r="F972" s="105">
        <f>ROUND(E972^EXP('Linear predictor'!D$86),5)</f>
        <v>0.67869999999999997</v>
      </c>
      <c r="G972" s="91">
        <v>0.88434000000000001</v>
      </c>
      <c r="H972" s="112">
        <v>0.88427</v>
      </c>
      <c r="I972" s="115">
        <f>IF('Case Details'!C$12=1,'Baseline survivor func'!G972,'Baseline survivor func'!H972)</f>
        <v>0.88434000000000001</v>
      </c>
      <c r="J972" s="110">
        <f>ROUND(I972^EXP('Linear predictor'!F$86),5)</f>
        <v>0.87195</v>
      </c>
    </row>
    <row r="973" spans="1:10">
      <c r="A973" s="93">
        <v>968</v>
      </c>
      <c r="B973" s="105">
        <v>969</v>
      </c>
      <c r="C973" s="93">
        <v>0.63951999999999998</v>
      </c>
      <c r="D973" s="94">
        <v>0.22328000000000001</v>
      </c>
      <c r="E973" s="104">
        <f>IF('Case Details'!C$12=1,'Baseline survivor func'!C973,'Baseline survivor func'!D973)</f>
        <v>0.63951999999999998</v>
      </c>
      <c r="F973" s="105">
        <f>ROUND(E973^EXP('Linear predictor'!D$86),5)</f>
        <v>0.67869999999999997</v>
      </c>
      <c r="G973" s="91">
        <v>0.88434000000000001</v>
      </c>
      <c r="H973" s="112">
        <v>0.88427</v>
      </c>
      <c r="I973" s="115">
        <f>IF('Case Details'!C$12=1,'Baseline survivor func'!G973,'Baseline survivor func'!H973)</f>
        <v>0.88434000000000001</v>
      </c>
      <c r="J973" s="110">
        <f>ROUND(I973^EXP('Linear predictor'!F$86),5)</f>
        <v>0.87195</v>
      </c>
    </row>
    <row r="974" spans="1:10">
      <c r="A974" s="93">
        <v>969</v>
      </c>
      <c r="B974" s="105">
        <v>970</v>
      </c>
      <c r="C974" s="93">
        <v>0.63951999999999998</v>
      </c>
      <c r="D974" s="94">
        <v>0.22015999999999999</v>
      </c>
      <c r="E974" s="104">
        <f>IF('Case Details'!C$12=1,'Baseline survivor func'!C974,'Baseline survivor func'!D974)</f>
        <v>0.63951999999999998</v>
      </c>
      <c r="F974" s="105">
        <f>ROUND(E974^EXP('Linear predictor'!D$86),5)</f>
        <v>0.67869999999999997</v>
      </c>
      <c r="G974" s="91">
        <v>0.88434000000000001</v>
      </c>
      <c r="H974" s="112">
        <v>0.88427</v>
      </c>
      <c r="I974" s="115">
        <f>IF('Case Details'!C$12=1,'Baseline survivor func'!G974,'Baseline survivor func'!H974)</f>
        <v>0.88434000000000001</v>
      </c>
      <c r="J974" s="110">
        <f>ROUND(I974^EXP('Linear predictor'!F$86),5)</f>
        <v>0.87195</v>
      </c>
    </row>
    <row r="975" spans="1:10">
      <c r="A975" s="93">
        <v>970</v>
      </c>
      <c r="B975" s="105">
        <v>971</v>
      </c>
      <c r="C975" s="93">
        <v>0.63951999999999998</v>
      </c>
      <c r="D975" s="94">
        <v>0.22015999999999999</v>
      </c>
      <c r="E975" s="104">
        <f>IF('Case Details'!C$12=1,'Baseline survivor func'!C975,'Baseline survivor func'!D975)</f>
        <v>0.63951999999999998</v>
      </c>
      <c r="F975" s="105">
        <f>ROUND(E975^EXP('Linear predictor'!D$86),5)</f>
        <v>0.67869999999999997</v>
      </c>
      <c r="G975" s="91">
        <v>0.88434000000000001</v>
      </c>
      <c r="H975" s="112">
        <v>0.88427</v>
      </c>
      <c r="I975" s="115">
        <f>IF('Case Details'!C$12=1,'Baseline survivor func'!G975,'Baseline survivor func'!H975)</f>
        <v>0.88434000000000001</v>
      </c>
      <c r="J975" s="110">
        <f>ROUND(I975^EXP('Linear predictor'!F$86),5)</f>
        <v>0.87195</v>
      </c>
    </row>
    <row r="976" spans="1:10">
      <c r="A976" s="93">
        <v>971</v>
      </c>
      <c r="B976" s="105">
        <v>972</v>
      </c>
      <c r="C976" s="93">
        <v>0.63951999999999998</v>
      </c>
      <c r="D976" s="94">
        <v>0.22015999999999999</v>
      </c>
      <c r="E976" s="104">
        <f>IF('Case Details'!C$12=1,'Baseline survivor func'!C976,'Baseline survivor func'!D976)</f>
        <v>0.63951999999999998</v>
      </c>
      <c r="F976" s="105">
        <f>ROUND(E976^EXP('Linear predictor'!D$86),5)</f>
        <v>0.67869999999999997</v>
      </c>
      <c r="G976" s="91">
        <v>0.88434000000000001</v>
      </c>
      <c r="H976" s="112">
        <v>0.88427</v>
      </c>
      <c r="I976" s="115">
        <f>IF('Case Details'!C$12=1,'Baseline survivor func'!G976,'Baseline survivor func'!H976)</f>
        <v>0.88434000000000001</v>
      </c>
      <c r="J976" s="110">
        <f>ROUND(I976^EXP('Linear predictor'!F$86),5)</f>
        <v>0.87195</v>
      </c>
    </row>
    <row r="977" spans="1:10">
      <c r="A977" s="93">
        <v>972</v>
      </c>
      <c r="B977" s="105">
        <v>973</v>
      </c>
      <c r="C977" s="93">
        <v>0.63951999999999998</v>
      </c>
      <c r="D977" s="94">
        <v>0.22015999999999999</v>
      </c>
      <c r="E977" s="104">
        <f>IF('Case Details'!C$12=1,'Baseline survivor func'!C977,'Baseline survivor func'!D977)</f>
        <v>0.63951999999999998</v>
      </c>
      <c r="F977" s="105">
        <f>ROUND(E977^EXP('Linear predictor'!D$86),5)</f>
        <v>0.67869999999999997</v>
      </c>
      <c r="G977" s="91">
        <v>0.88434000000000001</v>
      </c>
      <c r="H977" s="112">
        <v>0.88427</v>
      </c>
      <c r="I977" s="115">
        <f>IF('Case Details'!C$12=1,'Baseline survivor func'!G977,'Baseline survivor func'!H977)</f>
        <v>0.88434000000000001</v>
      </c>
      <c r="J977" s="110">
        <f>ROUND(I977^EXP('Linear predictor'!F$86),5)</f>
        <v>0.87195</v>
      </c>
    </row>
    <row r="978" spans="1:10">
      <c r="A978" s="93">
        <v>973</v>
      </c>
      <c r="B978" s="105">
        <v>974</v>
      </c>
      <c r="C978" s="93">
        <v>0.63951999999999998</v>
      </c>
      <c r="D978" s="94">
        <v>0.22015999999999999</v>
      </c>
      <c r="E978" s="104">
        <f>IF('Case Details'!C$12=1,'Baseline survivor func'!C978,'Baseline survivor func'!D978)</f>
        <v>0.63951999999999998</v>
      </c>
      <c r="F978" s="105">
        <f>ROUND(E978^EXP('Linear predictor'!D$86),5)</f>
        <v>0.67869999999999997</v>
      </c>
      <c r="G978" s="91">
        <v>0.88434000000000001</v>
      </c>
      <c r="H978" s="112">
        <v>0.88427</v>
      </c>
      <c r="I978" s="115">
        <f>IF('Case Details'!C$12=1,'Baseline survivor func'!G978,'Baseline survivor func'!H978)</f>
        <v>0.88434000000000001</v>
      </c>
      <c r="J978" s="110">
        <f>ROUND(I978^EXP('Linear predictor'!F$86),5)</f>
        <v>0.87195</v>
      </c>
    </row>
    <row r="979" spans="1:10">
      <c r="A979" s="93">
        <v>974</v>
      </c>
      <c r="B979" s="105">
        <v>975</v>
      </c>
      <c r="C979" s="93">
        <v>0.63951999999999998</v>
      </c>
      <c r="D979" s="94">
        <v>0.22015999999999999</v>
      </c>
      <c r="E979" s="104">
        <f>IF('Case Details'!C$12=1,'Baseline survivor func'!C979,'Baseline survivor func'!D979)</f>
        <v>0.63951999999999998</v>
      </c>
      <c r="F979" s="105">
        <f>ROUND(E979^EXP('Linear predictor'!D$86),5)</f>
        <v>0.67869999999999997</v>
      </c>
      <c r="G979" s="91">
        <v>0.88141000000000003</v>
      </c>
      <c r="H979" s="112">
        <v>0.88427</v>
      </c>
      <c r="I979" s="115">
        <f>IF('Case Details'!C$12=1,'Baseline survivor func'!G979,'Baseline survivor func'!H979)</f>
        <v>0.88141000000000003</v>
      </c>
      <c r="J979" s="110">
        <f>ROUND(I979^EXP('Linear predictor'!F$86),5)</f>
        <v>0.86873</v>
      </c>
    </row>
    <row r="980" spans="1:10">
      <c r="A980" s="93">
        <v>975</v>
      </c>
      <c r="B980" s="105">
        <v>976</v>
      </c>
      <c r="C980" s="93">
        <v>0.63951999999999998</v>
      </c>
      <c r="D980" s="94">
        <v>0.22015999999999999</v>
      </c>
      <c r="E980" s="104">
        <f>IF('Case Details'!C$12=1,'Baseline survivor func'!C980,'Baseline survivor func'!D980)</f>
        <v>0.63951999999999998</v>
      </c>
      <c r="F980" s="105">
        <f>ROUND(E980^EXP('Linear predictor'!D$86),5)</f>
        <v>0.67869999999999997</v>
      </c>
      <c r="G980" s="91">
        <v>0.88141000000000003</v>
      </c>
      <c r="H980" s="112">
        <v>0.88427</v>
      </c>
      <c r="I980" s="115">
        <f>IF('Case Details'!C$12=1,'Baseline survivor func'!G980,'Baseline survivor func'!H980)</f>
        <v>0.88141000000000003</v>
      </c>
      <c r="J980" s="110">
        <f>ROUND(I980^EXP('Linear predictor'!F$86),5)</f>
        <v>0.86873</v>
      </c>
    </row>
    <row r="981" spans="1:10">
      <c r="A981" s="93">
        <v>976</v>
      </c>
      <c r="B981" s="105">
        <v>977</v>
      </c>
      <c r="C981" s="93">
        <v>0.63951999999999998</v>
      </c>
      <c r="D981" s="94">
        <v>0.22015999999999999</v>
      </c>
      <c r="E981" s="104">
        <f>IF('Case Details'!C$12=1,'Baseline survivor func'!C981,'Baseline survivor func'!D981)</f>
        <v>0.63951999999999998</v>
      </c>
      <c r="F981" s="105">
        <f>ROUND(E981^EXP('Linear predictor'!D$86),5)</f>
        <v>0.67869999999999997</v>
      </c>
      <c r="G981" s="91">
        <v>0.88141000000000003</v>
      </c>
      <c r="H981" s="112">
        <v>0.88427</v>
      </c>
      <c r="I981" s="115">
        <f>IF('Case Details'!C$12=1,'Baseline survivor func'!G981,'Baseline survivor func'!H981)</f>
        <v>0.88141000000000003</v>
      </c>
      <c r="J981" s="110">
        <f>ROUND(I981^EXP('Linear predictor'!F$86),5)</f>
        <v>0.86873</v>
      </c>
    </row>
    <row r="982" spans="1:10">
      <c r="A982" s="93">
        <v>977</v>
      </c>
      <c r="B982" s="105">
        <v>978</v>
      </c>
      <c r="C982" s="93">
        <v>0.63951999999999998</v>
      </c>
      <c r="D982" s="94">
        <v>0.22015999999999999</v>
      </c>
      <c r="E982" s="104">
        <f>IF('Case Details'!C$12=1,'Baseline survivor func'!C982,'Baseline survivor func'!D982)</f>
        <v>0.63951999999999998</v>
      </c>
      <c r="F982" s="105">
        <f>ROUND(E982^EXP('Linear predictor'!D$86),5)</f>
        <v>0.67869999999999997</v>
      </c>
      <c r="G982" s="91">
        <v>0.88141000000000003</v>
      </c>
      <c r="H982" s="112">
        <v>0.88427</v>
      </c>
      <c r="I982" s="115">
        <f>IF('Case Details'!C$12=1,'Baseline survivor func'!G982,'Baseline survivor func'!H982)</f>
        <v>0.88141000000000003</v>
      </c>
      <c r="J982" s="110">
        <f>ROUND(I982^EXP('Linear predictor'!F$86),5)</f>
        <v>0.86873</v>
      </c>
    </row>
    <row r="983" spans="1:10">
      <c r="A983" s="93">
        <v>978</v>
      </c>
      <c r="B983" s="105">
        <v>979</v>
      </c>
      <c r="C983" s="93">
        <v>0.63951999999999998</v>
      </c>
      <c r="D983" s="94">
        <v>0.22015999999999999</v>
      </c>
      <c r="E983" s="104">
        <f>IF('Case Details'!C$12=1,'Baseline survivor func'!C983,'Baseline survivor func'!D983)</f>
        <v>0.63951999999999998</v>
      </c>
      <c r="F983" s="105">
        <f>ROUND(E983^EXP('Linear predictor'!D$86),5)</f>
        <v>0.67869999999999997</v>
      </c>
      <c r="G983" s="91">
        <v>0.88141000000000003</v>
      </c>
      <c r="H983" s="112">
        <v>0.88427</v>
      </c>
      <c r="I983" s="115">
        <f>IF('Case Details'!C$12=1,'Baseline survivor func'!G983,'Baseline survivor func'!H983)</f>
        <v>0.88141000000000003</v>
      </c>
      <c r="J983" s="110">
        <f>ROUND(I983^EXP('Linear predictor'!F$86),5)</f>
        <v>0.86873</v>
      </c>
    </row>
    <row r="984" spans="1:10">
      <c r="A984" s="93">
        <v>979</v>
      </c>
      <c r="B984" s="105">
        <v>980</v>
      </c>
      <c r="C984" s="93">
        <v>0.63951999999999998</v>
      </c>
      <c r="D984" s="94">
        <v>0.22015999999999999</v>
      </c>
      <c r="E984" s="104">
        <f>IF('Case Details'!C$12=1,'Baseline survivor func'!C984,'Baseline survivor func'!D984)</f>
        <v>0.63951999999999998</v>
      </c>
      <c r="F984" s="105">
        <f>ROUND(E984^EXP('Linear predictor'!D$86),5)</f>
        <v>0.67869999999999997</v>
      </c>
      <c r="G984" s="91">
        <v>0.88141000000000003</v>
      </c>
      <c r="H984" s="112">
        <v>0.88427</v>
      </c>
      <c r="I984" s="115">
        <f>IF('Case Details'!C$12=1,'Baseline survivor func'!G984,'Baseline survivor func'!H984)</f>
        <v>0.88141000000000003</v>
      </c>
      <c r="J984" s="110">
        <f>ROUND(I984^EXP('Linear predictor'!F$86),5)</f>
        <v>0.86873</v>
      </c>
    </row>
    <row r="985" spans="1:10">
      <c r="A985" s="93">
        <v>980</v>
      </c>
      <c r="B985" s="105">
        <v>981</v>
      </c>
      <c r="C985" s="93">
        <v>0.63951999999999998</v>
      </c>
      <c r="D985" s="94">
        <v>0.22015999999999999</v>
      </c>
      <c r="E985" s="104">
        <f>IF('Case Details'!C$12=1,'Baseline survivor func'!C985,'Baseline survivor func'!D985)</f>
        <v>0.63951999999999998</v>
      </c>
      <c r="F985" s="105">
        <f>ROUND(E985^EXP('Linear predictor'!D$86),5)</f>
        <v>0.67869999999999997</v>
      </c>
      <c r="G985" s="91">
        <v>0.88141000000000003</v>
      </c>
      <c r="H985" s="112">
        <v>0.88427</v>
      </c>
      <c r="I985" s="115">
        <f>IF('Case Details'!C$12=1,'Baseline survivor func'!G985,'Baseline survivor func'!H985)</f>
        <v>0.88141000000000003</v>
      </c>
      <c r="J985" s="110">
        <f>ROUND(I985^EXP('Linear predictor'!F$86),5)</f>
        <v>0.86873</v>
      </c>
    </row>
    <row r="986" spans="1:10">
      <c r="A986" s="93">
        <v>981</v>
      </c>
      <c r="B986" s="105">
        <v>982</v>
      </c>
      <c r="C986" s="93">
        <v>0.63951999999999998</v>
      </c>
      <c r="D986" s="94">
        <v>0.22015999999999999</v>
      </c>
      <c r="E986" s="104">
        <f>IF('Case Details'!C$12=1,'Baseline survivor func'!C986,'Baseline survivor func'!D986)</f>
        <v>0.63951999999999998</v>
      </c>
      <c r="F986" s="105">
        <f>ROUND(E986^EXP('Linear predictor'!D$86),5)</f>
        <v>0.67869999999999997</v>
      </c>
      <c r="G986" s="91">
        <v>0.88141000000000003</v>
      </c>
      <c r="H986" s="112">
        <v>0.88427</v>
      </c>
      <c r="I986" s="115">
        <f>IF('Case Details'!C$12=1,'Baseline survivor func'!G986,'Baseline survivor func'!H986)</f>
        <v>0.88141000000000003</v>
      </c>
      <c r="J986" s="110">
        <f>ROUND(I986^EXP('Linear predictor'!F$86),5)</f>
        <v>0.86873</v>
      </c>
    </row>
    <row r="987" spans="1:10">
      <c r="A987" s="93">
        <v>982</v>
      </c>
      <c r="B987" s="105">
        <v>983</v>
      </c>
      <c r="C987" s="93">
        <v>0.63951999999999998</v>
      </c>
      <c r="D987" s="94">
        <v>0.22015999999999999</v>
      </c>
      <c r="E987" s="104">
        <f>IF('Case Details'!C$12=1,'Baseline survivor func'!C987,'Baseline survivor func'!D987)</f>
        <v>0.63951999999999998</v>
      </c>
      <c r="F987" s="105">
        <f>ROUND(E987^EXP('Linear predictor'!D$86),5)</f>
        <v>0.67869999999999997</v>
      </c>
      <c r="G987" s="91">
        <v>0.88141000000000003</v>
      </c>
      <c r="H987" s="112">
        <v>0.88427</v>
      </c>
      <c r="I987" s="115">
        <f>IF('Case Details'!C$12=1,'Baseline survivor func'!G987,'Baseline survivor func'!H987)</f>
        <v>0.88141000000000003</v>
      </c>
      <c r="J987" s="110">
        <f>ROUND(I987^EXP('Linear predictor'!F$86),5)</f>
        <v>0.86873</v>
      </c>
    </row>
    <row r="988" spans="1:10">
      <c r="A988" s="93">
        <v>983</v>
      </c>
      <c r="B988" s="105">
        <v>984</v>
      </c>
      <c r="C988" s="93">
        <v>0.63951999999999998</v>
      </c>
      <c r="D988" s="94">
        <v>0.22015999999999999</v>
      </c>
      <c r="E988" s="104">
        <f>IF('Case Details'!C$12=1,'Baseline survivor func'!C988,'Baseline survivor func'!D988)</f>
        <v>0.63951999999999998</v>
      </c>
      <c r="F988" s="105">
        <f>ROUND(E988^EXP('Linear predictor'!D$86),5)</f>
        <v>0.67869999999999997</v>
      </c>
      <c r="G988" s="91">
        <v>0.88141000000000003</v>
      </c>
      <c r="H988" s="112">
        <v>0.88385000000000002</v>
      </c>
      <c r="I988" s="115">
        <f>IF('Case Details'!C$12=1,'Baseline survivor func'!G988,'Baseline survivor func'!H988)</f>
        <v>0.88141000000000003</v>
      </c>
      <c r="J988" s="110">
        <f>ROUND(I988^EXP('Linear predictor'!F$86),5)</f>
        <v>0.86873</v>
      </c>
    </row>
    <row r="989" spans="1:10">
      <c r="A989" s="93">
        <v>984</v>
      </c>
      <c r="B989" s="105">
        <v>985</v>
      </c>
      <c r="C989" s="93">
        <v>0.63951999999999998</v>
      </c>
      <c r="D989" s="94">
        <v>0.22015999999999999</v>
      </c>
      <c r="E989" s="104">
        <f>IF('Case Details'!C$12=1,'Baseline survivor func'!C989,'Baseline survivor func'!D989)</f>
        <v>0.63951999999999998</v>
      </c>
      <c r="F989" s="105">
        <f>ROUND(E989^EXP('Linear predictor'!D$86),5)</f>
        <v>0.67869999999999997</v>
      </c>
      <c r="G989" s="91">
        <v>0.88141000000000003</v>
      </c>
      <c r="H989" s="112">
        <v>0.88385000000000002</v>
      </c>
      <c r="I989" s="115">
        <f>IF('Case Details'!C$12=1,'Baseline survivor func'!G989,'Baseline survivor func'!H989)</f>
        <v>0.88141000000000003</v>
      </c>
      <c r="J989" s="110">
        <f>ROUND(I989^EXP('Linear predictor'!F$86),5)</f>
        <v>0.86873</v>
      </c>
    </row>
    <row r="990" spans="1:10">
      <c r="A990" s="93">
        <v>985</v>
      </c>
      <c r="B990" s="105">
        <v>986</v>
      </c>
      <c r="C990" s="93">
        <v>0.63951999999999998</v>
      </c>
      <c r="D990" s="94">
        <v>0.22015999999999999</v>
      </c>
      <c r="E990" s="104">
        <f>IF('Case Details'!C$12=1,'Baseline survivor func'!C990,'Baseline survivor func'!D990)</f>
        <v>0.63951999999999998</v>
      </c>
      <c r="F990" s="105">
        <f>ROUND(E990^EXP('Linear predictor'!D$86),5)</f>
        <v>0.67869999999999997</v>
      </c>
      <c r="G990" s="91">
        <v>0.88141000000000003</v>
      </c>
      <c r="H990" s="112">
        <v>0.88385000000000002</v>
      </c>
      <c r="I990" s="115">
        <f>IF('Case Details'!C$12=1,'Baseline survivor func'!G990,'Baseline survivor func'!H990)</f>
        <v>0.88141000000000003</v>
      </c>
      <c r="J990" s="110">
        <f>ROUND(I990^EXP('Linear predictor'!F$86),5)</f>
        <v>0.86873</v>
      </c>
    </row>
    <row r="991" spans="1:10">
      <c r="A991" s="93">
        <v>986</v>
      </c>
      <c r="B991" s="105">
        <v>987</v>
      </c>
      <c r="C991" s="93">
        <v>0.63951999999999998</v>
      </c>
      <c r="D991" s="94">
        <v>0.22015999999999999</v>
      </c>
      <c r="E991" s="104">
        <f>IF('Case Details'!C$12=1,'Baseline survivor func'!C991,'Baseline survivor func'!D991)</f>
        <v>0.63951999999999998</v>
      </c>
      <c r="F991" s="105">
        <f>ROUND(E991^EXP('Linear predictor'!D$86),5)</f>
        <v>0.67869999999999997</v>
      </c>
      <c r="G991" s="91">
        <v>0.88141000000000003</v>
      </c>
      <c r="H991" s="112">
        <v>0.88385000000000002</v>
      </c>
      <c r="I991" s="115">
        <f>IF('Case Details'!C$12=1,'Baseline survivor func'!G991,'Baseline survivor func'!H991)</f>
        <v>0.88141000000000003</v>
      </c>
      <c r="J991" s="110">
        <f>ROUND(I991^EXP('Linear predictor'!F$86),5)</f>
        <v>0.86873</v>
      </c>
    </row>
    <row r="992" spans="1:10">
      <c r="A992" s="93">
        <v>987</v>
      </c>
      <c r="B992" s="105">
        <v>988</v>
      </c>
      <c r="C992" s="93">
        <v>0.63951999999999998</v>
      </c>
      <c r="D992" s="94">
        <v>0.22015999999999999</v>
      </c>
      <c r="E992" s="104">
        <f>IF('Case Details'!C$12=1,'Baseline survivor func'!C992,'Baseline survivor func'!D992)</f>
        <v>0.63951999999999998</v>
      </c>
      <c r="F992" s="105">
        <f>ROUND(E992^EXP('Linear predictor'!D$86),5)</f>
        <v>0.67869999999999997</v>
      </c>
      <c r="G992" s="91">
        <v>0.88141000000000003</v>
      </c>
      <c r="H992" s="112">
        <v>0.88385000000000002</v>
      </c>
      <c r="I992" s="115">
        <f>IF('Case Details'!C$12=1,'Baseline survivor func'!G992,'Baseline survivor func'!H992)</f>
        <v>0.88141000000000003</v>
      </c>
      <c r="J992" s="110">
        <f>ROUND(I992^EXP('Linear predictor'!F$86),5)</f>
        <v>0.86873</v>
      </c>
    </row>
    <row r="993" spans="1:10">
      <c r="A993" s="93">
        <v>988</v>
      </c>
      <c r="B993" s="105">
        <v>989</v>
      </c>
      <c r="C993" s="93">
        <v>0.63951999999999998</v>
      </c>
      <c r="D993" s="94">
        <v>0.22015999999999999</v>
      </c>
      <c r="E993" s="104">
        <f>IF('Case Details'!C$12=1,'Baseline survivor func'!C993,'Baseline survivor func'!D993)</f>
        <v>0.63951999999999998</v>
      </c>
      <c r="F993" s="105">
        <f>ROUND(E993^EXP('Linear predictor'!D$86),5)</f>
        <v>0.67869999999999997</v>
      </c>
      <c r="G993" s="91">
        <v>0.88141000000000003</v>
      </c>
      <c r="H993" s="112">
        <v>0.88385000000000002</v>
      </c>
      <c r="I993" s="115">
        <f>IF('Case Details'!C$12=1,'Baseline survivor func'!G993,'Baseline survivor func'!H993)</f>
        <v>0.88141000000000003</v>
      </c>
      <c r="J993" s="110">
        <f>ROUND(I993^EXP('Linear predictor'!F$86),5)</f>
        <v>0.86873</v>
      </c>
    </row>
    <row r="994" spans="1:10">
      <c r="A994" s="93">
        <v>989</v>
      </c>
      <c r="B994" s="105">
        <v>990</v>
      </c>
      <c r="C994" s="93">
        <v>0.63951999999999998</v>
      </c>
      <c r="D994" s="94">
        <v>0.22015999999999999</v>
      </c>
      <c r="E994" s="104">
        <f>IF('Case Details'!C$12=1,'Baseline survivor func'!C994,'Baseline survivor func'!D994)</f>
        <v>0.63951999999999998</v>
      </c>
      <c r="F994" s="105">
        <f>ROUND(E994^EXP('Linear predictor'!D$86),5)</f>
        <v>0.67869999999999997</v>
      </c>
      <c r="G994" s="91">
        <v>0.88141000000000003</v>
      </c>
      <c r="H994" s="112">
        <v>0.88385000000000002</v>
      </c>
      <c r="I994" s="115">
        <f>IF('Case Details'!C$12=1,'Baseline survivor func'!G994,'Baseline survivor func'!H994)</f>
        <v>0.88141000000000003</v>
      </c>
      <c r="J994" s="110">
        <f>ROUND(I994^EXP('Linear predictor'!F$86),5)</f>
        <v>0.86873</v>
      </c>
    </row>
    <row r="995" spans="1:10">
      <c r="A995" s="93">
        <v>990</v>
      </c>
      <c r="B995" s="105">
        <v>991</v>
      </c>
      <c r="C995" s="93">
        <v>0.63951999999999998</v>
      </c>
      <c r="D995" s="94">
        <v>0.22015999999999999</v>
      </c>
      <c r="E995" s="104">
        <f>IF('Case Details'!C$12=1,'Baseline survivor func'!C995,'Baseline survivor func'!D995)</f>
        <v>0.63951999999999998</v>
      </c>
      <c r="F995" s="105">
        <f>ROUND(E995^EXP('Linear predictor'!D$86),5)</f>
        <v>0.67869999999999997</v>
      </c>
      <c r="G995" s="91">
        <v>0.88141000000000003</v>
      </c>
      <c r="H995" s="112">
        <v>0.88385000000000002</v>
      </c>
      <c r="I995" s="115">
        <f>IF('Case Details'!C$12=1,'Baseline survivor func'!G995,'Baseline survivor func'!H995)</f>
        <v>0.88141000000000003</v>
      </c>
      <c r="J995" s="110">
        <f>ROUND(I995^EXP('Linear predictor'!F$86),5)</f>
        <v>0.86873</v>
      </c>
    </row>
    <row r="996" spans="1:10">
      <c r="A996" s="93">
        <v>991</v>
      </c>
      <c r="B996" s="105">
        <v>992</v>
      </c>
      <c r="C996" s="93">
        <v>0.63951999999999998</v>
      </c>
      <c r="D996" s="94">
        <v>0.22015999999999999</v>
      </c>
      <c r="E996" s="104">
        <f>IF('Case Details'!C$12=1,'Baseline survivor func'!C996,'Baseline survivor func'!D996)</f>
        <v>0.63951999999999998</v>
      </c>
      <c r="F996" s="105">
        <f>ROUND(E996^EXP('Linear predictor'!D$86),5)</f>
        <v>0.67869999999999997</v>
      </c>
      <c r="G996" s="91">
        <v>0.88141000000000003</v>
      </c>
      <c r="H996" s="112">
        <v>0.88385000000000002</v>
      </c>
      <c r="I996" s="115">
        <f>IF('Case Details'!C$12=1,'Baseline survivor func'!G996,'Baseline survivor func'!H996)</f>
        <v>0.88141000000000003</v>
      </c>
      <c r="J996" s="110">
        <f>ROUND(I996^EXP('Linear predictor'!F$86),5)</f>
        <v>0.86873</v>
      </c>
    </row>
    <row r="997" spans="1:10">
      <c r="A997" s="93">
        <v>992</v>
      </c>
      <c r="B997" s="105">
        <v>993</v>
      </c>
      <c r="C997" s="93">
        <v>0.63951999999999998</v>
      </c>
      <c r="D997" s="94">
        <v>0.22015999999999999</v>
      </c>
      <c r="E997" s="104">
        <f>IF('Case Details'!C$12=1,'Baseline survivor func'!C997,'Baseline survivor func'!D997)</f>
        <v>0.63951999999999998</v>
      </c>
      <c r="F997" s="105">
        <f>ROUND(E997^EXP('Linear predictor'!D$86),5)</f>
        <v>0.67869999999999997</v>
      </c>
      <c r="G997" s="91">
        <v>0.88141000000000003</v>
      </c>
      <c r="H997" s="112">
        <v>0.88385000000000002</v>
      </c>
      <c r="I997" s="115">
        <f>IF('Case Details'!C$12=1,'Baseline survivor func'!G997,'Baseline survivor func'!H997)</f>
        <v>0.88141000000000003</v>
      </c>
      <c r="J997" s="110">
        <f>ROUND(I997^EXP('Linear predictor'!F$86),5)</f>
        <v>0.86873</v>
      </c>
    </row>
    <row r="998" spans="1:10">
      <c r="A998" s="93">
        <v>993</v>
      </c>
      <c r="B998" s="105">
        <v>994</v>
      </c>
      <c r="C998" s="93">
        <v>0.63951999999999998</v>
      </c>
      <c r="D998" s="94">
        <v>0.22015999999999999</v>
      </c>
      <c r="E998" s="104">
        <f>IF('Case Details'!C$12=1,'Baseline survivor func'!C998,'Baseline survivor func'!D998)</f>
        <v>0.63951999999999998</v>
      </c>
      <c r="F998" s="105">
        <f>ROUND(E998^EXP('Linear predictor'!D$86),5)</f>
        <v>0.67869999999999997</v>
      </c>
      <c r="G998" s="91">
        <v>0.88141000000000003</v>
      </c>
      <c r="H998" s="112">
        <v>0.88343000000000005</v>
      </c>
      <c r="I998" s="115">
        <f>IF('Case Details'!C$12=1,'Baseline survivor func'!G998,'Baseline survivor func'!H998)</f>
        <v>0.88141000000000003</v>
      </c>
      <c r="J998" s="110">
        <f>ROUND(I998^EXP('Linear predictor'!F$86),5)</f>
        <v>0.86873</v>
      </c>
    </row>
    <row r="999" spans="1:10">
      <c r="A999" s="93">
        <v>994</v>
      </c>
      <c r="B999" s="105">
        <v>995</v>
      </c>
      <c r="C999" s="93">
        <v>0.63951999999999998</v>
      </c>
      <c r="D999" s="94">
        <v>0.22015999999999999</v>
      </c>
      <c r="E999" s="104">
        <f>IF('Case Details'!C$12=1,'Baseline survivor func'!C999,'Baseline survivor func'!D999)</f>
        <v>0.63951999999999998</v>
      </c>
      <c r="F999" s="105">
        <f>ROUND(E999^EXP('Linear predictor'!D$86),5)</f>
        <v>0.67869999999999997</v>
      </c>
      <c r="G999" s="91">
        <v>0.88141000000000003</v>
      </c>
      <c r="H999" s="112">
        <v>0.88343000000000005</v>
      </c>
      <c r="I999" s="115">
        <f>IF('Case Details'!C$12=1,'Baseline survivor func'!G999,'Baseline survivor func'!H999)</f>
        <v>0.88141000000000003</v>
      </c>
      <c r="J999" s="110">
        <f>ROUND(I999^EXP('Linear predictor'!F$86),5)</f>
        <v>0.86873</v>
      </c>
    </row>
    <row r="1000" spans="1:10">
      <c r="A1000" s="93">
        <v>995</v>
      </c>
      <c r="B1000" s="105">
        <v>996</v>
      </c>
      <c r="C1000" s="93">
        <v>0.63951999999999998</v>
      </c>
      <c r="D1000" s="94">
        <v>0.22015999999999999</v>
      </c>
      <c r="E1000" s="104">
        <f>IF('Case Details'!C$12=1,'Baseline survivor func'!C1000,'Baseline survivor func'!D1000)</f>
        <v>0.63951999999999998</v>
      </c>
      <c r="F1000" s="105">
        <f>ROUND(E1000^EXP('Linear predictor'!D$86),5)</f>
        <v>0.67869999999999997</v>
      </c>
      <c r="G1000" s="91">
        <v>0.88141000000000003</v>
      </c>
      <c r="H1000" s="112">
        <v>0.88343000000000005</v>
      </c>
      <c r="I1000" s="115">
        <f>IF('Case Details'!C$12=1,'Baseline survivor func'!G1000,'Baseline survivor func'!H1000)</f>
        <v>0.88141000000000003</v>
      </c>
      <c r="J1000" s="110">
        <f>ROUND(I1000^EXP('Linear predictor'!F$86),5)</f>
        <v>0.86873</v>
      </c>
    </row>
    <row r="1001" spans="1:10">
      <c r="A1001" s="93">
        <v>996</v>
      </c>
      <c r="B1001" s="105">
        <v>997</v>
      </c>
      <c r="C1001" s="93">
        <v>0.63951999999999998</v>
      </c>
      <c r="D1001" s="94">
        <v>0.22015999999999999</v>
      </c>
      <c r="E1001" s="104">
        <f>IF('Case Details'!C$12=1,'Baseline survivor func'!C1001,'Baseline survivor func'!D1001)</f>
        <v>0.63951999999999998</v>
      </c>
      <c r="F1001" s="105">
        <f>ROUND(E1001^EXP('Linear predictor'!D$86),5)</f>
        <v>0.67869999999999997</v>
      </c>
      <c r="G1001" s="91">
        <v>0.88141000000000003</v>
      </c>
      <c r="H1001" s="112">
        <v>0.88343000000000005</v>
      </c>
      <c r="I1001" s="115">
        <f>IF('Case Details'!C$12=1,'Baseline survivor func'!G1001,'Baseline survivor func'!H1001)</f>
        <v>0.88141000000000003</v>
      </c>
      <c r="J1001" s="110">
        <f>ROUND(I1001^EXP('Linear predictor'!F$86),5)</f>
        <v>0.86873</v>
      </c>
    </row>
    <row r="1002" spans="1:10">
      <c r="A1002" s="93">
        <v>997</v>
      </c>
      <c r="B1002" s="105">
        <v>998</v>
      </c>
      <c r="C1002" s="93">
        <v>0.63951999999999998</v>
      </c>
      <c r="D1002" s="94">
        <v>0.22015999999999999</v>
      </c>
      <c r="E1002" s="104">
        <f>IF('Case Details'!C$12=1,'Baseline survivor func'!C1002,'Baseline survivor func'!D1002)</f>
        <v>0.63951999999999998</v>
      </c>
      <c r="F1002" s="105">
        <f>ROUND(E1002^EXP('Linear predictor'!D$86),5)</f>
        <v>0.67869999999999997</v>
      </c>
      <c r="G1002" s="91">
        <v>0.88141000000000003</v>
      </c>
      <c r="H1002" s="112">
        <v>0.88343000000000005</v>
      </c>
      <c r="I1002" s="115">
        <f>IF('Case Details'!C$12=1,'Baseline survivor func'!G1002,'Baseline survivor func'!H1002)</f>
        <v>0.88141000000000003</v>
      </c>
      <c r="J1002" s="110">
        <f>ROUND(I1002^EXP('Linear predictor'!F$86),5)</f>
        <v>0.86873</v>
      </c>
    </row>
    <row r="1003" spans="1:10">
      <c r="A1003" s="93">
        <v>998</v>
      </c>
      <c r="B1003" s="105">
        <v>999</v>
      </c>
      <c r="C1003" s="93">
        <v>0.63951999999999998</v>
      </c>
      <c r="D1003" s="94">
        <v>0.22015999999999999</v>
      </c>
      <c r="E1003" s="104">
        <f>IF('Case Details'!C$12=1,'Baseline survivor func'!C1003,'Baseline survivor func'!D1003)</f>
        <v>0.63951999999999998</v>
      </c>
      <c r="F1003" s="105">
        <f>ROUND(E1003^EXP('Linear predictor'!D$86),5)</f>
        <v>0.67869999999999997</v>
      </c>
      <c r="G1003" s="91">
        <v>0.88141000000000003</v>
      </c>
      <c r="H1003" s="112">
        <v>0.88343000000000005</v>
      </c>
      <c r="I1003" s="115">
        <f>IF('Case Details'!C$12=1,'Baseline survivor func'!G1003,'Baseline survivor func'!H1003)</f>
        <v>0.88141000000000003</v>
      </c>
      <c r="J1003" s="110">
        <f>ROUND(I1003^EXP('Linear predictor'!F$86),5)</f>
        <v>0.86873</v>
      </c>
    </row>
    <row r="1004" spans="1:10">
      <c r="A1004" s="93">
        <v>999</v>
      </c>
      <c r="B1004" s="105">
        <v>1000</v>
      </c>
      <c r="C1004" s="93">
        <v>0.63951999999999998</v>
      </c>
      <c r="D1004" s="94">
        <v>0.22015999999999999</v>
      </c>
      <c r="E1004" s="104">
        <f>IF('Case Details'!C$12=1,'Baseline survivor func'!C1004,'Baseline survivor func'!D1004)</f>
        <v>0.63951999999999998</v>
      </c>
      <c r="F1004" s="105">
        <f>ROUND(E1004^EXP('Linear predictor'!D$86),5)</f>
        <v>0.67869999999999997</v>
      </c>
      <c r="G1004" s="91">
        <v>0.88141000000000003</v>
      </c>
      <c r="H1004" s="112">
        <v>0.88343000000000005</v>
      </c>
      <c r="I1004" s="115">
        <f>IF('Case Details'!C$12=1,'Baseline survivor func'!G1004,'Baseline survivor func'!H1004)</f>
        <v>0.88141000000000003</v>
      </c>
      <c r="J1004" s="110">
        <f>ROUND(I1004^EXP('Linear predictor'!F$86),5)</f>
        <v>0.86873</v>
      </c>
    </row>
    <row r="1005" spans="1:10">
      <c r="A1005" s="93">
        <v>1000</v>
      </c>
      <c r="B1005" s="105">
        <v>1001</v>
      </c>
      <c r="C1005" s="93">
        <v>0.63951999999999998</v>
      </c>
      <c r="D1005" s="94">
        <v>0.22015999999999999</v>
      </c>
      <c r="E1005" s="104">
        <f>IF('Case Details'!C$12=1,'Baseline survivor func'!C1005,'Baseline survivor func'!D1005)</f>
        <v>0.63951999999999998</v>
      </c>
      <c r="F1005" s="105">
        <f>ROUND(E1005^EXP('Linear predictor'!D$86),5)</f>
        <v>0.67869999999999997</v>
      </c>
      <c r="G1005" s="91">
        <v>0.88141000000000003</v>
      </c>
      <c r="H1005" s="112">
        <v>0.88343000000000005</v>
      </c>
      <c r="I1005" s="115">
        <f>IF('Case Details'!C$12=1,'Baseline survivor func'!G1005,'Baseline survivor func'!H1005)</f>
        <v>0.88141000000000003</v>
      </c>
      <c r="J1005" s="110">
        <f>ROUND(I1005^EXP('Linear predictor'!F$86),5)</f>
        <v>0.86873</v>
      </c>
    </row>
    <row r="1006" spans="1:10">
      <c r="A1006" s="93">
        <v>1001</v>
      </c>
      <c r="B1006" s="105">
        <v>1002</v>
      </c>
      <c r="C1006" s="93">
        <v>0.63951999999999998</v>
      </c>
      <c r="D1006" s="94">
        <v>0.22015999999999999</v>
      </c>
      <c r="E1006" s="104">
        <f>IF('Case Details'!C$12=1,'Baseline survivor func'!C1006,'Baseline survivor func'!D1006)</f>
        <v>0.63951999999999998</v>
      </c>
      <c r="F1006" s="105">
        <f>ROUND(E1006^EXP('Linear predictor'!D$86),5)</f>
        <v>0.67869999999999997</v>
      </c>
      <c r="G1006" s="91">
        <v>0.88141000000000003</v>
      </c>
      <c r="H1006" s="112">
        <v>0.88343000000000005</v>
      </c>
      <c r="I1006" s="115">
        <f>IF('Case Details'!C$12=1,'Baseline survivor func'!G1006,'Baseline survivor func'!H1006)</f>
        <v>0.88141000000000003</v>
      </c>
      <c r="J1006" s="110">
        <f>ROUND(I1006^EXP('Linear predictor'!F$86),5)</f>
        <v>0.86873</v>
      </c>
    </row>
    <row r="1007" spans="1:10">
      <c r="A1007" s="93">
        <v>1002</v>
      </c>
      <c r="B1007" s="105">
        <v>1003</v>
      </c>
      <c r="C1007" s="93">
        <v>0.63951999999999998</v>
      </c>
      <c r="D1007" s="94">
        <v>0.22015999999999999</v>
      </c>
      <c r="E1007" s="104">
        <f>IF('Case Details'!C$12=1,'Baseline survivor func'!C1007,'Baseline survivor func'!D1007)</f>
        <v>0.63951999999999998</v>
      </c>
      <c r="F1007" s="105">
        <f>ROUND(E1007^EXP('Linear predictor'!D$86),5)</f>
        <v>0.67869999999999997</v>
      </c>
      <c r="G1007" s="91">
        <v>0.88141000000000003</v>
      </c>
      <c r="H1007" s="112">
        <v>0.88343000000000005</v>
      </c>
      <c r="I1007" s="115">
        <f>IF('Case Details'!C$12=1,'Baseline survivor func'!G1007,'Baseline survivor func'!H1007)</f>
        <v>0.88141000000000003</v>
      </c>
      <c r="J1007" s="110">
        <f>ROUND(I1007^EXP('Linear predictor'!F$86),5)</f>
        <v>0.86873</v>
      </c>
    </row>
    <row r="1008" spans="1:10">
      <c r="A1008" s="93">
        <v>1003</v>
      </c>
      <c r="B1008" s="105">
        <v>1004</v>
      </c>
      <c r="C1008" s="93">
        <v>0.63951999999999998</v>
      </c>
      <c r="D1008" s="94">
        <v>0.22015999999999999</v>
      </c>
      <c r="E1008" s="104">
        <f>IF('Case Details'!C$12=1,'Baseline survivor func'!C1008,'Baseline survivor func'!D1008)</f>
        <v>0.63951999999999998</v>
      </c>
      <c r="F1008" s="105">
        <f>ROUND(E1008^EXP('Linear predictor'!D$86),5)</f>
        <v>0.67869999999999997</v>
      </c>
      <c r="G1008" s="91">
        <v>0.88141000000000003</v>
      </c>
      <c r="H1008" s="112">
        <v>0.88343000000000005</v>
      </c>
      <c r="I1008" s="115">
        <f>IF('Case Details'!C$12=1,'Baseline survivor func'!G1008,'Baseline survivor func'!H1008)</f>
        <v>0.88141000000000003</v>
      </c>
      <c r="J1008" s="110">
        <f>ROUND(I1008^EXP('Linear predictor'!F$86),5)</f>
        <v>0.86873</v>
      </c>
    </row>
    <row r="1009" spans="1:10">
      <c r="A1009" s="93">
        <v>1004</v>
      </c>
      <c r="B1009" s="105">
        <v>1005</v>
      </c>
      <c r="C1009" s="93">
        <v>0.63951999999999998</v>
      </c>
      <c r="D1009" s="94">
        <v>0.22015999999999999</v>
      </c>
      <c r="E1009" s="104">
        <f>IF('Case Details'!C$12=1,'Baseline survivor func'!C1009,'Baseline survivor func'!D1009)</f>
        <v>0.63951999999999998</v>
      </c>
      <c r="F1009" s="105">
        <f>ROUND(E1009^EXP('Linear predictor'!D$86),5)</f>
        <v>0.67869999999999997</v>
      </c>
      <c r="G1009" s="91">
        <v>0.88141000000000003</v>
      </c>
      <c r="H1009" s="112">
        <v>0.88343000000000005</v>
      </c>
      <c r="I1009" s="115">
        <f>IF('Case Details'!C$12=1,'Baseline survivor func'!G1009,'Baseline survivor func'!H1009)</f>
        <v>0.88141000000000003</v>
      </c>
      <c r="J1009" s="110">
        <f>ROUND(I1009^EXP('Linear predictor'!F$86),5)</f>
        <v>0.86873</v>
      </c>
    </row>
    <row r="1010" spans="1:10">
      <c r="A1010" s="93">
        <v>1005</v>
      </c>
      <c r="B1010" s="105">
        <v>1006</v>
      </c>
      <c r="C1010" s="93">
        <v>0.63951999999999998</v>
      </c>
      <c r="D1010" s="94">
        <v>0.22015999999999999</v>
      </c>
      <c r="E1010" s="104">
        <f>IF('Case Details'!C$12=1,'Baseline survivor func'!C1010,'Baseline survivor func'!D1010)</f>
        <v>0.63951999999999998</v>
      </c>
      <c r="F1010" s="105">
        <f>ROUND(E1010^EXP('Linear predictor'!D$86),5)</f>
        <v>0.67869999999999997</v>
      </c>
      <c r="G1010" s="91">
        <v>0.88141000000000003</v>
      </c>
      <c r="H1010" s="112">
        <v>0.88343000000000005</v>
      </c>
      <c r="I1010" s="115">
        <f>IF('Case Details'!C$12=1,'Baseline survivor func'!G1010,'Baseline survivor func'!H1010)</f>
        <v>0.88141000000000003</v>
      </c>
      <c r="J1010" s="110">
        <f>ROUND(I1010^EXP('Linear predictor'!F$86),5)</f>
        <v>0.86873</v>
      </c>
    </row>
    <row r="1011" spans="1:10">
      <c r="A1011" s="93">
        <v>1006</v>
      </c>
      <c r="B1011" s="105">
        <v>1007</v>
      </c>
      <c r="C1011" s="93">
        <v>0.63951999999999998</v>
      </c>
      <c r="D1011" s="94">
        <v>0.22015999999999999</v>
      </c>
      <c r="E1011" s="104">
        <f>IF('Case Details'!C$12=1,'Baseline survivor func'!C1011,'Baseline survivor func'!D1011)</f>
        <v>0.63951999999999998</v>
      </c>
      <c r="F1011" s="105">
        <f>ROUND(E1011^EXP('Linear predictor'!D$86),5)</f>
        <v>0.67869999999999997</v>
      </c>
      <c r="G1011" s="91">
        <v>0.88141000000000003</v>
      </c>
      <c r="H1011" s="112">
        <v>0.88343000000000005</v>
      </c>
      <c r="I1011" s="115">
        <f>IF('Case Details'!C$12=1,'Baseline survivor func'!G1011,'Baseline survivor func'!H1011)</f>
        <v>0.88141000000000003</v>
      </c>
      <c r="J1011" s="110">
        <f>ROUND(I1011^EXP('Linear predictor'!F$86),5)</f>
        <v>0.86873</v>
      </c>
    </row>
    <row r="1012" spans="1:10">
      <c r="A1012" s="93">
        <v>1007</v>
      </c>
      <c r="B1012" s="105">
        <v>1008</v>
      </c>
      <c r="C1012" s="93">
        <v>0.63951999999999998</v>
      </c>
      <c r="D1012" s="94">
        <v>0.22015999999999999</v>
      </c>
      <c r="E1012" s="104">
        <f>IF('Case Details'!C$12=1,'Baseline survivor func'!C1012,'Baseline survivor func'!D1012)</f>
        <v>0.63951999999999998</v>
      </c>
      <c r="F1012" s="105">
        <f>ROUND(E1012^EXP('Linear predictor'!D$86),5)</f>
        <v>0.67869999999999997</v>
      </c>
      <c r="G1012" s="91">
        <v>0.88141000000000003</v>
      </c>
      <c r="H1012" s="112">
        <v>0.88300000000000001</v>
      </c>
      <c r="I1012" s="115">
        <f>IF('Case Details'!C$12=1,'Baseline survivor func'!G1012,'Baseline survivor func'!H1012)</f>
        <v>0.88141000000000003</v>
      </c>
      <c r="J1012" s="110">
        <f>ROUND(I1012^EXP('Linear predictor'!F$86),5)</f>
        <v>0.86873</v>
      </c>
    </row>
    <row r="1013" spans="1:10">
      <c r="A1013" s="93">
        <v>1008</v>
      </c>
      <c r="B1013" s="105">
        <v>1009</v>
      </c>
      <c r="C1013" s="93">
        <v>0.63951999999999998</v>
      </c>
      <c r="D1013" s="94">
        <v>0.22015999999999999</v>
      </c>
      <c r="E1013" s="104">
        <f>IF('Case Details'!C$12=1,'Baseline survivor func'!C1013,'Baseline survivor func'!D1013)</f>
        <v>0.63951999999999998</v>
      </c>
      <c r="F1013" s="105">
        <f>ROUND(E1013^EXP('Linear predictor'!D$86),5)</f>
        <v>0.67869999999999997</v>
      </c>
      <c r="G1013" s="91">
        <v>0.88141000000000003</v>
      </c>
      <c r="H1013" s="112">
        <v>0.88300000000000001</v>
      </c>
      <c r="I1013" s="115">
        <f>IF('Case Details'!C$12=1,'Baseline survivor func'!G1013,'Baseline survivor func'!H1013)</f>
        <v>0.88141000000000003</v>
      </c>
      <c r="J1013" s="110">
        <f>ROUND(I1013^EXP('Linear predictor'!F$86),5)</f>
        <v>0.86873</v>
      </c>
    </row>
    <row r="1014" spans="1:10">
      <c r="A1014" s="93">
        <v>1009</v>
      </c>
      <c r="B1014" s="105">
        <v>1010</v>
      </c>
      <c r="C1014" s="93">
        <v>0.63951999999999998</v>
      </c>
      <c r="D1014" s="94">
        <v>0.22015999999999999</v>
      </c>
      <c r="E1014" s="104">
        <f>IF('Case Details'!C$12=1,'Baseline survivor func'!C1014,'Baseline survivor func'!D1014)</f>
        <v>0.63951999999999998</v>
      </c>
      <c r="F1014" s="105">
        <f>ROUND(E1014^EXP('Linear predictor'!D$86),5)</f>
        <v>0.67869999999999997</v>
      </c>
      <c r="G1014" s="91">
        <v>0.88141000000000003</v>
      </c>
      <c r="H1014" s="112">
        <v>0.88300000000000001</v>
      </c>
      <c r="I1014" s="115">
        <f>IF('Case Details'!C$12=1,'Baseline survivor func'!G1014,'Baseline survivor func'!H1014)</f>
        <v>0.88141000000000003</v>
      </c>
      <c r="J1014" s="110">
        <f>ROUND(I1014^EXP('Linear predictor'!F$86),5)</f>
        <v>0.86873</v>
      </c>
    </row>
    <row r="1015" spans="1:10">
      <c r="A1015" s="93">
        <v>1010</v>
      </c>
      <c r="B1015" s="105">
        <v>1011</v>
      </c>
      <c r="C1015" s="93">
        <v>0.63951999999999998</v>
      </c>
      <c r="D1015" s="94">
        <v>0.22015999999999999</v>
      </c>
      <c r="E1015" s="104">
        <f>IF('Case Details'!C$12=1,'Baseline survivor func'!C1015,'Baseline survivor func'!D1015)</f>
        <v>0.63951999999999998</v>
      </c>
      <c r="F1015" s="105">
        <f>ROUND(E1015^EXP('Linear predictor'!D$86),5)</f>
        <v>0.67869999999999997</v>
      </c>
      <c r="G1015" s="91">
        <v>0.88141000000000003</v>
      </c>
      <c r="H1015" s="112">
        <v>0.88300000000000001</v>
      </c>
      <c r="I1015" s="115">
        <f>IF('Case Details'!C$12=1,'Baseline survivor func'!G1015,'Baseline survivor func'!H1015)</f>
        <v>0.88141000000000003</v>
      </c>
      <c r="J1015" s="110">
        <f>ROUND(I1015^EXP('Linear predictor'!F$86),5)</f>
        <v>0.86873</v>
      </c>
    </row>
    <row r="1016" spans="1:10">
      <c r="A1016" s="93">
        <v>1011</v>
      </c>
      <c r="B1016" s="105">
        <v>1012</v>
      </c>
      <c r="C1016" s="93">
        <v>0.63951999999999998</v>
      </c>
      <c r="D1016" s="94">
        <v>0.22015999999999999</v>
      </c>
      <c r="E1016" s="104">
        <f>IF('Case Details'!C$12=1,'Baseline survivor func'!C1016,'Baseline survivor func'!D1016)</f>
        <v>0.63951999999999998</v>
      </c>
      <c r="F1016" s="105">
        <f>ROUND(E1016^EXP('Linear predictor'!D$86),5)</f>
        <v>0.67869999999999997</v>
      </c>
      <c r="G1016" s="91">
        <v>0.88141000000000003</v>
      </c>
      <c r="H1016" s="112">
        <v>0.88258000000000003</v>
      </c>
      <c r="I1016" s="115">
        <f>IF('Case Details'!C$12=1,'Baseline survivor func'!G1016,'Baseline survivor func'!H1016)</f>
        <v>0.88141000000000003</v>
      </c>
      <c r="J1016" s="110">
        <f>ROUND(I1016^EXP('Linear predictor'!F$86),5)</f>
        <v>0.86873</v>
      </c>
    </row>
    <row r="1017" spans="1:10">
      <c r="A1017" s="93">
        <v>1012</v>
      </c>
      <c r="B1017" s="105">
        <v>1013</v>
      </c>
      <c r="C1017" s="93">
        <v>0.63951999999999998</v>
      </c>
      <c r="D1017" s="94">
        <v>0.22015999999999999</v>
      </c>
      <c r="E1017" s="104">
        <f>IF('Case Details'!C$12=1,'Baseline survivor func'!C1017,'Baseline survivor func'!D1017)</f>
        <v>0.63951999999999998</v>
      </c>
      <c r="F1017" s="105">
        <f>ROUND(E1017^EXP('Linear predictor'!D$86),5)</f>
        <v>0.67869999999999997</v>
      </c>
      <c r="G1017" s="91">
        <v>0.88141000000000003</v>
      </c>
      <c r="H1017" s="112">
        <v>0.88214999999999999</v>
      </c>
      <c r="I1017" s="115">
        <f>IF('Case Details'!C$12=1,'Baseline survivor func'!G1017,'Baseline survivor func'!H1017)</f>
        <v>0.88141000000000003</v>
      </c>
      <c r="J1017" s="110">
        <f>ROUND(I1017^EXP('Linear predictor'!F$86),5)</f>
        <v>0.86873</v>
      </c>
    </row>
    <row r="1018" spans="1:10">
      <c r="A1018" s="93">
        <v>1013</v>
      </c>
      <c r="B1018" s="105">
        <v>1014</v>
      </c>
      <c r="C1018" s="93">
        <v>0.63951999999999998</v>
      </c>
      <c r="D1018" s="94">
        <v>0.22015999999999999</v>
      </c>
      <c r="E1018" s="104">
        <f>IF('Case Details'!C$12=1,'Baseline survivor func'!C1018,'Baseline survivor func'!D1018)</f>
        <v>0.63951999999999998</v>
      </c>
      <c r="F1018" s="105">
        <f>ROUND(E1018^EXP('Linear predictor'!D$86),5)</f>
        <v>0.67869999999999997</v>
      </c>
      <c r="G1018" s="91">
        <v>0.88141000000000003</v>
      </c>
      <c r="H1018" s="112">
        <v>0.88214999999999999</v>
      </c>
      <c r="I1018" s="115">
        <f>IF('Case Details'!C$12=1,'Baseline survivor func'!G1018,'Baseline survivor func'!H1018)</f>
        <v>0.88141000000000003</v>
      </c>
      <c r="J1018" s="110">
        <f>ROUND(I1018^EXP('Linear predictor'!F$86),5)</f>
        <v>0.86873</v>
      </c>
    </row>
    <row r="1019" spans="1:10">
      <c r="A1019" s="93">
        <v>1014</v>
      </c>
      <c r="B1019" s="105">
        <v>1015</v>
      </c>
      <c r="C1019" s="93">
        <v>0.63951999999999998</v>
      </c>
      <c r="D1019" s="94">
        <v>0.22015999999999999</v>
      </c>
      <c r="E1019" s="104">
        <f>IF('Case Details'!C$12=1,'Baseline survivor func'!C1019,'Baseline survivor func'!D1019)</f>
        <v>0.63951999999999998</v>
      </c>
      <c r="F1019" s="105">
        <f>ROUND(E1019^EXP('Linear predictor'!D$86),5)</f>
        <v>0.67869999999999997</v>
      </c>
      <c r="G1019" s="91">
        <v>0.88141000000000003</v>
      </c>
      <c r="H1019" s="112">
        <v>0.88214999999999999</v>
      </c>
      <c r="I1019" s="115">
        <f>IF('Case Details'!C$12=1,'Baseline survivor func'!G1019,'Baseline survivor func'!H1019)</f>
        <v>0.88141000000000003</v>
      </c>
      <c r="J1019" s="110">
        <f>ROUND(I1019^EXP('Linear predictor'!F$86),5)</f>
        <v>0.86873</v>
      </c>
    </row>
    <row r="1020" spans="1:10">
      <c r="A1020" s="93">
        <v>1015</v>
      </c>
      <c r="B1020" s="105">
        <v>1016</v>
      </c>
      <c r="C1020" s="93">
        <v>0.63951999999999998</v>
      </c>
      <c r="D1020" s="94">
        <v>0.22015999999999999</v>
      </c>
      <c r="E1020" s="104">
        <f>IF('Case Details'!C$12=1,'Baseline survivor func'!C1020,'Baseline survivor func'!D1020)</f>
        <v>0.63951999999999998</v>
      </c>
      <c r="F1020" s="105">
        <f>ROUND(E1020^EXP('Linear predictor'!D$86),5)</f>
        <v>0.67869999999999997</v>
      </c>
      <c r="G1020" s="91">
        <v>0.88141000000000003</v>
      </c>
      <c r="H1020" s="112">
        <v>0.88214999999999999</v>
      </c>
      <c r="I1020" s="115">
        <f>IF('Case Details'!C$12=1,'Baseline survivor func'!G1020,'Baseline survivor func'!H1020)</f>
        <v>0.88141000000000003</v>
      </c>
      <c r="J1020" s="110">
        <f>ROUND(I1020^EXP('Linear predictor'!F$86),5)</f>
        <v>0.86873</v>
      </c>
    </row>
    <row r="1021" spans="1:10">
      <c r="A1021" s="93">
        <v>1016</v>
      </c>
      <c r="B1021" s="105">
        <v>1017</v>
      </c>
      <c r="C1021" s="93">
        <v>0.63951999999999998</v>
      </c>
      <c r="D1021" s="94">
        <v>0.22015999999999999</v>
      </c>
      <c r="E1021" s="104">
        <f>IF('Case Details'!C$12=1,'Baseline survivor func'!C1021,'Baseline survivor func'!D1021)</f>
        <v>0.63951999999999998</v>
      </c>
      <c r="F1021" s="105">
        <f>ROUND(E1021^EXP('Linear predictor'!D$86),5)</f>
        <v>0.67869999999999997</v>
      </c>
      <c r="G1021" s="91">
        <v>0.88141000000000003</v>
      </c>
      <c r="H1021" s="112">
        <v>0.88214999999999999</v>
      </c>
      <c r="I1021" s="115">
        <f>IF('Case Details'!C$12=1,'Baseline survivor func'!G1021,'Baseline survivor func'!H1021)</f>
        <v>0.88141000000000003</v>
      </c>
      <c r="J1021" s="110">
        <f>ROUND(I1021^EXP('Linear predictor'!F$86),5)</f>
        <v>0.86873</v>
      </c>
    </row>
    <row r="1022" spans="1:10">
      <c r="A1022" s="93">
        <v>1017</v>
      </c>
      <c r="B1022" s="105">
        <v>1018</v>
      </c>
      <c r="C1022" s="93">
        <v>0.63951999999999998</v>
      </c>
      <c r="D1022" s="94">
        <v>0.22015999999999999</v>
      </c>
      <c r="E1022" s="104">
        <f>IF('Case Details'!C$12=1,'Baseline survivor func'!C1022,'Baseline survivor func'!D1022)</f>
        <v>0.63951999999999998</v>
      </c>
      <c r="F1022" s="105">
        <f>ROUND(E1022^EXP('Linear predictor'!D$86),5)</f>
        <v>0.67869999999999997</v>
      </c>
      <c r="G1022" s="91">
        <v>0.88141000000000003</v>
      </c>
      <c r="H1022" s="112">
        <v>0.88214999999999999</v>
      </c>
      <c r="I1022" s="115">
        <f>IF('Case Details'!C$12=1,'Baseline survivor func'!G1022,'Baseline survivor func'!H1022)</f>
        <v>0.88141000000000003</v>
      </c>
      <c r="J1022" s="110">
        <f>ROUND(I1022^EXP('Linear predictor'!F$86),5)</f>
        <v>0.86873</v>
      </c>
    </row>
    <row r="1023" spans="1:10">
      <c r="A1023" s="93">
        <v>1018</v>
      </c>
      <c r="B1023" s="105">
        <v>1019</v>
      </c>
      <c r="C1023" s="93">
        <v>0.63951999999999998</v>
      </c>
      <c r="D1023" s="94">
        <v>0.22015999999999999</v>
      </c>
      <c r="E1023" s="104">
        <f>IF('Case Details'!C$12=1,'Baseline survivor func'!C1023,'Baseline survivor func'!D1023)</f>
        <v>0.63951999999999998</v>
      </c>
      <c r="F1023" s="105">
        <f>ROUND(E1023^EXP('Linear predictor'!D$86),5)</f>
        <v>0.67869999999999997</v>
      </c>
      <c r="G1023" s="91">
        <v>0.88141000000000003</v>
      </c>
      <c r="H1023" s="112">
        <v>0.88214999999999999</v>
      </c>
      <c r="I1023" s="115">
        <f>IF('Case Details'!C$12=1,'Baseline survivor func'!G1023,'Baseline survivor func'!H1023)</f>
        <v>0.88141000000000003</v>
      </c>
      <c r="J1023" s="110">
        <f>ROUND(I1023^EXP('Linear predictor'!F$86),5)</f>
        <v>0.86873</v>
      </c>
    </row>
    <row r="1024" spans="1:10">
      <c r="A1024" s="93">
        <v>1019</v>
      </c>
      <c r="B1024" s="105">
        <v>1020</v>
      </c>
      <c r="C1024" s="93">
        <v>0.63951999999999998</v>
      </c>
      <c r="D1024" s="94">
        <v>0.22015999999999999</v>
      </c>
      <c r="E1024" s="104">
        <f>IF('Case Details'!C$12=1,'Baseline survivor func'!C1024,'Baseline survivor func'!D1024)</f>
        <v>0.63951999999999998</v>
      </c>
      <c r="F1024" s="105">
        <f>ROUND(E1024^EXP('Linear predictor'!D$86),5)</f>
        <v>0.67869999999999997</v>
      </c>
      <c r="G1024" s="91">
        <v>0.88141000000000003</v>
      </c>
      <c r="H1024" s="112">
        <v>0.88214999999999999</v>
      </c>
      <c r="I1024" s="115">
        <f>IF('Case Details'!C$12=1,'Baseline survivor func'!G1024,'Baseline survivor func'!H1024)</f>
        <v>0.88141000000000003</v>
      </c>
      <c r="J1024" s="110">
        <f>ROUND(I1024^EXP('Linear predictor'!F$86),5)</f>
        <v>0.86873</v>
      </c>
    </row>
    <row r="1025" spans="1:10">
      <c r="A1025" s="93">
        <v>1020</v>
      </c>
      <c r="B1025" s="105">
        <v>1021</v>
      </c>
      <c r="C1025" s="93">
        <v>0.63951999999999998</v>
      </c>
      <c r="D1025" s="94">
        <v>0.22015999999999999</v>
      </c>
      <c r="E1025" s="104">
        <f>IF('Case Details'!C$12=1,'Baseline survivor func'!C1025,'Baseline survivor func'!D1025)</f>
        <v>0.63951999999999998</v>
      </c>
      <c r="F1025" s="105">
        <f>ROUND(E1025^EXP('Linear predictor'!D$86),5)</f>
        <v>0.67869999999999997</v>
      </c>
      <c r="G1025" s="91">
        <v>0.88141000000000003</v>
      </c>
      <c r="H1025" s="112">
        <v>0.88214999999999999</v>
      </c>
      <c r="I1025" s="115">
        <f>IF('Case Details'!C$12=1,'Baseline survivor func'!G1025,'Baseline survivor func'!H1025)</f>
        <v>0.88141000000000003</v>
      </c>
      <c r="J1025" s="110">
        <f>ROUND(I1025^EXP('Linear predictor'!F$86),5)</f>
        <v>0.86873</v>
      </c>
    </row>
    <row r="1026" spans="1:10">
      <c r="A1026" s="93">
        <v>1021</v>
      </c>
      <c r="B1026" s="105">
        <v>1022</v>
      </c>
      <c r="C1026" s="93">
        <v>0.63951999999999998</v>
      </c>
      <c r="D1026" s="94">
        <v>0.22015999999999999</v>
      </c>
      <c r="E1026" s="104">
        <f>IF('Case Details'!C$12=1,'Baseline survivor func'!C1026,'Baseline survivor func'!D1026)</f>
        <v>0.63951999999999998</v>
      </c>
      <c r="F1026" s="105">
        <f>ROUND(E1026^EXP('Linear predictor'!D$86),5)</f>
        <v>0.67869999999999997</v>
      </c>
      <c r="G1026" s="91">
        <v>0.88141000000000003</v>
      </c>
      <c r="H1026" s="112">
        <v>0.88214999999999999</v>
      </c>
      <c r="I1026" s="115">
        <f>IF('Case Details'!C$12=1,'Baseline survivor func'!G1026,'Baseline survivor func'!H1026)</f>
        <v>0.88141000000000003</v>
      </c>
      <c r="J1026" s="110">
        <f>ROUND(I1026^EXP('Linear predictor'!F$86),5)</f>
        <v>0.86873</v>
      </c>
    </row>
    <row r="1027" spans="1:10">
      <c r="A1027" s="93">
        <v>1022</v>
      </c>
      <c r="B1027" s="105">
        <v>1023</v>
      </c>
      <c r="C1027" s="93">
        <v>0.63951999999999998</v>
      </c>
      <c r="D1027" s="94">
        <v>0.22015999999999999</v>
      </c>
      <c r="E1027" s="104">
        <f>IF('Case Details'!C$12=1,'Baseline survivor func'!C1027,'Baseline survivor func'!D1027)</f>
        <v>0.63951999999999998</v>
      </c>
      <c r="F1027" s="105">
        <f>ROUND(E1027^EXP('Linear predictor'!D$86),5)</f>
        <v>0.67869999999999997</v>
      </c>
      <c r="G1027" s="91">
        <v>0.88141000000000003</v>
      </c>
      <c r="H1027" s="112">
        <v>0.88214999999999999</v>
      </c>
      <c r="I1027" s="115">
        <f>IF('Case Details'!C$12=1,'Baseline survivor func'!G1027,'Baseline survivor func'!H1027)</f>
        <v>0.88141000000000003</v>
      </c>
      <c r="J1027" s="110">
        <f>ROUND(I1027^EXP('Linear predictor'!F$86),5)</f>
        <v>0.86873</v>
      </c>
    </row>
    <row r="1028" spans="1:10">
      <c r="A1028" s="93">
        <v>1023</v>
      </c>
      <c r="B1028" s="105">
        <v>1024</v>
      </c>
      <c r="C1028" s="93">
        <v>0.63951999999999998</v>
      </c>
      <c r="D1028" s="94">
        <v>0.21729000000000001</v>
      </c>
      <c r="E1028" s="104">
        <f>IF('Case Details'!C$12=1,'Baseline survivor func'!C1028,'Baseline survivor func'!D1028)</f>
        <v>0.63951999999999998</v>
      </c>
      <c r="F1028" s="105">
        <f>ROUND(E1028^EXP('Linear predictor'!D$86),5)</f>
        <v>0.67869999999999997</v>
      </c>
      <c r="G1028" s="91">
        <v>0.88141000000000003</v>
      </c>
      <c r="H1028" s="112">
        <v>0.88214999999999999</v>
      </c>
      <c r="I1028" s="115">
        <f>IF('Case Details'!C$12=1,'Baseline survivor func'!G1028,'Baseline survivor func'!H1028)</f>
        <v>0.88141000000000003</v>
      </c>
      <c r="J1028" s="110">
        <f>ROUND(I1028^EXP('Linear predictor'!F$86),5)</f>
        <v>0.86873</v>
      </c>
    </row>
    <row r="1029" spans="1:10">
      <c r="A1029" s="93">
        <v>1024</v>
      </c>
      <c r="B1029" s="105">
        <v>1025</v>
      </c>
      <c r="C1029" s="93">
        <v>0.63951999999999998</v>
      </c>
      <c r="D1029" s="94">
        <v>0.21729000000000001</v>
      </c>
      <c r="E1029" s="104">
        <f>IF('Case Details'!C$12=1,'Baseline survivor func'!C1029,'Baseline survivor func'!D1029)</f>
        <v>0.63951999999999998</v>
      </c>
      <c r="F1029" s="105">
        <f>ROUND(E1029^EXP('Linear predictor'!D$86),5)</f>
        <v>0.67869999999999997</v>
      </c>
      <c r="G1029" s="91">
        <v>0.88141000000000003</v>
      </c>
      <c r="H1029" s="112">
        <v>0.88214999999999999</v>
      </c>
      <c r="I1029" s="115">
        <f>IF('Case Details'!C$12=1,'Baseline survivor func'!G1029,'Baseline survivor func'!H1029)</f>
        <v>0.88141000000000003</v>
      </c>
      <c r="J1029" s="110">
        <f>ROUND(I1029^EXP('Linear predictor'!F$86),5)</f>
        <v>0.86873</v>
      </c>
    </row>
    <row r="1030" spans="1:10">
      <c r="A1030" s="93">
        <v>1025</v>
      </c>
      <c r="B1030" s="105">
        <v>1026</v>
      </c>
      <c r="C1030" s="93">
        <v>0.63951999999999998</v>
      </c>
      <c r="D1030" s="94">
        <v>0.21729000000000001</v>
      </c>
      <c r="E1030" s="104">
        <f>IF('Case Details'!C$12=1,'Baseline survivor func'!C1030,'Baseline survivor func'!D1030)</f>
        <v>0.63951999999999998</v>
      </c>
      <c r="F1030" s="105">
        <f>ROUND(E1030^EXP('Linear predictor'!D$86),5)</f>
        <v>0.67869999999999997</v>
      </c>
      <c r="G1030" s="91">
        <v>0.88141000000000003</v>
      </c>
      <c r="H1030" s="112">
        <v>0.88214999999999999</v>
      </c>
      <c r="I1030" s="115">
        <f>IF('Case Details'!C$12=1,'Baseline survivor func'!G1030,'Baseline survivor func'!H1030)</f>
        <v>0.88141000000000003</v>
      </c>
      <c r="J1030" s="110">
        <f>ROUND(I1030^EXP('Linear predictor'!F$86),5)</f>
        <v>0.86873</v>
      </c>
    </row>
    <row r="1031" spans="1:10">
      <c r="A1031" s="93">
        <v>1026</v>
      </c>
      <c r="B1031" s="105">
        <v>1027</v>
      </c>
      <c r="C1031" s="93">
        <v>0.63951999999999998</v>
      </c>
      <c r="D1031" s="94">
        <v>0.21729000000000001</v>
      </c>
      <c r="E1031" s="104">
        <f>IF('Case Details'!C$12=1,'Baseline survivor func'!C1031,'Baseline survivor func'!D1031)</f>
        <v>0.63951999999999998</v>
      </c>
      <c r="F1031" s="105">
        <f>ROUND(E1031^EXP('Linear predictor'!D$86),5)</f>
        <v>0.67869999999999997</v>
      </c>
      <c r="G1031" s="91">
        <v>0.88141000000000003</v>
      </c>
      <c r="H1031" s="112">
        <v>0.88214999999999999</v>
      </c>
      <c r="I1031" s="115">
        <f>IF('Case Details'!C$12=1,'Baseline survivor func'!G1031,'Baseline survivor func'!H1031)</f>
        <v>0.88141000000000003</v>
      </c>
      <c r="J1031" s="110">
        <f>ROUND(I1031^EXP('Linear predictor'!F$86),5)</f>
        <v>0.86873</v>
      </c>
    </row>
    <row r="1032" spans="1:10">
      <c r="A1032" s="93">
        <v>1027</v>
      </c>
      <c r="B1032" s="105">
        <v>1028</v>
      </c>
      <c r="C1032" s="93">
        <v>0.63951999999999998</v>
      </c>
      <c r="D1032" s="94">
        <v>0.21729000000000001</v>
      </c>
      <c r="E1032" s="104">
        <f>IF('Case Details'!C$12=1,'Baseline survivor func'!C1032,'Baseline survivor func'!D1032)</f>
        <v>0.63951999999999998</v>
      </c>
      <c r="F1032" s="105">
        <f>ROUND(E1032^EXP('Linear predictor'!D$86),5)</f>
        <v>0.67869999999999997</v>
      </c>
      <c r="G1032" s="91">
        <v>0.88141000000000003</v>
      </c>
      <c r="H1032" s="112">
        <v>0.88214999999999999</v>
      </c>
      <c r="I1032" s="115">
        <f>IF('Case Details'!C$12=1,'Baseline survivor func'!G1032,'Baseline survivor func'!H1032)</f>
        <v>0.88141000000000003</v>
      </c>
      <c r="J1032" s="110">
        <f>ROUND(I1032^EXP('Linear predictor'!F$86),5)</f>
        <v>0.86873</v>
      </c>
    </row>
    <row r="1033" spans="1:10">
      <c r="A1033" s="93">
        <v>1028</v>
      </c>
      <c r="B1033" s="105">
        <v>1029</v>
      </c>
      <c r="C1033" s="93">
        <v>0.63951999999999998</v>
      </c>
      <c r="D1033" s="94">
        <v>0.21729000000000001</v>
      </c>
      <c r="E1033" s="104">
        <f>IF('Case Details'!C$12=1,'Baseline survivor func'!C1033,'Baseline survivor func'!D1033)</f>
        <v>0.63951999999999998</v>
      </c>
      <c r="F1033" s="105">
        <f>ROUND(E1033^EXP('Linear predictor'!D$86),5)</f>
        <v>0.67869999999999997</v>
      </c>
      <c r="G1033" s="91">
        <v>0.88141000000000003</v>
      </c>
      <c r="H1033" s="112">
        <v>0.88214999999999999</v>
      </c>
      <c r="I1033" s="115">
        <f>IF('Case Details'!C$12=1,'Baseline survivor func'!G1033,'Baseline survivor func'!H1033)</f>
        <v>0.88141000000000003</v>
      </c>
      <c r="J1033" s="110">
        <f>ROUND(I1033^EXP('Linear predictor'!F$86),5)</f>
        <v>0.86873</v>
      </c>
    </row>
    <row r="1034" spans="1:10">
      <c r="A1034" s="93">
        <v>1029</v>
      </c>
      <c r="B1034" s="105">
        <v>1030</v>
      </c>
      <c r="C1034" s="93">
        <v>0.63951999999999998</v>
      </c>
      <c r="D1034" s="94">
        <v>0.21729000000000001</v>
      </c>
      <c r="E1034" s="104">
        <f>IF('Case Details'!C$12=1,'Baseline survivor func'!C1034,'Baseline survivor func'!D1034)</f>
        <v>0.63951999999999998</v>
      </c>
      <c r="F1034" s="105">
        <f>ROUND(E1034^EXP('Linear predictor'!D$86),5)</f>
        <v>0.67869999999999997</v>
      </c>
      <c r="G1034" s="91">
        <v>0.88141000000000003</v>
      </c>
      <c r="H1034" s="112">
        <v>0.88214999999999999</v>
      </c>
      <c r="I1034" s="115">
        <f>IF('Case Details'!C$12=1,'Baseline survivor func'!G1034,'Baseline survivor func'!H1034)</f>
        <v>0.88141000000000003</v>
      </c>
      <c r="J1034" s="110">
        <f>ROUND(I1034^EXP('Linear predictor'!F$86),5)</f>
        <v>0.86873</v>
      </c>
    </row>
    <row r="1035" spans="1:10">
      <c r="A1035" s="93">
        <v>1030</v>
      </c>
      <c r="B1035" s="105">
        <v>1031</v>
      </c>
      <c r="C1035" s="93">
        <v>0.63951999999999998</v>
      </c>
      <c r="D1035" s="94">
        <v>0.21729000000000001</v>
      </c>
      <c r="E1035" s="104">
        <f>IF('Case Details'!C$12=1,'Baseline survivor func'!C1035,'Baseline survivor func'!D1035)</f>
        <v>0.63951999999999998</v>
      </c>
      <c r="F1035" s="105">
        <f>ROUND(E1035^EXP('Linear predictor'!D$86),5)</f>
        <v>0.67869999999999997</v>
      </c>
      <c r="G1035" s="91">
        <v>0.88141000000000003</v>
      </c>
      <c r="H1035" s="112">
        <v>0.88214999999999999</v>
      </c>
      <c r="I1035" s="115">
        <f>IF('Case Details'!C$12=1,'Baseline survivor func'!G1035,'Baseline survivor func'!H1035)</f>
        <v>0.88141000000000003</v>
      </c>
      <c r="J1035" s="110">
        <f>ROUND(I1035^EXP('Linear predictor'!F$86),5)</f>
        <v>0.86873</v>
      </c>
    </row>
    <row r="1036" spans="1:10">
      <c r="A1036" s="93">
        <v>1031</v>
      </c>
      <c r="B1036" s="105">
        <v>1032</v>
      </c>
      <c r="C1036" s="93">
        <v>0.63951999999999998</v>
      </c>
      <c r="D1036" s="94">
        <v>0.21729000000000001</v>
      </c>
      <c r="E1036" s="104">
        <f>IF('Case Details'!C$12=1,'Baseline survivor func'!C1036,'Baseline survivor func'!D1036)</f>
        <v>0.63951999999999998</v>
      </c>
      <c r="F1036" s="105">
        <f>ROUND(E1036^EXP('Linear predictor'!D$86),5)</f>
        <v>0.67869999999999997</v>
      </c>
      <c r="G1036" s="91">
        <v>0.88141000000000003</v>
      </c>
      <c r="H1036" s="112">
        <v>0.88170999999999999</v>
      </c>
      <c r="I1036" s="115">
        <f>IF('Case Details'!C$12=1,'Baseline survivor func'!G1036,'Baseline survivor func'!H1036)</f>
        <v>0.88141000000000003</v>
      </c>
      <c r="J1036" s="110">
        <f>ROUND(I1036^EXP('Linear predictor'!F$86),5)</f>
        <v>0.86873</v>
      </c>
    </row>
    <row r="1037" spans="1:10">
      <c r="A1037" s="93">
        <v>1032</v>
      </c>
      <c r="B1037" s="105">
        <v>1033</v>
      </c>
      <c r="C1037" s="93">
        <v>0.63951999999999998</v>
      </c>
      <c r="D1037" s="94">
        <v>0.21729000000000001</v>
      </c>
      <c r="E1037" s="104">
        <f>IF('Case Details'!C$12=1,'Baseline survivor func'!C1037,'Baseline survivor func'!D1037)</f>
        <v>0.63951999999999998</v>
      </c>
      <c r="F1037" s="105">
        <f>ROUND(E1037^EXP('Linear predictor'!D$86),5)</f>
        <v>0.67869999999999997</v>
      </c>
      <c r="G1037" s="91">
        <v>0.88141000000000003</v>
      </c>
      <c r="H1037" s="112">
        <v>0.88170999999999999</v>
      </c>
      <c r="I1037" s="115">
        <f>IF('Case Details'!C$12=1,'Baseline survivor func'!G1037,'Baseline survivor func'!H1037)</f>
        <v>0.88141000000000003</v>
      </c>
      <c r="J1037" s="110">
        <f>ROUND(I1037^EXP('Linear predictor'!F$86),5)</f>
        <v>0.86873</v>
      </c>
    </row>
    <row r="1038" spans="1:10">
      <c r="A1038" s="93">
        <v>1033</v>
      </c>
      <c r="B1038" s="105">
        <v>1034</v>
      </c>
      <c r="C1038" s="93">
        <v>0.63951999999999998</v>
      </c>
      <c r="D1038" s="94">
        <v>0.21729000000000001</v>
      </c>
      <c r="E1038" s="104">
        <f>IF('Case Details'!C$12=1,'Baseline survivor func'!C1038,'Baseline survivor func'!D1038)</f>
        <v>0.63951999999999998</v>
      </c>
      <c r="F1038" s="105">
        <f>ROUND(E1038^EXP('Linear predictor'!D$86),5)</f>
        <v>0.67869999999999997</v>
      </c>
      <c r="G1038" s="91">
        <v>0.88141000000000003</v>
      </c>
      <c r="H1038" s="112">
        <v>0.88170999999999999</v>
      </c>
      <c r="I1038" s="115">
        <f>IF('Case Details'!C$12=1,'Baseline survivor func'!G1038,'Baseline survivor func'!H1038)</f>
        <v>0.88141000000000003</v>
      </c>
      <c r="J1038" s="110">
        <f>ROUND(I1038^EXP('Linear predictor'!F$86),5)</f>
        <v>0.86873</v>
      </c>
    </row>
    <row r="1039" spans="1:10">
      <c r="A1039" s="93">
        <v>1034</v>
      </c>
      <c r="B1039" s="105">
        <v>1035</v>
      </c>
      <c r="C1039" s="93">
        <v>0.54503999999999997</v>
      </c>
      <c r="D1039" s="94">
        <v>0.21729000000000001</v>
      </c>
      <c r="E1039" s="104">
        <f>IF('Case Details'!C$12=1,'Baseline survivor func'!C1039,'Baseline survivor func'!D1039)</f>
        <v>0.54503999999999997</v>
      </c>
      <c r="F1039" s="105">
        <f>ROUND(E1039^EXP('Linear predictor'!D$86),5)</f>
        <v>0.59087000000000001</v>
      </c>
      <c r="G1039" s="91">
        <v>0.88141000000000003</v>
      </c>
      <c r="H1039" s="112">
        <v>0.88127</v>
      </c>
      <c r="I1039" s="115">
        <f>IF('Case Details'!C$12=1,'Baseline survivor func'!G1039,'Baseline survivor func'!H1039)</f>
        <v>0.88141000000000003</v>
      </c>
      <c r="J1039" s="110">
        <f>ROUND(I1039^EXP('Linear predictor'!F$86),5)</f>
        <v>0.86873</v>
      </c>
    </row>
    <row r="1040" spans="1:10">
      <c r="A1040" s="93">
        <v>1035</v>
      </c>
      <c r="B1040" s="105">
        <v>1036</v>
      </c>
      <c r="C1040" s="93">
        <v>0.54503999999999997</v>
      </c>
      <c r="D1040" s="94">
        <v>0.21729000000000001</v>
      </c>
      <c r="E1040" s="104">
        <f>IF('Case Details'!C$12=1,'Baseline survivor func'!C1040,'Baseline survivor func'!D1040)</f>
        <v>0.54503999999999997</v>
      </c>
      <c r="F1040" s="105">
        <f>ROUND(E1040^EXP('Linear predictor'!D$86),5)</f>
        <v>0.59087000000000001</v>
      </c>
      <c r="G1040" s="91">
        <v>0.88141000000000003</v>
      </c>
      <c r="H1040" s="112">
        <v>0.88127</v>
      </c>
      <c r="I1040" s="115">
        <f>IF('Case Details'!C$12=1,'Baseline survivor func'!G1040,'Baseline survivor func'!H1040)</f>
        <v>0.88141000000000003</v>
      </c>
      <c r="J1040" s="110">
        <f>ROUND(I1040^EXP('Linear predictor'!F$86),5)</f>
        <v>0.86873</v>
      </c>
    </row>
    <row r="1041" spans="1:10">
      <c r="A1041" s="93">
        <v>1036</v>
      </c>
      <c r="B1041" s="105">
        <v>1037</v>
      </c>
      <c r="C1041" s="93">
        <v>0.54503999999999997</v>
      </c>
      <c r="D1041" s="94">
        <v>0.21729000000000001</v>
      </c>
      <c r="E1041" s="104">
        <f>IF('Case Details'!C$12=1,'Baseline survivor func'!C1041,'Baseline survivor func'!D1041)</f>
        <v>0.54503999999999997</v>
      </c>
      <c r="F1041" s="105">
        <f>ROUND(E1041^EXP('Linear predictor'!D$86),5)</f>
        <v>0.59087000000000001</v>
      </c>
      <c r="G1041" s="91">
        <v>0.88141000000000003</v>
      </c>
      <c r="H1041" s="112">
        <v>0.88127</v>
      </c>
      <c r="I1041" s="115">
        <f>IF('Case Details'!C$12=1,'Baseline survivor func'!G1041,'Baseline survivor func'!H1041)</f>
        <v>0.88141000000000003</v>
      </c>
      <c r="J1041" s="110">
        <f>ROUND(I1041^EXP('Linear predictor'!F$86),5)</f>
        <v>0.86873</v>
      </c>
    </row>
    <row r="1042" spans="1:10">
      <c r="A1042" s="93">
        <v>1037</v>
      </c>
      <c r="B1042" s="105">
        <v>1038</v>
      </c>
      <c r="C1042" s="93">
        <v>0.54503999999999997</v>
      </c>
      <c r="D1042" s="94">
        <v>0.21729000000000001</v>
      </c>
      <c r="E1042" s="104">
        <f>IF('Case Details'!C$12=1,'Baseline survivor func'!C1042,'Baseline survivor func'!D1042)</f>
        <v>0.54503999999999997</v>
      </c>
      <c r="F1042" s="105">
        <f>ROUND(E1042^EXP('Linear predictor'!D$86),5)</f>
        <v>0.59087000000000001</v>
      </c>
      <c r="G1042" s="91">
        <v>0.88141000000000003</v>
      </c>
      <c r="H1042" s="112">
        <v>0.88127</v>
      </c>
      <c r="I1042" s="115">
        <f>IF('Case Details'!C$12=1,'Baseline survivor func'!G1042,'Baseline survivor func'!H1042)</f>
        <v>0.88141000000000003</v>
      </c>
      <c r="J1042" s="110">
        <f>ROUND(I1042^EXP('Linear predictor'!F$86),5)</f>
        <v>0.86873</v>
      </c>
    </row>
    <row r="1043" spans="1:10">
      <c r="A1043" s="93">
        <v>1038</v>
      </c>
      <c r="B1043" s="105">
        <v>1039</v>
      </c>
      <c r="C1043" s="93">
        <v>0.54503999999999997</v>
      </c>
      <c r="D1043" s="94">
        <v>0.21729000000000001</v>
      </c>
      <c r="E1043" s="104">
        <f>IF('Case Details'!C$12=1,'Baseline survivor func'!C1043,'Baseline survivor func'!D1043)</f>
        <v>0.54503999999999997</v>
      </c>
      <c r="F1043" s="105">
        <f>ROUND(E1043^EXP('Linear predictor'!D$86),5)</f>
        <v>0.59087000000000001</v>
      </c>
      <c r="G1043" s="91">
        <v>0.88141000000000003</v>
      </c>
      <c r="H1043" s="112">
        <v>0.88127</v>
      </c>
      <c r="I1043" s="115">
        <f>IF('Case Details'!C$12=1,'Baseline survivor func'!G1043,'Baseline survivor func'!H1043)</f>
        <v>0.88141000000000003</v>
      </c>
      <c r="J1043" s="110">
        <f>ROUND(I1043^EXP('Linear predictor'!F$86),5)</f>
        <v>0.86873</v>
      </c>
    </row>
    <row r="1044" spans="1:10">
      <c r="A1044" s="93">
        <v>1039</v>
      </c>
      <c r="B1044" s="105">
        <v>1040</v>
      </c>
      <c r="C1044" s="93">
        <v>0.54503999999999997</v>
      </c>
      <c r="D1044" s="94">
        <v>0.21729000000000001</v>
      </c>
      <c r="E1044" s="104">
        <f>IF('Case Details'!C$12=1,'Baseline survivor func'!C1044,'Baseline survivor func'!D1044)</f>
        <v>0.54503999999999997</v>
      </c>
      <c r="F1044" s="105">
        <f>ROUND(E1044^EXP('Linear predictor'!D$86),5)</f>
        <v>0.59087000000000001</v>
      </c>
      <c r="G1044" s="91">
        <v>0.88141000000000003</v>
      </c>
      <c r="H1044" s="112">
        <v>0.88127</v>
      </c>
      <c r="I1044" s="115">
        <f>IF('Case Details'!C$12=1,'Baseline survivor func'!G1044,'Baseline survivor func'!H1044)</f>
        <v>0.88141000000000003</v>
      </c>
      <c r="J1044" s="110">
        <f>ROUND(I1044^EXP('Linear predictor'!F$86),5)</f>
        <v>0.86873</v>
      </c>
    </row>
    <row r="1045" spans="1:10">
      <c r="A1045" s="93">
        <v>1040</v>
      </c>
      <c r="B1045" s="105">
        <v>1041</v>
      </c>
      <c r="C1045" s="93">
        <v>0.54503999999999997</v>
      </c>
      <c r="D1045" s="94">
        <v>0.21729000000000001</v>
      </c>
      <c r="E1045" s="104">
        <f>IF('Case Details'!C$12=1,'Baseline survivor func'!C1045,'Baseline survivor func'!D1045)</f>
        <v>0.54503999999999997</v>
      </c>
      <c r="F1045" s="105">
        <f>ROUND(E1045^EXP('Linear predictor'!D$86),5)</f>
        <v>0.59087000000000001</v>
      </c>
      <c r="G1045" s="91">
        <v>0.88141000000000003</v>
      </c>
      <c r="H1045" s="112">
        <v>0.88127</v>
      </c>
      <c r="I1045" s="115">
        <f>IF('Case Details'!C$12=1,'Baseline survivor func'!G1045,'Baseline survivor func'!H1045)</f>
        <v>0.88141000000000003</v>
      </c>
      <c r="J1045" s="110">
        <f>ROUND(I1045^EXP('Linear predictor'!F$86),5)</f>
        <v>0.86873</v>
      </c>
    </row>
    <row r="1046" spans="1:10">
      <c r="A1046" s="93">
        <v>1041</v>
      </c>
      <c r="B1046" s="105">
        <v>1042</v>
      </c>
      <c r="C1046" s="93">
        <v>0.54503999999999997</v>
      </c>
      <c r="D1046" s="94">
        <v>0.21729000000000001</v>
      </c>
      <c r="E1046" s="104">
        <f>IF('Case Details'!C$12=1,'Baseline survivor func'!C1046,'Baseline survivor func'!D1046)</f>
        <v>0.54503999999999997</v>
      </c>
      <c r="F1046" s="105">
        <f>ROUND(E1046^EXP('Linear predictor'!D$86),5)</f>
        <v>0.59087000000000001</v>
      </c>
      <c r="G1046" s="91">
        <v>0.88141000000000003</v>
      </c>
      <c r="H1046" s="112">
        <v>0.88127</v>
      </c>
      <c r="I1046" s="115">
        <f>IF('Case Details'!C$12=1,'Baseline survivor func'!G1046,'Baseline survivor func'!H1046)</f>
        <v>0.88141000000000003</v>
      </c>
      <c r="J1046" s="110">
        <f>ROUND(I1046^EXP('Linear predictor'!F$86),5)</f>
        <v>0.86873</v>
      </c>
    </row>
    <row r="1047" spans="1:10">
      <c r="A1047" s="93">
        <v>1042</v>
      </c>
      <c r="B1047" s="105">
        <v>1043</v>
      </c>
      <c r="C1047" s="93">
        <v>0.54503999999999997</v>
      </c>
      <c r="D1047" s="94">
        <v>0.21729000000000001</v>
      </c>
      <c r="E1047" s="104">
        <f>IF('Case Details'!C$12=1,'Baseline survivor func'!C1047,'Baseline survivor func'!D1047)</f>
        <v>0.54503999999999997</v>
      </c>
      <c r="F1047" s="105">
        <f>ROUND(E1047^EXP('Linear predictor'!D$86),5)</f>
        <v>0.59087000000000001</v>
      </c>
      <c r="G1047" s="91">
        <v>0.88141000000000003</v>
      </c>
      <c r="H1047" s="112">
        <v>0.88127</v>
      </c>
      <c r="I1047" s="115">
        <f>IF('Case Details'!C$12=1,'Baseline survivor func'!G1047,'Baseline survivor func'!H1047)</f>
        <v>0.88141000000000003</v>
      </c>
      <c r="J1047" s="110">
        <f>ROUND(I1047^EXP('Linear predictor'!F$86),5)</f>
        <v>0.86873</v>
      </c>
    </row>
    <row r="1048" spans="1:10">
      <c r="A1048" s="93">
        <v>1043</v>
      </c>
      <c r="B1048" s="105">
        <v>1044</v>
      </c>
      <c r="C1048" s="93">
        <v>0.54503999999999997</v>
      </c>
      <c r="D1048" s="94">
        <v>0.21729000000000001</v>
      </c>
      <c r="E1048" s="104">
        <f>IF('Case Details'!C$12=1,'Baseline survivor func'!C1048,'Baseline survivor func'!D1048)</f>
        <v>0.54503999999999997</v>
      </c>
      <c r="F1048" s="105">
        <f>ROUND(E1048^EXP('Linear predictor'!D$86),5)</f>
        <v>0.59087000000000001</v>
      </c>
      <c r="G1048" s="91">
        <v>0.88141000000000003</v>
      </c>
      <c r="H1048" s="112">
        <v>0.88127</v>
      </c>
      <c r="I1048" s="115">
        <f>IF('Case Details'!C$12=1,'Baseline survivor func'!G1048,'Baseline survivor func'!H1048)</f>
        <v>0.88141000000000003</v>
      </c>
      <c r="J1048" s="110">
        <f>ROUND(I1048^EXP('Linear predictor'!F$86),5)</f>
        <v>0.86873</v>
      </c>
    </row>
    <row r="1049" spans="1:10">
      <c r="A1049" s="93">
        <v>1044</v>
      </c>
      <c r="B1049" s="105">
        <v>1045</v>
      </c>
      <c r="C1049" s="93">
        <v>0.54503999999999997</v>
      </c>
      <c r="D1049" s="94">
        <v>0.21729000000000001</v>
      </c>
      <c r="E1049" s="104">
        <f>IF('Case Details'!C$12=1,'Baseline survivor func'!C1049,'Baseline survivor func'!D1049)</f>
        <v>0.54503999999999997</v>
      </c>
      <c r="F1049" s="105">
        <f>ROUND(E1049^EXP('Linear predictor'!D$86),5)</f>
        <v>0.59087000000000001</v>
      </c>
      <c r="G1049" s="91">
        <v>0.88141000000000003</v>
      </c>
      <c r="H1049" s="112">
        <v>0.88127</v>
      </c>
      <c r="I1049" s="115">
        <f>IF('Case Details'!C$12=1,'Baseline survivor func'!G1049,'Baseline survivor func'!H1049)</f>
        <v>0.88141000000000003</v>
      </c>
      <c r="J1049" s="110">
        <f>ROUND(I1049^EXP('Linear predictor'!F$86),5)</f>
        <v>0.86873</v>
      </c>
    </row>
    <row r="1050" spans="1:10">
      <c r="A1050" s="93">
        <v>1045</v>
      </c>
      <c r="B1050" s="105">
        <v>1046</v>
      </c>
      <c r="C1050" s="93">
        <v>0.54503999999999997</v>
      </c>
      <c r="D1050" s="94">
        <v>0.21729000000000001</v>
      </c>
      <c r="E1050" s="104">
        <f>IF('Case Details'!C$12=1,'Baseline survivor func'!C1050,'Baseline survivor func'!D1050)</f>
        <v>0.54503999999999997</v>
      </c>
      <c r="F1050" s="105">
        <f>ROUND(E1050^EXP('Linear predictor'!D$86),5)</f>
        <v>0.59087000000000001</v>
      </c>
      <c r="G1050" s="91">
        <v>0.88141000000000003</v>
      </c>
      <c r="H1050" s="112">
        <v>0.88080999999999998</v>
      </c>
      <c r="I1050" s="115">
        <f>IF('Case Details'!C$12=1,'Baseline survivor func'!G1050,'Baseline survivor func'!H1050)</f>
        <v>0.88141000000000003</v>
      </c>
      <c r="J1050" s="110">
        <f>ROUND(I1050^EXP('Linear predictor'!F$86),5)</f>
        <v>0.86873</v>
      </c>
    </row>
    <row r="1051" spans="1:10">
      <c r="A1051" s="93">
        <v>1046</v>
      </c>
      <c r="B1051" s="105">
        <v>1047</v>
      </c>
      <c r="C1051" s="93">
        <v>0.54503999999999997</v>
      </c>
      <c r="D1051" s="94">
        <v>0.21729000000000001</v>
      </c>
      <c r="E1051" s="104">
        <f>IF('Case Details'!C$12=1,'Baseline survivor func'!C1051,'Baseline survivor func'!D1051)</f>
        <v>0.54503999999999997</v>
      </c>
      <c r="F1051" s="105">
        <f>ROUND(E1051^EXP('Linear predictor'!D$86),5)</f>
        <v>0.59087000000000001</v>
      </c>
      <c r="G1051" s="91">
        <v>0.88141000000000003</v>
      </c>
      <c r="H1051" s="112">
        <v>0.88080999999999998</v>
      </c>
      <c r="I1051" s="115">
        <f>IF('Case Details'!C$12=1,'Baseline survivor func'!G1051,'Baseline survivor func'!H1051)</f>
        <v>0.88141000000000003</v>
      </c>
      <c r="J1051" s="110">
        <f>ROUND(I1051^EXP('Linear predictor'!F$86),5)</f>
        <v>0.86873</v>
      </c>
    </row>
    <row r="1052" spans="1:10">
      <c r="A1052" s="93">
        <v>1047</v>
      </c>
      <c r="B1052" s="105">
        <v>1048</v>
      </c>
      <c r="C1052" s="93">
        <v>0.54503999999999997</v>
      </c>
      <c r="D1052" s="94">
        <v>0.21729000000000001</v>
      </c>
      <c r="E1052" s="104">
        <f>IF('Case Details'!C$12=1,'Baseline survivor func'!C1052,'Baseline survivor func'!D1052)</f>
        <v>0.54503999999999997</v>
      </c>
      <c r="F1052" s="105">
        <f>ROUND(E1052^EXP('Linear predictor'!D$86),5)</f>
        <v>0.59087000000000001</v>
      </c>
      <c r="G1052" s="91">
        <v>0.88141000000000003</v>
      </c>
      <c r="H1052" s="112">
        <v>0.88080999999999998</v>
      </c>
      <c r="I1052" s="115">
        <f>IF('Case Details'!C$12=1,'Baseline survivor func'!G1052,'Baseline survivor func'!H1052)</f>
        <v>0.88141000000000003</v>
      </c>
      <c r="J1052" s="110">
        <f>ROUND(I1052^EXP('Linear predictor'!F$86),5)</f>
        <v>0.86873</v>
      </c>
    </row>
    <row r="1053" spans="1:10">
      <c r="A1053" s="93">
        <v>1048</v>
      </c>
      <c r="B1053" s="105">
        <v>1049</v>
      </c>
      <c r="C1053" s="93">
        <v>0.54503999999999997</v>
      </c>
      <c r="D1053" s="94">
        <v>0.21729000000000001</v>
      </c>
      <c r="E1053" s="104">
        <f>IF('Case Details'!C$12=1,'Baseline survivor func'!C1053,'Baseline survivor func'!D1053)</f>
        <v>0.54503999999999997</v>
      </c>
      <c r="F1053" s="105">
        <f>ROUND(E1053^EXP('Linear predictor'!D$86),5)</f>
        <v>0.59087000000000001</v>
      </c>
      <c r="G1053" s="91">
        <v>0.88141000000000003</v>
      </c>
      <c r="H1053" s="112">
        <v>0.88036000000000003</v>
      </c>
      <c r="I1053" s="115">
        <f>IF('Case Details'!C$12=1,'Baseline survivor func'!G1053,'Baseline survivor func'!H1053)</f>
        <v>0.88141000000000003</v>
      </c>
      <c r="J1053" s="110">
        <f>ROUND(I1053^EXP('Linear predictor'!F$86),5)</f>
        <v>0.86873</v>
      </c>
    </row>
    <row r="1054" spans="1:10">
      <c r="A1054" s="93">
        <v>1049</v>
      </c>
      <c r="B1054" s="105">
        <v>1050</v>
      </c>
      <c r="C1054" s="93">
        <v>0.54503999999999997</v>
      </c>
      <c r="D1054" s="94">
        <v>0.21729000000000001</v>
      </c>
      <c r="E1054" s="104">
        <f>IF('Case Details'!C$12=1,'Baseline survivor func'!C1054,'Baseline survivor func'!D1054)</f>
        <v>0.54503999999999997</v>
      </c>
      <c r="F1054" s="105">
        <f>ROUND(E1054^EXP('Linear predictor'!D$86),5)</f>
        <v>0.59087000000000001</v>
      </c>
      <c r="G1054" s="91">
        <v>0.88141000000000003</v>
      </c>
      <c r="H1054" s="112">
        <v>0.88036000000000003</v>
      </c>
      <c r="I1054" s="115">
        <f>IF('Case Details'!C$12=1,'Baseline survivor func'!G1054,'Baseline survivor func'!H1054)</f>
        <v>0.88141000000000003</v>
      </c>
      <c r="J1054" s="110">
        <f>ROUND(I1054^EXP('Linear predictor'!F$86),5)</f>
        <v>0.86873</v>
      </c>
    </row>
    <row r="1055" spans="1:10">
      <c r="A1055" s="93">
        <v>1050</v>
      </c>
      <c r="B1055" s="105">
        <v>1051</v>
      </c>
      <c r="C1055" s="93">
        <v>0.54503999999999997</v>
      </c>
      <c r="D1055" s="94">
        <v>0.21729000000000001</v>
      </c>
      <c r="E1055" s="104">
        <f>IF('Case Details'!C$12=1,'Baseline survivor func'!C1055,'Baseline survivor func'!D1055)</f>
        <v>0.54503999999999997</v>
      </c>
      <c r="F1055" s="105">
        <f>ROUND(E1055^EXP('Linear predictor'!D$86),5)</f>
        <v>0.59087000000000001</v>
      </c>
      <c r="G1055" s="91">
        <v>0.88141000000000003</v>
      </c>
      <c r="H1055" s="112">
        <v>0.88036000000000003</v>
      </c>
      <c r="I1055" s="115">
        <f>IF('Case Details'!C$12=1,'Baseline survivor func'!G1055,'Baseline survivor func'!H1055)</f>
        <v>0.88141000000000003</v>
      </c>
      <c r="J1055" s="110">
        <f>ROUND(I1055^EXP('Linear predictor'!F$86),5)</f>
        <v>0.86873</v>
      </c>
    </row>
    <row r="1056" spans="1:10">
      <c r="A1056" s="93">
        <v>1051</v>
      </c>
      <c r="B1056" s="105">
        <v>1052</v>
      </c>
      <c r="C1056" s="93">
        <v>0.54503999999999997</v>
      </c>
      <c r="D1056" s="94">
        <v>0.21729000000000001</v>
      </c>
      <c r="E1056" s="104">
        <f>IF('Case Details'!C$12=1,'Baseline survivor func'!C1056,'Baseline survivor func'!D1056)</f>
        <v>0.54503999999999997</v>
      </c>
      <c r="F1056" s="105">
        <f>ROUND(E1056^EXP('Linear predictor'!D$86),5)</f>
        <v>0.59087000000000001</v>
      </c>
      <c r="G1056" s="91">
        <v>0.88141000000000003</v>
      </c>
      <c r="H1056" s="112">
        <v>0.88036000000000003</v>
      </c>
      <c r="I1056" s="115">
        <f>IF('Case Details'!C$12=1,'Baseline survivor func'!G1056,'Baseline survivor func'!H1056)</f>
        <v>0.88141000000000003</v>
      </c>
      <c r="J1056" s="110">
        <f>ROUND(I1056^EXP('Linear predictor'!F$86),5)</f>
        <v>0.86873</v>
      </c>
    </row>
    <row r="1057" spans="1:10">
      <c r="A1057" s="93">
        <v>1052</v>
      </c>
      <c r="B1057" s="105">
        <v>1053</v>
      </c>
      <c r="C1057" s="93">
        <v>0.54503999999999997</v>
      </c>
      <c r="D1057" s="94">
        <v>0.21729000000000001</v>
      </c>
      <c r="E1057" s="104">
        <f>IF('Case Details'!C$12=1,'Baseline survivor func'!C1057,'Baseline survivor func'!D1057)</f>
        <v>0.54503999999999997</v>
      </c>
      <c r="F1057" s="105">
        <f>ROUND(E1057^EXP('Linear predictor'!D$86),5)</f>
        <v>0.59087000000000001</v>
      </c>
      <c r="G1057" s="91">
        <v>0.88141000000000003</v>
      </c>
      <c r="H1057" s="112">
        <v>0.88036000000000003</v>
      </c>
      <c r="I1057" s="115">
        <f>IF('Case Details'!C$12=1,'Baseline survivor func'!G1057,'Baseline survivor func'!H1057)</f>
        <v>0.88141000000000003</v>
      </c>
      <c r="J1057" s="110">
        <f>ROUND(I1057^EXP('Linear predictor'!F$86),5)</f>
        <v>0.86873</v>
      </c>
    </row>
    <row r="1058" spans="1:10">
      <c r="A1058" s="93">
        <v>1053</v>
      </c>
      <c r="B1058" s="105">
        <v>1054</v>
      </c>
      <c r="C1058" s="93">
        <v>0.54503999999999997</v>
      </c>
      <c r="D1058" s="94">
        <v>0.21729000000000001</v>
      </c>
      <c r="E1058" s="104">
        <f>IF('Case Details'!C$12=1,'Baseline survivor func'!C1058,'Baseline survivor func'!D1058)</f>
        <v>0.54503999999999997</v>
      </c>
      <c r="F1058" s="105">
        <f>ROUND(E1058^EXP('Linear predictor'!D$86),5)</f>
        <v>0.59087000000000001</v>
      </c>
      <c r="G1058" s="91">
        <v>0.88141000000000003</v>
      </c>
      <c r="H1058" s="112">
        <v>0.88036000000000003</v>
      </c>
      <c r="I1058" s="115">
        <f>IF('Case Details'!C$12=1,'Baseline survivor func'!G1058,'Baseline survivor func'!H1058)</f>
        <v>0.88141000000000003</v>
      </c>
      <c r="J1058" s="110">
        <f>ROUND(I1058^EXP('Linear predictor'!F$86),5)</f>
        <v>0.86873</v>
      </c>
    </row>
    <row r="1059" spans="1:10">
      <c r="A1059" s="93">
        <v>1054</v>
      </c>
      <c r="B1059" s="105">
        <v>1055</v>
      </c>
      <c r="C1059" s="93">
        <v>0.54503999999999997</v>
      </c>
      <c r="D1059" s="94">
        <v>0.21729000000000001</v>
      </c>
      <c r="E1059" s="104">
        <f>IF('Case Details'!C$12=1,'Baseline survivor func'!C1059,'Baseline survivor func'!D1059)</f>
        <v>0.54503999999999997</v>
      </c>
      <c r="F1059" s="105">
        <f>ROUND(E1059^EXP('Linear predictor'!D$86),5)</f>
        <v>0.59087000000000001</v>
      </c>
      <c r="G1059" s="91">
        <v>0.88141000000000003</v>
      </c>
      <c r="H1059" s="112">
        <v>0.88036000000000003</v>
      </c>
      <c r="I1059" s="115">
        <f>IF('Case Details'!C$12=1,'Baseline survivor func'!G1059,'Baseline survivor func'!H1059)</f>
        <v>0.88141000000000003</v>
      </c>
      <c r="J1059" s="110">
        <f>ROUND(I1059^EXP('Linear predictor'!F$86),5)</f>
        <v>0.86873</v>
      </c>
    </row>
    <row r="1060" spans="1:10">
      <c r="A1060" s="93">
        <v>1055</v>
      </c>
      <c r="B1060" s="105">
        <v>1056</v>
      </c>
      <c r="C1060" s="93">
        <v>0.54503999999999997</v>
      </c>
      <c r="D1060" s="94">
        <v>0.21729000000000001</v>
      </c>
      <c r="E1060" s="104">
        <f>IF('Case Details'!C$12=1,'Baseline survivor func'!C1060,'Baseline survivor func'!D1060)</f>
        <v>0.54503999999999997</v>
      </c>
      <c r="F1060" s="105">
        <f>ROUND(E1060^EXP('Linear predictor'!D$86),5)</f>
        <v>0.59087000000000001</v>
      </c>
      <c r="G1060" s="91">
        <v>0.88141000000000003</v>
      </c>
      <c r="H1060" s="112">
        <v>0.88036000000000003</v>
      </c>
      <c r="I1060" s="115">
        <f>IF('Case Details'!C$12=1,'Baseline survivor func'!G1060,'Baseline survivor func'!H1060)</f>
        <v>0.88141000000000003</v>
      </c>
      <c r="J1060" s="110">
        <f>ROUND(I1060^EXP('Linear predictor'!F$86),5)</f>
        <v>0.86873</v>
      </c>
    </row>
    <row r="1061" spans="1:10">
      <c r="A1061" s="93">
        <v>1056</v>
      </c>
      <c r="B1061" s="105">
        <v>1057</v>
      </c>
      <c r="C1061" s="93">
        <v>0.54503999999999997</v>
      </c>
      <c r="D1061" s="94">
        <v>0.21729000000000001</v>
      </c>
      <c r="E1061" s="104">
        <f>IF('Case Details'!C$12=1,'Baseline survivor func'!C1061,'Baseline survivor func'!D1061)</f>
        <v>0.54503999999999997</v>
      </c>
      <c r="F1061" s="105">
        <f>ROUND(E1061^EXP('Linear predictor'!D$86),5)</f>
        <v>0.59087000000000001</v>
      </c>
      <c r="G1061" s="91">
        <v>0.88141000000000003</v>
      </c>
      <c r="H1061" s="112">
        <v>0.88036000000000003</v>
      </c>
      <c r="I1061" s="115">
        <f>IF('Case Details'!C$12=1,'Baseline survivor func'!G1061,'Baseline survivor func'!H1061)</f>
        <v>0.88141000000000003</v>
      </c>
      <c r="J1061" s="110">
        <f>ROUND(I1061^EXP('Linear predictor'!F$86),5)</f>
        <v>0.86873</v>
      </c>
    </row>
    <row r="1062" spans="1:10">
      <c r="A1062" s="93">
        <v>1057</v>
      </c>
      <c r="B1062" s="105">
        <v>1058</v>
      </c>
      <c r="C1062" s="93">
        <v>0.54503999999999997</v>
      </c>
      <c r="D1062" s="94">
        <v>0.21729000000000001</v>
      </c>
      <c r="E1062" s="104">
        <f>IF('Case Details'!C$12=1,'Baseline survivor func'!C1062,'Baseline survivor func'!D1062)</f>
        <v>0.54503999999999997</v>
      </c>
      <c r="F1062" s="105">
        <f>ROUND(E1062^EXP('Linear predictor'!D$86),5)</f>
        <v>0.59087000000000001</v>
      </c>
      <c r="G1062" s="91">
        <v>0.88141000000000003</v>
      </c>
      <c r="H1062" s="112">
        <v>0.88036000000000003</v>
      </c>
      <c r="I1062" s="115">
        <f>IF('Case Details'!C$12=1,'Baseline survivor func'!G1062,'Baseline survivor func'!H1062)</f>
        <v>0.88141000000000003</v>
      </c>
      <c r="J1062" s="110">
        <f>ROUND(I1062^EXP('Linear predictor'!F$86),5)</f>
        <v>0.86873</v>
      </c>
    </row>
    <row r="1063" spans="1:10">
      <c r="A1063" s="93">
        <v>1058</v>
      </c>
      <c r="B1063" s="105">
        <v>1059</v>
      </c>
      <c r="C1063" s="93">
        <v>0.54503999999999997</v>
      </c>
      <c r="D1063" s="94">
        <v>0.21729000000000001</v>
      </c>
      <c r="E1063" s="104">
        <f>IF('Case Details'!C$12=1,'Baseline survivor func'!C1063,'Baseline survivor func'!D1063)</f>
        <v>0.54503999999999997</v>
      </c>
      <c r="F1063" s="105">
        <f>ROUND(E1063^EXP('Linear predictor'!D$86),5)</f>
        <v>0.59087000000000001</v>
      </c>
      <c r="G1063" s="91">
        <v>0.88141000000000003</v>
      </c>
      <c r="H1063" s="112">
        <v>0.88036000000000003</v>
      </c>
      <c r="I1063" s="115">
        <f>IF('Case Details'!C$12=1,'Baseline survivor func'!G1063,'Baseline survivor func'!H1063)</f>
        <v>0.88141000000000003</v>
      </c>
      <c r="J1063" s="110">
        <f>ROUND(I1063^EXP('Linear predictor'!F$86),5)</f>
        <v>0.86873</v>
      </c>
    </row>
    <row r="1064" spans="1:10">
      <c r="A1064" s="93">
        <v>1059</v>
      </c>
      <c r="B1064" s="105">
        <v>1060</v>
      </c>
      <c r="C1064" s="93">
        <v>0.54503999999999997</v>
      </c>
      <c r="D1064" s="94">
        <v>0.21729000000000001</v>
      </c>
      <c r="E1064" s="104">
        <f>IF('Case Details'!C$12=1,'Baseline survivor func'!C1064,'Baseline survivor func'!D1064)</f>
        <v>0.54503999999999997</v>
      </c>
      <c r="F1064" s="105">
        <f>ROUND(E1064^EXP('Linear predictor'!D$86),5)</f>
        <v>0.59087000000000001</v>
      </c>
      <c r="G1064" s="91">
        <v>0.88141000000000003</v>
      </c>
      <c r="H1064" s="112">
        <v>0.88036000000000003</v>
      </c>
      <c r="I1064" s="115">
        <f>IF('Case Details'!C$12=1,'Baseline survivor func'!G1064,'Baseline survivor func'!H1064)</f>
        <v>0.88141000000000003</v>
      </c>
      <c r="J1064" s="110">
        <f>ROUND(I1064^EXP('Linear predictor'!F$86),5)</f>
        <v>0.86873</v>
      </c>
    </row>
    <row r="1065" spans="1:10">
      <c r="A1065" s="93">
        <v>1060</v>
      </c>
      <c r="B1065" s="105">
        <v>1061</v>
      </c>
      <c r="C1065" s="93">
        <v>0.54503999999999997</v>
      </c>
      <c r="D1065" s="94">
        <v>0.21729000000000001</v>
      </c>
      <c r="E1065" s="104">
        <f>IF('Case Details'!C$12=1,'Baseline survivor func'!C1065,'Baseline survivor func'!D1065)</f>
        <v>0.54503999999999997</v>
      </c>
      <c r="F1065" s="105">
        <f>ROUND(E1065^EXP('Linear predictor'!D$86),5)</f>
        <v>0.59087000000000001</v>
      </c>
      <c r="G1065" s="91">
        <v>0.88141000000000003</v>
      </c>
      <c r="H1065" s="112">
        <v>0.87990000000000002</v>
      </c>
      <c r="I1065" s="115">
        <f>IF('Case Details'!C$12=1,'Baseline survivor func'!G1065,'Baseline survivor func'!H1065)</f>
        <v>0.88141000000000003</v>
      </c>
      <c r="J1065" s="110">
        <f>ROUND(I1065^EXP('Linear predictor'!F$86),5)</f>
        <v>0.86873</v>
      </c>
    </row>
    <row r="1066" spans="1:10">
      <c r="A1066" s="93">
        <v>1061</v>
      </c>
      <c r="B1066" s="105">
        <v>1062</v>
      </c>
      <c r="C1066" s="93">
        <v>0.54503999999999997</v>
      </c>
      <c r="D1066" s="94">
        <v>0.21729000000000001</v>
      </c>
      <c r="E1066" s="104">
        <f>IF('Case Details'!C$12=1,'Baseline survivor func'!C1066,'Baseline survivor func'!D1066)</f>
        <v>0.54503999999999997</v>
      </c>
      <c r="F1066" s="105">
        <f>ROUND(E1066^EXP('Linear predictor'!D$86),5)</f>
        <v>0.59087000000000001</v>
      </c>
      <c r="G1066" s="91">
        <v>0.88141000000000003</v>
      </c>
      <c r="H1066" s="112">
        <v>0.87990000000000002</v>
      </c>
      <c r="I1066" s="115">
        <f>IF('Case Details'!C$12=1,'Baseline survivor func'!G1066,'Baseline survivor func'!H1066)</f>
        <v>0.88141000000000003</v>
      </c>
      <c r="J1066" s="110">
        <f>ROUND(I1066^EXP('Linear predictor'!F$86),5)</f>
        <v>0.86873</v>
      </c>
    </row>
    <row r="1067" spans="1:10">
      <c r="A1067" s="93">
        <v>1062</v>
      </c>
      <c r="B1067" s="105">
        <v>1063</v>
      </c>
      <c r="C1067" s="93">
        <v>0.54503999999999997</v>
      </c>
      <c r="D1067" s="94">
        <v>0.21729000000000001</v>
      </c>
      <c r="E1067" s="104">
        <f>IF('Case Details'!C$12=1,'Baseline survivor func'!C1067,'Baseline survivor func'!D1067)</f>
        <v>0.54503999999999997</v>
      </c>
      <c r="F1067" s="105">
        <f>ROUND(E1067^EXP('Linear predictor'!D$86),5)</f>
        <v>0.59087000000000001</v>
      </c>
      <c r="G1067" s="91">
        <v>0.88141000000000003</v>
      </c>
      <c r="H1067" s="112">
        <v>0.87990000000000002</v>
      </c>
      <c r="I1067" s="115">
        <f>IF('Case Details'!C$12=1,'Baseline survivor func'!G1067,'Baseline survivor func'!H1067)</f>
        <v>0.88141000000000003</v>
      </c>
      <c r="J1067" s="110">
        <f>ROUND(I1067^EXP('Linear predictor'!F$86),5)</f>
        <v>0.86873</v>
      </c>
    </row>
    <row r="1068" spans="1:10">
      <c r="A1068" s="93">
        <v>1063</v>
      </c>
      <c r="B1068" s="105">
        <v>1064</v>
      </c>
      <c r="C1068" s="93">
        <v>0.54503999999999997</v>
      </c>
      <c r="D1068" s="94">
        <v>0.21729000000000001</v>
      </c>
      <c r="E1068" s="104">
        <f>IF('Case Details'!C$12=1,'Baseline survivor func'!C1068,'Baseline survivor func'!D1068)</f>
        <v>0.54503999999999997</v>
      </c>
      <c r="F1068" s="105">
        <f>ROUND(E1068^EXP('Linear predictor'!D$86),5)</f>
        <v>0.59087000000000001</v>
      </c>
      <c r="G1068" s="91">
        <v>0.88141000000000003</v>
      </c>
      <c r="H1068" s="112">
        <v>0.87990000000000002</v>
      </c>
      <c r="I1068" s="115">
        <f>IF('Case Details'!C$12=1,'Baseline survivor func'!G1068,'Baseline survivor func'!H1068)</f>
        <v>0.88141000000000003</v>
      </c>
      <c r="J1068" s="110">
        <f>ROUND(I1068^EXP('Linear predictor'!F$86),5)</f>
        <v>0.86873</v>
      </c>
    </row>
    <row r="1069" spans="1:10">
      <c r="A1069" s="93">
        <v>1064</v>
      </c>
      <c r="B1069" s="105">
        <v>1065</v>
      </c>
      <c r="C1069" s="93">
        <v>0.54503999999999997</v>
      </c>
      <c r="D1069" s="94">
        <v>0.21729000000000001</v>
      </c>
      <c r="E1069" s="104">
        <f>IF('Case Details'!C$12=1,'Baseline survivor func'!C1069,'Baseline survivor func'!D1069)</f>
        <v>0.54503999999999997</v>
      </c>
      <c r="F1069" s="105">
        <f>ROUND(E1069^EXP('Linear predictor'!D$86),5)</f>
        <v>0.59087000000000001</v>
      </c>
      <c r="G1069" s="91">
        <v>0.88141000000000003</v>
      </c>
      <c r="H1069" s="112">
        <v>0.87990000000000002</v>
      </c>
      <c r="I1069" s="115">
        <f>IF('Case Details'!C$12=1,'Baseline survivor func'!G1069,'Baseline survivor func'!H1069)</f>
        <v>0.88141000000000003</v>
      </c>
      <c r="J1069" s="110">
        <f>ROUND(I1069^EXP('Linear predictor'!F$86),5)</f>
        <v>0.86873</v>
      </c>
    </row>
    <row r="1070" spans="1:10">
      <c r="A1070" s="93">
        <v>1065</v>
      </c>
      <c r="B1070" s="105">
        <v>1066</v>
      </c>
      <c r="C1070" s="93">
        <v>0.54503999999999997</v>
      </c>
      <c r="D1070" s="94">
        <v>0.21729000000000001</v>
      </c>
      <c r="E1070" s="104">
        <f>IF('Case Details'!C$12=1,'Baseline survivor func'!C1070,'Baseline survivor func'!D1070)</f>
        <v>0.54503999999999997</v>
      </c>
      <c r="F1070" s="105">
        <f>ROUND(E1070^EXP('Linear predictor'!D$86),5)</f>
        <v>0.59087000000000001</v>
      </c>
      <c r="G1070" s="91">
        <v>0.88141000000000003</v>
      </c>
      <c r="H1070" s="112">
        <v>0.87944</v>
      </c>
      <c r="I1070" s="115">
        <f>IF('Case Details'!C$12=1,'Baseline survivor func'!G1070,'Baseline survivor func'!H1070)</f>
        <v>0.88141000000000003</v>
      </c>
      <c r="J1070" s="110">
        <f>ROUND(I1070^EXP('Linear predictor'!F$86),5)</f>
        <v>0.86873</v>
      </c>
    </row>
    <row r="1071" spans="1:10">
      <c r="A1071" s="93">
        <v>1066</v>
      </c>
      <c r="B1071" s="105">
        <v>1067</v>
      </c>
      <c r="C1071" s="93">
        <v>0.54503999999999997</v>
      </c>
      <c r="D1071" s="94">
        <v>0.21729000000000001</v>
      </c>
      <c r="E1071" s="104">
        <f>IF('Case Details'!C$12=1,'Baseline survivor func'!C1071,'Baseline survivor func'!D1071)</f>
        <v>0.54503999999999997</v>
      </c>
      <c r="F1071" s="105">
        <f>ROUND(E1071^EXP('Linear predictor'!D$86),5)</f>
        <v>0.59087000000000001</v>
      </c>
      <c r="G1071" s="91">
        <v>0.88141000000000003</v>
      </c>
      <c r="H1071" s="112">
        <v>0.87944</v>
      </c>
      <c r="I1071" s="115">
        <f>IF('Case Details'!C$12=1,'Baseline survivor func'!G1071,'Baseline survivor func'!H1071)</f>
        <v>0.88141000000000003</v>
      </c>
      <c r="J1071" s="110">
        <f>ROUND(I1071^EXP('Linear predictor'!F$86),5)</f>
        <v>0.86873</v>
      </c>
    </row>
    <row r="1072" spans="1:10">
      <c r="A1072" s="93">
        <v>1067</v>
      </c>
      <c r="B1072" s="105">
        <v>1068</v>
      </c>
      <c r="C1072" s="93">
        <v>0.54503999999999997</v>
      </c>
      <c r="D1072" s="94">
        <v>0.21729000000000001</v>
      </c>
      <c r="E1072" s="104">
        <f>IF('Case Details'!C$12=1,'Baseline survivor func'!C1072,'Baseline survivor func'!D1072)</f>
        <v>0.54503999999999997</v>
      </c>
      <c r="F1072" s="105">
        <f>ROUND(E1072^EXP('Linear predictor'!D$86),5)</f>
        <v>0.59087000000000001</v>
      </c>
      <c r="G1072" s="91">
        <v>0.88141000000000003</v>
      </c>
      <c r="H1072" s="112">
        <v>0.87944</v>
      </c>
      <c r="I1072" s="115">
        <f>IF('Case Details'!C$12=1,'Baseline survivor func'!G1072,'Baseline survivor func'!H1072)</f>
        <v>0.88141000000000003</v>
      </c>
      <c r="J1072" s="110">
        <f>ROUND(I1072^EXP('Linear predictor'!F$86),5)</f>
        <v>0.86873</v>
      </c>
    </row>
    <row r="1073" spans="1:10">
      <c r="A1073" s="93">
        <v>1068</v>
      </c>
      <c r="B1073" s="105">
        <v>1069</v>
      </c>
      <c r="C1073" s="93">
        <v>0.54503999999999997</v>
      </c>
      <c r="D1073" s="94">
        <v>0.21729000000000001</v>
      </c>
      <c r="E1073" s="104">
        <f>IF('Case Details'!C$12=1,'Baseline survivor func'!C1073,'Baseline survivor func'!D1073)</f>
        <v>0.54503999999999997</v>
      </c>
      <c r="F1073" s="105">
        <f>ROUND(E1073^EXP('Linear predictor'!D$86),5)</f>
        <v>0.59087000000000001</v>
      </c>
      <c r="G1073" s="91">
        <v>0.88141000000000003</v>
      </c>
      <c r="H1073" s="112">
        <v>0.87944</v>
      </c>
      <c r="I1073" s="115">
        <f>IF('Case Details'!C$12=1,'Baseline survivor func'!G1073,'Baseline survivor func'!H1073)</f>
        <v>0.88141000000000003</v>
      </c>
      <c r="J1073" s="110">
        <f>ROUND(I1073^EXP('Linear predictor'!F$86),5)</f>
        <v>0.86873</v>
      </c>
    </row>
    <row r="1074" spans="1:10">
      <c r="A1074" s="93">
        <v>1069</v>
      </c>
      <c r="B1074" s="105">
        <v>1070</v>
      </c>
      <c r="C1074" s="93">
        <v>0.54503999999999997</v>
      </c>
      <c r="D1074" s="94">
        <v>0.21729000000000001</v>
      </c>
      <c r="E1074" s="104">
        <f>IF('Case Details'!C$12=1,'Baseline survivor func'!C1074,'Baseline survivor func'!D1074)</f>
        <v>0.54503999999999997</v>
      </c>
      <c r="F1074" s="105">
        <f>ROUND(E1074^EXP('Linear predictor'!D$86),5)</f>
        <v>0.59087000000000001</v>
      </c>
      <c r="G1074" s="91">
        <v>0.88141000000000003</v>
      </c>
      <c r="H1074" s="112">
        <v>0.87897000000000003</v>
      </c>
      <c r="I1074" s="115">
        <f>IF('Case Details'!C$12=1,'Baseline survivor func'!G1074,'Baseline survivor func'!H1074)</f>
        <v>0.88141000000000003</v>
      </c>
      <c r="J1074" s="110">
        <f>ROUND(I1074^EXP('Linear predictor'!F$86),5)</f>
        <v>0.86873</v>
      </c>
    </row>
    <row r="1075" spans="1:10">
      <c r="A1075" s="93">
        <v>1070</v>
      </c>
      <c r="B1075" s="105">
        <v>1071</v>
      </c>
      <c r="C1075" s="93">
        <v>0.54503999999999997</v>
      </c>
      <c r="D1075" s="94">
        <v>0.21729000000000001</v>
      </c>
      <c r="E1075" s="104">
        <f>IF('Case Details'!C$12=1,'Baseline survivor func'!C1075,'Baseline survivor func'!D1075)</f>
        <v>0.54503999999999997</v>
      </c>
      <c r="F1075" s="105">
        <f>ROUND(E1075^EXP('Linear predictor'!D$86),5)</f>
        <v>0.59087000000000001</v>
      </c>
      <c r="G1075" s="91">
        <v>0.88141000000000003</v>
      </c>
      <c r="H1075" s="112">
        <v>0.87897000000000003</v>
      </c>
      <c r="I1075" s="115">
        <f>IF('Case Details'!C$12=1,'Baseline survivor func'!G1075,'Baseline survivor func'!H1075)</f>
        <v>0.88141000000000003</v>
      </c>
      <c r="J1075" s="110">
        <f>ROUND(I1075^EXP('Linear predictor'!F$86),5)</f>
        <v>0.86873</v>
      </c>
    </row>
    <row r="1076" spans="1:10">
      <c r="A1076" s="93">
        <v>1071</v>
      </c>
      <c r="B1076" s="105">
        <v>1072</v>
      </c>
      <c r="C1076" s="93">
        <v>0.54503999999999997</v>
      </c>
      <c r="D1076" s="94">
        <v>0.21729000000000001</v>
      </c>
      <c r="E1076" s="104">
        <f>IF('Case Details'!C$12=1,'Baseline survivor func'!C1076,'Baseline survivor func'!D1076)</f>
        <v>0.54503999999999997</v>
      </c>
      <c r="F1076" s="105">
        <f>ROUND(E1076^EXP('Linear predictor'!D$86),5)</f>
        <v>0.59087000000000001</v>
      </c>
      <c r="G1076" s="91">
        <v>0.88141000000000003</v>
      </c>
      <c r="H1076" s="112">
        <v>0.87897000000000003</v>
      </c>
      <c r="I1076" s="115">
        <f>IF('Case Details'!C$12=1,'Baseline survivor func'!G1076,'Baseline survivor func'!H1076)</f>
        <v>0.88141000000000003</v>
      </c>
      <c r="J1076" s="110">
        <f>ROUND(I1076^EXP('Linear predictor'!F$86),5)</f>
        <v>0.86873</v>
      </c>
    </row>
    <row r="1077" spans="1:10">
      <c r="A1077" s="93">
        <v>1072</v>
      </c>
      <c r="B1077" s="105">
        <v>1073</v>
      </c>
      <c r="C1077" s="93">
        <v>0.54503999999999997</v>
      </c>
      <c r="D1077" s="94">
        <v>0.21729000000000001</v>
      </c>
      <c r="E1077" s="104">
        <f>IF('Case Details'!C$12=1,'Baseline survivor func'!C1077,'Baseline survivor func'!D1077)</f>
        <v>0.54503999999999997</v>
      </c>
      <c r="F1077" s="105">
        <f>ROUND(E1077^EXP('Linear predictor'!D$86),5)</f>
        <v>0.59087000000000001</v>
      </c>
      <c r="G1077" s="91">
        <v>0.88141000000000003</v>
      </c>
      <c r="H1077" s="112">
        <v>0.87897000000000003</v>
      </c>
      <c r="I1077" s="115">
        <f>IF('Case Details'!C$12=1,'Baseline survivor func'!G1077,'Baseline survivor func'!H1077)</f>
        <v>0.88141000000000003</v>
      </c>
      <c r="J1077" s="110">
        <f>ROUND(I1077^EXP('Linear predictor'!F$86),5)</f>
        <v>0.86873</v>
      </c>
    </row>
    <row r="1078" spans="1:10">
      <c r="A1078" s="93">
        <v>1073</v>
      </c>
      <c r="B1078" s="105">
        <v>1074</v>
      </c>
      <c r="C1078" s="93">
        <v>0.54503999999999997</v>
      </c>
      <c r="D1078" s="94">
        <v>0.21729000000000001</v>
      </c>
      <c r="E1078" s="104">
        <f>IF('Case Details'!C$12=1,'Baseline survivor func'!C1078,'Baseline survivor func'!D1078)</f>
        <v>0.54503999999999997</v>
      </c>
      <c r="F1078" s="105">
        <f>ROUND(E1078^EXP('Linear predictor'!D$86),5)</f>
        <v>0.59087000000000001</v>
      </c>
      <c r="G1078" s="91">
        <v>0.88141000000000003</v>
      </c>
      <c r="H1078" s="112">
        <v>0.87897000000000003</v>
      </c>
      <c r="I1078" s="115">
        <f>IF('Case Details'!C$12=1,'Baseline survivor func'!G1078,'Baseline survivor func'!H1078)</f>
        <v>0.88141000000000003</v>
      </c>
      <c r="J1078" s="110">
        <f>ROUND(I1078^EXP('Linear predictor'!F$86),5)</f>
        <v>0.86873</v>
      </c>
    </row>
    <row r="1079" spans="1:10">
      <c r="A1079" s="93">
        <v>1074</v>
      </c>
      <c r="B1079" s="105">
        <v>1075</v>
      </c>
      <c r="C1079" s="93">
        <v>0.54503999999999997</v>
      </c>
      <c r="D1079" s="94">
        <v>0.21729000000000001</v>
      </c>
      <c r="E1079" s="104">
        <f>IF('Case Details'!C$12=1,'Baseline survivor func'!C1079,'Baseline survivor func'!D1079)</f>
        <v>0.54503999999999997</v>
      </c>
      <c r="F1079" s="105">
        <f>ROUND(E1079^EXP('Linear predictor'!D$86),5)</f>
        <v>0.59087000000000001</v>
      </c>
      <c r="G1079" s="91">
        <v>0.88141000000000003</v>
      </c>
      <c r="H1079" s="112">
        <v>0.87849999999999995</v>
      </c>
      <c r="I1079" s="115">
        <f>IF('Case Details'!C$12=1,'Baseline survivor func'!G1079,'Baseline survivor func'!H1079)</f>
        <v>0.88141000000000003</v>
      </c>
      <c r="J1079" s="110">
        <f>ROUND(I1079^EXP('Linear predictor'!F$86),5)</f>
        <v>0.86873</v>
      </c>
    </row>
    <row r="1080" spans="1:10">
      <c r="A1080" s="93">
        <v>1075</v>
      </c>
      <c r="B1080" s="105">
        <v>1076</v>
      </c>
      <c r="C1080" s="93">
        <v>0.54503999999999997</v>
      </c>
      <c r="D1080" s="94">
        <v>0.21729000000000001</v>
      </c>
      <c r="E1080" s="104">
        <f>IF('Case Details'!C$12=1,'Baseline survivor func'!C1080,'Baseline survivor func'!D1080)</f>
        <v>0.54503999999999997</v>
      </c>
      <c r="F1080" s="105">
        <f>ROUND(E1080^EXP('Linear predictor'!D$86),5)</f>
        <v>0.59087000000000001</v>
      </c>
      <c r="G1080" s="91">
        <v>0.88141000000000003</v>
      </c>
      <c r="H1080" s="112">
        <v>0.87849999999999995</v>
      </c>
      <c r="I1080" s="115">
        <f>IF('Case Details'!C$12=1,'Baseline survivor func'!G1080,'Baseline survivor func'!H1080)</f>
        <v>0.88141000000000003</v>
      </c>
      <c r="J1080" s="110">
        <f>ROUND(I1080^EXP('Linear predictor'!F$86),5)</f>
        <v>0.86873</v>
      </c>
    </row>
    <row r="1081" spans="1:10">
      <c r="A1081" s="93">
        <v>1076</v>
      </c>
      <c r="B1081" s="105">
        <v>1077</v>
      </c>
      <c r="C1081" s="93">
        <v>0.54503999999999997</v>
      </c>
      <c r="D1081" s="94">
        <v>0.21729000000000001</v>
      </c>
      <c r="E1081" s="104">
        <f>IF('Case Details'!C$12=1,'Baseline survivor func'!C1081,'Baseline survivor func'!D1081)</f>
        <v>0.54503999999999997</v>
      </c>
      <c r="F1081" s="105">
        <f>ROUND(E1081^EXP('Linear predictor'!D$86),5)</f>
        <v>0.59087000000000001</v>
      </c>
      <c r="G1081" s="91">
        <v>0.88141000000000003</v>
      </c>
      <c r="H1081" s="112">
        <v>0.87849999999999995</v>
      </c>
      <c r="I1081" s="115">
        <f>IF('Case Details'!C$12=1,'Baseline survivor func'!G1081,'Baseline survivor func'!H1081)</f>
        <v>0.88141000000000003</v>
      </c>
      <c r="J1081" s="110">
        <f>ROUND(I1081^EXP('Linear predictor'!F$86),5)</f>
        <v>0.86873</v>
      </c>
    </row>
    <row r="1082" spans="1:10">
      <c r="A1082" s="93">
        <v>1077</v>
      </c>
      <c r="B1082" s="105">
        <v>1078</v>
      </c>
      <c r="C1082" s="93">
        <v>0.54503999999999997</v>
      </c>
      <c r="D1082" s="94">
        <v>0.21729000000000001</v>
      </c>
      <c r="E1082" s="104">
        <f>IF('Case Details'!C$12=1,'Baseline survivor func'!C1082,'Baseline survivor func'!D1082)</f>
        <v>0.54503999999999997</v>
      </c>
      <c r="F1082" s="105">
        <f>ROUND(E1082^EXP('Linear predictor'!D$86),5)</f>
        <v>0.59087000000000001</v>
      </c>
      <c r="G1082" s="91">
        <v>0.88141000000000003</v>
      </c>
      <c r="H1082" s="112">
        <v>0.87849999999999995</v>
      </c>
      <c r="I1082" s="115">
        <f>IF('Case Details'!C$12=1,'Baseline survivor func'!G1082,'Baseline survivor func'!H1082)</f>
        <v>0.88141000000000003</v>
      </c>
      <c r="J1082" s="110">
        <f>ROUND(I1082^EXP('Linear predictor'!F$86),5)</f>
        <v>0.86873</v>
      </c>
    </row>
    <row r="1083" spans="1:10">
      <c r="A1083" s="93">
        <v>1078</v>
      </c>
      <c r="B1083" s="105">
        <v>1079</v>
      </c>
      <c r="C1083" s="93">
        <v>0.54503999999999997</v>
      </c>
      <c r="D1083" s="94">
        <v>0.21729000000000001</v>
      </c>
      <c r="E1083" s="104">
        <f>IF('Case Details'!C$12=1,'Baseline survivor func'!C1083,'Baseline survivor func'!D1083)</f>
        <v>0.54503999999999997</v>
      </c>
      <c r="F1083" s="105">
        <f>ROUND(E1083^EXP('Linear predictor'!D$86),5)</f>
        <v>0.59087000000000001</v>
      </c>
      <c r="G1083" s="91">
        <v>0.88141000000000003</v>
      </c>
      <c r="H1083" s="112">
        <v>0.87802999999999998</v>
      </c>
      <c r="I1083" s="115">
        <f>IF('Case Details'!C$12=1,'Baseline survivor func'!G1083,'Baseline survivor func'!H1083)</f>
        <v>0.88141000000000003</v>
      </c>
      <c r="J1083" s="110">
        <f>ROUND(I1083^EXP('Linear predictor'!F$86),5)</f>
        <v>0.86873</v>
      </c>
    </row>
    <row r="1084" spans="1:10">
      <c r="A1084" s="93">
        <v>1079</v>
      </c>
      <c r="B1084" s="105">
        <v>1080</v>
      </c>
      <c r="C1084" s="93">
        <v>0.54503999999999997</v>
      </c>
      <c r="D1084" s="94">
        <v>0.21729000000000001</v>
      </c>
      <c r="E1084" s="104">
        <f>IF('Case Details'!C$12=1,'Baseline survivor func'!C1084,'Baseline survivor func'!D1084)</f>
        <v>0.54503999999999997</v>
      </c>
      <c r="F1084" s="105">
        <f>ROUND(E1084^EXP('Linear predictor'!D$86),5)</f>
        <v>0.59087000000000001</v>
      </c>
      <c r="G1084" s="91">
        <v>0.88141000000000003</v>
      </c>
      <c r="H1084" s="112">
        <v>0.87802999999999998</v>
      </c>
      <c r="I1084" s="115">
        <f>IF('Case Details'!C$12=1,'Baseline survivor func'!G1084,'Baseline survivor func'!H1084)</f>
        <v>0.88141000000000003</v>
      </c>
      <c r="J1084" s="110">
        <f>ROUND(I1084^EXP('Linear predictor'!F$86),5)</f>
        <v>0.86873</v>
      </c>
    </row>
    <row r="1085" spans="1:10">
      <c r="A1085" s="93">
        <v>1080</v>
      </c>
      <c r="B1085" s="105">
        <v>1081</v>
      </c>
      <c r="C1085" s="93">
        <v>0.54503999999999997</v>
      </c>
      <c r="D1085" s="94">
        <v>0.21729000000000001</v>
      </c>
      <c r="E1085" s="104">
        <f>IF('Case Details'!C$12=1,'Baseline survivor func'!C1085,'Baseline survivor func'!D1085)</f>
        <v>0.54503999999999997</v>
      </c>
      <c r="F1085" s="105">
        <f>ROUND(E1085^EXP('Linear predictor'!D$86),5)</f>
        <v>0.59087000000000001</v>
      </c>
      <c r="G1085" s="91">
        <v>0.88141000000000003</v>
      </c>
      <c r="H1085" s="112">
        <v>0.87802999999999998</v>
      </c>
      <c r="I1085" s="115">
        <f>IF('Case Details'!C$12=1,'Baseline survivor func'!G1085,'Baseline survivor func'!H1085)</f>
        <v>0.88141000000000003</v>
      </c>
      <c r="J1085" s="110">
        <f>ROUND(I1085^EXP('Linear predictor'!F$86),5)</f>
        <v>0.86873</v>
      </c>
    </row>
    <row r="1086" spans="1:10">
      <c r="A1086" s="93">
        <v>1081</v>
      </c>
      <c r="B1086" s="105">
        <v>1082</v>
      </c>
      <c r="C1086" s="93">
        <v>0.54503999999999997</v>
      </c>
      <c r="D1086" s="94">
        <v>0.21729000000000001</v>
      </c>
      <c r="E1086" s="104">
        <f>IF('Case Details'!C$12=1,'Baseline survivor func'!C1086,'Baseline survivor func'!D1086)</f>
        <v>0.54503999999999997</v>
      </c>
      <c r="F1086" s="105">
        <f>ROUND(E1086^EXP('Linear predictor'!D$86),5)</f>
        <v>0.59087000000000001</v>
      </c>
      <c r="G1086" s="91">
        <v>0.88141000000000003</v>
      </c>
      <c r="H1086" s="112">
        <v>0.87802999999999998</v>
      </c>
      <c r="I1086" s="115">
        <f>IF('Case Details'!C$12=1,'Baseline survivor func'!G1086,'Baseline survivor func'!H1086)</f>
        <v>0.88141000000000003</v>
      </c>
      <c r="J1086" s="110">
        <f>ROUND(I1086^EXP('Linear predictor'!F$86),5)</f>
        <v>0.86873</v>
      </c>
    </row>
    <row r="1087" spans="1:10">
      <c r="A1087" s="93">
        <v>1082</v>
      </c>
      <c r="B1087" s="105">
        <v>1083</v>
      </c>
      <c r="C1087" s="93">
        <v>0.54503999999999997</v>
      </c>
      <c r="D1087" s="94">
        <v>0.21729000000000001</v>
      </c>
      <c r="E1087" s="104">
        <f>IF('Case Details'!C$12=1,'Baseline survivor func'!C1087,'Baseline survivor func'!D1087)</f>
        <v>0.54503999999999997</v>
      </c>
      <c r="F1087" s="105">
        <f>ROUND(E1087^EXP('Linear predictor'!D$86),5)</f>
        <v>0.59087000000000001</v>
      </c>
      <c r="G1087" s="91">
        <v>0.88141000000000003</v>
      </c>
      <c r="H1087" s="112">
        <v>0.87802999999999998</v>
      </c>
      <c r="I1087" s="115">
        <f>IF('Case Details'!C$12=1,'Baseline survivor func'!G1087,'Baseline survivor func'!H1087)</f>
        <v>0.88141000000000003</v>
      </c>
      <c r="J1087" s="110">
        <f>ROUND(I1087^EXP('Linear predictor'!F$86),5)</f>
        <v>0.86873</v>
      </c>
    </row>
    <row r="1088" spans="1:10">
      <c r="A1088" s="93">
        <v>1083</v>
      </c>
      <c r="B1088" s="105">
        <v>1084</v>
      </c>
      <c r="C1088" s="93">
        <v>0.54503999999999997</v>
      </c>
      <c r="D1088" s="94">
        <v>0.21729000000000001</v>
      </c>
      <c r="E1088" s="104">
        <f>IF('Case Details'!C$12=1,'Baseline survivor func'!C1088,'Baseline survivor func'!D1088)</f>
        <v>0.54503999999999997</v>
      </c>
      <c r="F1088" s="105">
        <f>ROUND(E1088^EXP('Linear predictor'!D$86),5)</f>
        <v>0.59087000000000001</v>
      </c>
      <c r="G1088" s="91">
        <v>0.88141000000000003</v>
      </c>
      <c r="H1088" s="112">
        <v>0.87802999999999998</v>
      </c>
      <c r="I1088" s="115">
        <f>IF('Case Details'!C$12=1,'Baseline survivor func'!G1088,'Baseline survivor func'!H1088)</f>
        <v>0.88141000000000003</v>
      </c>
      <c r="J1088" s="110">
        <f>ROUND(I1088^EXP('Linear predictor'!F$86),5)</f>
        <v>0.86873</v>
      </c>
    </row>
    <row r="1089" spans="1:10">
      <c r="A1089" s="93">
        <v>1084</v>
      </c>
      <c r="B1089" s="105">
        <v>1085</v>
      </c>
      <c r="C1089" s="93">
        <v>0.54503999999999997</v>
      </c>
      <c r="D1089" s="94">
        <v>0.21729000000000001</v>
      </c>
      <c r="E1089" s="104">
        <f>IF('Case Details'!C$12=1,'Baseline survivor func'!C1089,'Baseline survivor func'!D1089)</f>
        <v>0.54503999999999997</v>
      </c>
      <c r="F1089" s="105">
        <f>ROUND(E1089^EXP('Linear predictor'!D$86),5)</f>
        <v>0.59087000000000001</v>
      </c>
      <c r="G1089" s="91">
        <v>0.88141000000000003</v>
      </c>
      <c r="H1089" s="112">
        <v>0.87802999999999998</v>
      </c>
      <c r="I1089" s="115">
        <f>IF('Case Details'!C$12=1,'Baseline survivor func'!G1089,'Baseline survivor func'!H1089)</f>
        <v>0.88141000000000003</v>
      </c>
      <c r="J1089" s="110">
        <f>ROUND(I1089^EXP('Linear predictor'!F$86),5)</f>
        <v>0.86873</v>
      </c>
    </row>
    <row r="1090" spans="1:10">
      <c r="A1090" s="93">
        <v>1085</v>
      </c>
      <c r="B1090" s="105">
        <v>1086</v>
      </c>
      <c r="C1090" s="93">
        <v>0.54503999999999997</v>
      </c>
      <c r="D1090" s="94">
        <v>0.21729000000000001</v>
      </c>
      <c r="E1090" s="104">
        <f>IF('Case Details'!C$12=1,'Baseline survivor func'!C1090,'Baseline survivor func'!D1090)</f>
        <v>0.54503999999999997</v>
      </c>
      <c r="F1090" s="105">
        <f>ROUND(E1090^EXP('Linear predictor'!D$86),5)</f>
        <v>0.59087000000000001</v>
      </c>
      <c r="G1090" s="91">
        <v>0.88141000000000003</v>
      </c>
      <c r="H1090" s="112">
        <v>0.87755000000000005</v>
      </c>
      <c r="I1090" s="115">
        <f>IF('Case Details'!C$12=1,'Baseline survivor func'!G1090,'Baseline survivor func'!H1090)</f>
        <v>0.88141000000000003</v>
      </c>
      <c r="J1090" s="110">
        <f>ROUND(I1090^EXP('Linear predictor'!F$86),5)</f>
        <v>0.86873</v>
      </c>
    </row>
    <row r="1091" spans="1:10">
      <c r="A1091" s="93">
        <v>1086</v>
      </c>
      <c r="B1091" s="105">
        <v>1087</v>
      </c>
      <c r="C1091" s="93">
        <v>0.54503999999999997</v>
      </c>
      <c r="D1091" s="94">
        <v>0.21729000000000001</v>
      </c>
      <c r="E1091" s="104">
        <f>IF('Case Details'!C$12=1,'Baseline survivor func'!C1091,'Baseline survivor func'!D1091)</f>
        <v>0.54503999999999997</v>
      </c>
      <c r="F1091" s="105">
        <f>ROUND(E1091^EXP('Linear predictor'!D$86),5)</f>
        <v>0.59087000000000001</v>
      </c>
      <c r="G1091" s="91">
        <v>0.88141000000000003</v>
      </c>
      <c r="H1091" s="112">
        <v>0.87755000000000005</v>
      </c>
      <c r="I1091" s="115">
        <f>IF('Case Details'!C$12=1,'Baseline survivor func'!G1091,'Baseline survivor func'!H1091)</f>
        <v>0.88141000000000003</v>
      </c>
      <c r="J1091" s="110">
        <f>ROUND(I1091^EXP('Linear predictor'!F$86),5)</f>
        <v>0.86873</v>
      </c>
    </row>
    <row r="1092" spans="1:10">
      <c r="A1092" s="93">
        <v>1087</v>
      </c>
      <c r="B1092" s="105">
        <v>1088</v>
      </c>
      <c r="C1092" s="93">
        <v>0.54503999999999997</v>
      </c>
      <c r="D1092" s="94">
        <v>0.21729000000000001</v>
      </c>
      <c r="E1092" s="104">
        <f>IF('Case Details'!C$12=1,'Baseline survivor func'!C1092,'Baseline survivor func'!D1092)</f>
        <v>0.54503999999999997</v>
      </c>
      <c r="F1092" s="105">
        <f>ROUND(E1092^EXP('Linear predictor'!D$86),5)</f>
        <v>0.59087000000000001</v>
      </c>
      <c r="G1092" s="91">
        <v>0.88141000000000003</v>
      </c>
      <c r="H1092" s="112">
        <v>0.87755000000000005</v>
      </c>
      <c r="I1092" s="115">
        <f>IF('Case Details'!C$12=1,'Baseline survivor func'!G1092,'Baseline survivor func'!H1092)</f>
        <v>0.88141000000000003</v>
      </c>
      <c r="J1092" s="110">
        <f>ROUND(I1092^EXP('Linear predictor'!F$86),5)</f>
        <v>0.86873</v>
      </c>
    </row>
    <row r="1093" spans="1:10">
      <c r="A1093" s="93">
        <v>1088</v>
      </c>
      <c r="B1093" s="105">
        <v>1089</v>
      </c>
      <c r="C1093" s="93">
        <v>0.54503999999999997</v>
      </c>
      <c r="D1093" s="94">
        <v>0.21729000000000001</v>
      </c>
      <c r="E1093" s="104">
        <f>IF('Case Details'!C$12=1,'Baseline survivor func'!C1093,'Baseline survivor func'!D1093)</f>
        <v>0.54503999999999997</v>
      </c>
      <c r="F1093" s="105">
        <f>ROUND(E1093^EXP('Linear predictor'!D$86),5)</f>
        <v>0.59087000000000001</v>
      </c>
      <c r="G1093" s="91">
        <v>0.88141000000000003</v>
      </c>
      <c r="H1093" s="112">
        <v>0.87707000000000002</v>
      </c>
      <c r="I1093" s="115">
        <f>IF('Case Details'!C$12=1,'Baseline survivor func'!G1093,'Baseline survivor func'!H1093)</f>
        <v>0.88141000000000003</v>
      </c>
      <c r="J1093" s="110">
        <f>ROUND(I1093^EXP('Linear predictor'!F$86),5)</f>
        <v>0.86873</v>
      </c>
    </row>
    <row r="1094" spans="1:10">
      <c r="A1094" s="93">
        <v>1089</v>
      </c>
      <c r="B1094" s="105">
        <v>1090</v>
      </c>
      <c r="C1094" s="93">
        <v>0.54503999999999997</v>
      </c>
      <c r="D1094" s="94">
        <v>0.21729000000000001</v>
      </c>
      <c r="E1094" s="104">
        <f>IF('Case Details'!C$12=1,'Baseline survivor func'!C1094,'Baseline survivor func'!D1094)</f>
        <v>0.54503999999999997</v>
      </c>
      <c r="F1094" s="105">
        <f>ROUND(E1094^EXP('Linear predictor'!D$86),5)</f>
        <v>0.59087000000000001</v>
      </c>
      <c r="G1094" s="91">
        <v>0.88141000000000003</v>
      </c>
      <c r="H1094" s="112">
        <v>0.87707000000000002</v>
      </c>
      <c r="I1094" s="115">
        <f>IF('Case Details'!C$12=1,'Baseline survivor func'!G1094,'Baseline survivor func'!H1094)</f>
        <v>0.88141000000000003</v>
      </c>
      <c r="J1094" s="110">
        <f>ROUND(I1094^EXP('Linear predictor'!F$86),5)</f>
        <v>0.86873</v>
      </c>
    </row>
    <row r="1095" spans="1:10">
      <c r="A1095" s="93">
        <v>1090</v>
      </c>
      <c r="B1095" s="105">
        <v>1091</v>
      </c>
      <c r="C1095" s="93">
        <v>0.54503999999999997</v>
      </c>
      <c r="D1095" s="94">
        <v>0.21729000000000001</v>
      </c>
      <c r="E1095" s="104">
        <f>IF('Case Details'!C$12=1,'Baseline survivor func'!C1095,'Baseline survivor func'!D1095)</f>
        <v>0.54503999999999997</v>
      </c>
      <c r="F1095" s="105">
        <f>ROUND(E1095^EXP('Linear predictor'!D$86),5)</f>
        <v>0.59087000000000001</v>
      </c>
      <c r="G1095" s="91">
        <v>0.88141000000000003</v>
      </c>
      <c r="H1095" s="112">
        <v>0.87707000000000002</v>
      </c>
      <c r="I1095" s="115">
        <f>IF('Case Details'!C$12=1,'Baseline survivor func'!G1095,'Baseline survivor func'!H1095)</f>
        <v>0.88141000000000003</v>
      </c>
      <c r="J1095" s="110">
        <f>ROUND(I1095^EXP('Linear predictor'!F$86),5)</f>
        <v>0.86873</v>
      </c>
    </row>
    <row r="1096" spans="1:10">
      <c r="A1096" s="93">
        <v>1091</v>
      </c>
      <c r="B1096" s="105">
        <v>1092</v>
      </c>
      <c r="C1096" s="93">
        <v>0.54503999999999997</v>
      </c>
      <c r="D1096" s="94">
        <v>0.21729000000000001</v>
      </c>
      <c r="E1096" s="104">
        <f>IF('Case Details'!C$12=1,'Baseline survivor func'!C1096,'Baseline survivor func'!D1096)</f>
        <v>0.54503999999999997</v>
      </c>
      <c r="F1096" s="105">
        <f>ROUND(E1096^EXP('Linear predictor'!D$86),5)</f>
        <v>0.59087000000000001</v>
      </c>
      <c r="G1096" s="91">
        <v>0.88141000000000003</v>
      </c>
      <c r="H1096" s="112">
        <v>0.87707000000000002</v>
      </c>
      <c r="I1096" s="115">
        <f>IF('Case Details'!C$12=1,'Baseline survivor func'!G1096,'Baseline survivor func'!H1096)</f>
        <v>0.88141000000000003</v>
      </c>
      <c r="J1096" s="110">
        <f>ROUND(I1096^EXP('Linear predictor'!F$86),5)</f>
        <v>0.86873</v>
      </c>
    </row>
    <row r="1097" spans="1:10">
      <c r="A1097" s="93">
        <v>1092</v>
      </c>
      <c r="B1097" s="105">
        <v>1093</v>
      </c>
      <c r="C1097" s="93">
        <v>0.54503999999999997</v>
      </c>
      <c r="D1097" s="94">
        <v>0.21729000000000001</v>
      </c>
      <c r="E1097" s="104">
        <f>IF('Case Details'!C$12=1,'Baseline survivor func'!C1097,'Baseline survivor func'!D1097)</f>
        <v>0.54503999999999997</v>
      </c>
      <c r="F1097" s="105">
        <f>ROUND(E1097^EXP('Linear predictor'!D$86),5)</f>
        <v>0.59087000000000001</v>
      </c>
      <c r="G1097" s="91">
        <v>0.88141000000000003</v>
      </c>
      <c r="H1097" s="112">
        <v>0.87707000000000002</v>
      </c>
      <c r="I1097" s="115">
        <f>IF('Case Details'!C$12=1,'Baseline survivor func'!G1097,'Baseline survivor func'!H1097)</f>
        <v>0.88141000000000003</v>
      </c>
      <c r="J1097" s="110">
        <f>ROUND(I1097^EXP('Linear predictor'!F$86),5)</f>
        <v>0.86873</v>
      </c>
    </row>
    <row r="1098" spans="1:10">
      <c r="A1098" s="93">
        <v>1093</v>
      </c>
      <c r="B1098" s="105">
        <v>1094</v>
      </c>
      <c r="C1098" s="93">
        <v>0.54503999999999997</v>
      </c>
      <c r="D1098" s="94">
        <v>0.21446000000000001</v>
      </c>
      <c r="E1098" s="104">
        <f>IF('Case Details'!C$12=1,'Baseline survivor func'!C1098,'Baseline survivor func'!D1098)</f>
        <v>0.54503999999999997</v>
      </c>
      <c r="F1098" s="105">
        <f>ROUND(E1098^EXP('Linear predictor'!D$86),5)</f>
        <v>0.59087000000000001</v>
      </c>
      <c r="G1098" s="91">
        <v>0.88141000000000003</v>
      </c>
      <c r="H1098" s="112">
        <v>0.87707000000000002</v>
      </c>
      <c r="I1098" s="115">
        <f>IF('Case Details'!C$12=1,'Baseline survivor func'!G1098,'Baseline survivor func'!H1098)</f>
        <v>0.88141000000000003</v>
      </c>
      <c r="J1098" s="110">
        <f>ROUND(I1098^EXP('Linear predictor'!F$86),5)</f>
        <v>0.86873</v>
      </c>
    </row>
    <row r="1099" spans="1:10">
      <c r="A1099" s="93">
        <v>1094</v>
      </c>
      <c r="B1099" s="105">
        <v>1095</v>
      </c>
      <c r="C1099" s="93">
        <v>0.54503999999999997</v>
      </c>
      <c r="D1099" s="94">
        <v>0.21446000000000001</v>
      </c>
      <c r="E1099" s="104">
        <f>IF('Case Details'!C$12=1,'Baseline survivor func'!C1099,'Baseline survivor func'!D1099)</f>
        <v>0.54503999999999997</v>
      </c>
      <c r="F1099" s="105">
        <f>ROUND(E1099^EXP('Linear predictor'!D$86),5)</f>
        <v>0.59087000000000001</v>
      </c>
      <c r="G1099" s="91">
        <v>0.88141000000000003</v>
      </c>
      <c r="H1099" s="112">
        <v>0.87707000000000002</v>
      </c>
      <c r="I1099" s="115">
        <f>IF('Case Details'!C$12=1,'Baseline survivor func'!G1099,'Baseline survivor func'!H1099)</f>
        <v>0.88141000000000003</v>
      </c>
      <c r="J1099" s="110">
        <f>ROUND(I1099^EXP('Linear predictor'!F$86),5)</f>
        <v>0.86873</v>
      </c>
    </row>
    <row r="1100" spans="1:10">
      <c r="A1100" s="93">
        <v>1095</v>
      </c>
      <c r="B1100" s="105">
        <v>1096</v>
      </c>
      <c r="C1100" s="93">
        <v>0.54503999999999997</v>
      </c>
      <c r="D1100" s="94">
        <v>0.21446000000000001</v>
      </c>
      <c r="E1100" s="104">
        <f>IF('Case Details'!C$12=1,'Baseline survivor func'!C1100,'Baseline survivor func'!D1100)</f>
        <v>0.54503999999999997</v>
      </c>
      <c r="F1100" s="105">
        <f>ROUND(E1100^EXP('Linear predictor'!D$86),5)</f>
        <v>0.59087000000000001</v>
      </c>
      <c r="G1100" s="91">
        <v>0.88141000000000003</v>
      </c>
      <c r="H1100" s="112">
        <v>0.87658000000000003</v>
      </c>
      <c r="I1100" s="115">
        <f>IF('Case Details'!C$12=1,'Baseline survivor func'!G1100,'Baseline survivor func'!H1100)</f>
        <v>0.88141000000000003</v>
      </c>
      <c r="J1100" s="110">
        <f>ROUND(I1100^EXP('Linear predictor'!F$86),5)</f>
        <v>0.86873</v>
      </c>
    </row>
    <row r="1101" spans="1:10">
      <c r="A1101" s="93">
        <v>1096</v>
      </c>
      <c r="B1101" s="105">
        <v>1097</v>
      </c>
      <c r="C1101" s="93">
        <v>0.54503999999999997</v>
      </c>
      <c r="D1101" s="94">
        <v>0.21446000000000001</v>
      </c>
      <c r="E1101" s="104">
        <f>IF('Case Details'!C$12=1,'Baseline survivor func'!C1101,'Baseline survivor func'!D1101)</f>
        <v>0.54503999999999997</v>
      </c>
      <c r="F1101" s="105">
        <f>ROUND(E1101^EXP('Linear predictor'!D$86),5)</f>
        <v>0.59087000000000001</v>
      </c>
      <c r="G1101" s="91">
        <v>0.88141000000000003</v>
      </c>
      <c r="H1101" s="112">
        <v>0.87658000000000003</v>
      </c>
      <c r="I1101" s="115">
        <f>IF('Case Details'!C$12=1,'Baseline survivor func'!G1101,'Baseline survivor func'!H1101)</f>
        <v>0.88141000000000003</v>
      </c>
      <c r="J1101" s="110">
        <f>ROUND(I1101^EXP('Linear predictor'!F$86),5)</f>
        <v>0.86873</v>
      </c>
    </row>
    <row r="1102" spans="1:10">
      <c r="A1102" s="93">
        <v>1097</v>
      </c>
      <c r="B1102" s="105">
        <v>1098</v>
      </c>
      <c r="C1102" s="93">
        <v>0.54503999999999997</v>
      </c>
      <c r="D1102" s="94">
        <v>0.21446000000000001</v>
      </c>
      <c r="E1102" s="104">
        <f>IF('Case Details'!C$12=1,'Baseline survivor func'!C1102,'Baseline survivor func'!D1102)</f>
        <v>0.54503999999999997</v>
      </c>
      <c r="F1102" s="105">
        <f>ROUND(E1102^EXP('Linear predictor'!D$86),5)</f>
        <v>0.59087000000000001</v>
      </c>
      <c r="G1102" s="91">
        <v>0.88141000000000003</v>
      </c>
      <c r="H1102" s="112">
        <v>0.87658000000000003</v>
      </c>
      <c r="I1102" s="115">
        <f>IF('Case Details'!C$12=1,'Baseline survivor func'!G1102,'Baseline survivor func'!H1102)</f>
        <v>0.88141000000000003</v>
      </c>
      <c r="J1102" s="110">
        <f>ROUND(I1102^EXP('Linear predictor'!F$86),5)</f>
        <v>0.86873</v>
      </c>
    </row>
    <row r="1103" spans="1:10">
      <c r="A1103" s="93">
        <v>1098</v>
      </c>
      <c r="B1103" s="105">
        <v>1099</v>
      </c>
      <c r="C1103" s="93">
        <v>0.54503999999999997</v>
      </c>
      <c r="D1103" s="94">
        <v>0.21446000000000001</v>
      </c>
      <c r="E1103" s="104">
        <f>IF('Case Details'!C$12=1,'Baseline survivor func'!C1103,'Baseline survivor func'!D1103)</f>
        <v>0.54503999999999997</v>
      </c>
      <c r="F1103" s="105">
        <f>ROUND(E1103^EXP('Linear predictor'!D$86),5)</f>
        <v>0.59087000000000001</v>
      </c>
      <c r="G1103" s="91">
        <v>0.88141000000000003</v>
      </c>
      <c r="H1103" s="112">
        <v>0.87658000000000003</v>
      </c>
      <c r="I1103" s="115">
        <f>IF('Case Details'!C$12=1,'Baseline survivor func'!G1103,'Baseline survivor func'!H1103)</f>
        <v>0.88141000000000003</v>
      </c>
      <c r="J1103" s="110">
        <f>ROUND(I1103^EXP('Linear predictor'!F$86),5)</f>
        <v>0.86873</v>
      </c>
    </row>
    <row r="1104" spans="1:10">
      <c r="A1104" s="93">
        <v>1099</v>
      </c>
      <c r="B1104" s="105">
        <v>1100</v>
      </c>
      <c r="C1104" s="93">
        <v>0.54503999999999997</v>
      </c>
      <c r="D1104" s="94">
        <v>0.21446000000000001</v>
      </c>
      <c r="E1104" s="104">
        <f>IF('Case Details'!C$12=1,'Baseline survivor func'!C1104,'Baseline survivor func'!D1104)</f>
        <v>0.54503999999999997</v>
      </c>
      <c r="F1104" s="105">
        <f>ROUND(E1104^EXP('Linear predictor'!D$86),5)</f>
        <v>0.59087000000000001</v>
      </c>
      <c r="G1104" s="91">
        <v>0.88141000000000003</v>
      </c>
      <c r="H1104" s="112">
        <v>0.87658000000000003</v>
      </c>
      <c r="I1104" s="115">
        <f>IF('Case Details'!C$12=1,'Baseline survivor func'!G1104,'Baseline survivor func'!H1104)</f>
        <v>0.88141000000000003</v>
      </c>
      <c r="J1104" s="110">
        <f>ROUND(I1104^EXP('Linear predictor'!F$86),5)</f>
        <v>0.86873</v>
      </c>
    </row>
    <row r="1105" spans="1:10">
      <c r="A1105" s="93">
        <v>1100</v>
      </c>
      <c r="B1105" s="105">
        <v>1101</v>
      </c>
      <c r="C1105" s="93">
        <v>0.54503999999999997</v>
      </c>
      <c r="D1105" s="94">
        <v>0.21446000000000001</v>
      </c>
      <c r="E1105" s="104">
        <f>IF('Case Details'!C$12=1,'Baseline survivor func'!C1105,'Baseline survivor func'!D1105)</f>
        <v>0.54503999999999997</v>
      </c>
      <c r="F1105" s="105">
        <f>ROUND(E1105^EXP('Linear predictor'!D$86),5)</f>
        <v>0.59087000000000001</v>
      </c>
      <c r="G1105" s="91">
        <v>0.88141000000000003</v>
      </c>
      <c r="H1105" s="112">
        <v>0.87609000000000004</v>
      </c>
      <c r="I1105" s="115">
        <f>IF('Case Details'!C$12=1,'Baseline survivor func'!G1105,'Baseline survivor func'!H1105)</f>
        <v>0.88141000000000003</v>
      </c>
      <c r="J1105" s="110">
        <f>ROUND(I1105^EXP('Linear predictor'!F$86),5)</f>
        <v>0.86873</v>
      </c>
    </row>
    <row r="1106" spans="1:10">
      <c r="A1106" s="93">
        <v>1101</v>
      </c>
      <c r="B1106" s="105">
        <v>1102</v>
      </c>
      <c r="C1106" s="93">
        <v>0.54503999999999997</v>
      </c>
      <c r="D1106" s="94">
        <v>0.21446000000000001</v>
      </c>
      <c r="E1106" s="104">
        <f>IF('Case Details'!C$12=1,'Baseline survivor func'!C1106,'Baseline survivor func'!D1106)</f>
        <v>0.54503999999999997</v>
      </c>
      <c r="F1106" s="105">
        <f>ROUND(E1106^EXP('Linear predictor'!D$86),5)</f>
        <v>0.59087000000000001</v>
      </c>
      <c r="G1106" s="91">
        <v>0.88141000000000003</v>
      </c>
      <c r="H1106" s="112">
        <v>0.87609000000000004</v>
      </c>
      <c r="I1106" s="115">
        <f>IF('Case Details'!C$12=1,'Baseline survivor func'!G1106,'Baseline survivor func'!H1106)</f>
        <v>0.88141000000000003</v>
      </c>
      <c r="J1106" s="110">
        <f>ROUND(I1106^EXP('Linear predictor'!F$86),5)</f>
        <v>0.86873</v>
      </c>
    </row>
    <row r="1107" spans="1:10">
      <c r="A1107" s="93">
        <v>1102</v>
      </c>
      <c r="B1107" s="105">
        <v>1103</v>
      </c>
      <c r="C1107" s="93">
        <v>0.54503999999999997</v>
      </c>
      <c r="D1107" s="94">
        <v>0.21446000000000001</v>
      </c>
      <c r="E1107" s="104">
        <f>IF('Case Details'!C$12=1,'Baseline survivor func'!C1107,'Baseline survivor func'!D1107)</f>
        <v>0.54503999999999997</v>
      </c>
      <c r="F1107" s="105">
        <f>ROUND(E1107^EXP('Linear predictor'!D$86),5)</f>
        <v>0.59087000000000001</v>
      </c>
      <c r="G1107" s="91">
        <v>0.88141000000000003</v>
      </c>
      <c r="H1107" s="112">
        <v>0.87609000000000004</v>
      </c>
      <c r="I1107" s="115">
        <f>IF('Case Details'!C$12=1,'Baseline survivor func'!G1107,'Baseline survivor func'!H1107)</f>
        <v>0.88141000000000003</v>
      </c>
      <c r="J1107" s="110">
        <f>ROUND(I1107^EXP('Linear predictor'!F$86),5)</f>
        <v>0.86873</v>
      </c>
    </row>
    <row r="1108" spans="1:10">
      <c r="A1108" s="93">
        <v>1103</v>
      </c>
      <c r="B1108" s="105">
        <v>1104</v>
      </c>
      <c r="C1108" s="93">
        <v>0.54503999999999997</v>
      </c>
      <c r="D1108" s="94">
        <v>0.21446000000000001</v>
      </c>
      <c r="E1108" s="104">
        <f>IF('Case Details'!C$12=1,'Baseline survivor func'!C1108,'Baseline survivor func'!D1108)</f>
        <v>0.54503999999999997</v>
      </c>
      <c r="F1108" s="105">
        <f>ROUND(E1108^EXP('Linear predictor'!D$86),5)</f>
        <v>0.59087000000000001</v>
      </c>
      <c r="G1108" s="91">
        <v>0.88141000000000003</v>
      </c>
      <c r="H1108" s="112">
        <v>0.87609000000000004</v>
      </c>
      <c r="I1108" s="115">
        <f>IF('Case Details'!C$12=1,'Baseline survivor func'!G1108,'Baseline survivor func'!H1108)</f>
        <v>0.88141000000000003</v>
      </c>
      <c r="J1108" s="110">
        <f>ROUND(I1108^EXP('Linear predictor'!F$86),5)</f>
        <v>0.86873</v>
      </c>
    </row>
    <row r="1109" spans="1:10">
      <c r="A1109" s="93">
        <v>1104</v>
      </c>
      <c r="B1109" s="105">
        <v>1105</v>
      </c>
      <c r="C1109" s="93">
        <v>0.54503999999999997</v>
      </c>
      <c r="D1109" s="94">
        <v>0.21446000000000001</v>
      </c>
      <c r="E1109" s="104">
        <f>IF('Case Details'!C$12=1,'Baseline survivor func'!C1109,'Baseline survivor func'!D1109)</f>
        <v>0.54503999999999997</v>
      </c>
      <c r="F1109" s="105">
        <f>ROUND(E1109^EXP('Linear predictor'!D$86),5)</f>
        <v>0.59087000000000001</v>
      </c>
      <c r="G1109" s="91">
        <v>0.88141000000000003</v>
      </c>
      <c r="H1109" s="112">
        <v>0.87560000000000004</v>
      </c>
      <c r="I1109" s="115">
        <f>IF('Case Details'!C$12=1,'Baseline survivor func'!G1109,'Baseline survivor func'!H1109)</f>
        <v>0.88141000000000003</v>
      </c>
      <c r="J1109" s="110">
        <f>ROUND(I1109^EXP('Linear predictor'!F$86),5)</f>
        <v>0.86873</v>
      </c>
    </row>
    <row r="1110" spans="1:10">
      <c r="A1110" s="93">
        <v>1105</v>
      </c>
      <c r="B1110" s="105">
        <v>1106</v>
      </c>
      <c r="C1110" s="93">
        <v>0.54503999999999997</v>
      </c>
      <c r="D1110" s="94">
        <v>0.21446000000000001</v>
      </c>
      <c r="E1110" s="104">
        <f>IF('Case Details'!C$12=1,'Baseline survivor func'!C1110,'Baseline survivor func'!D1110)</f>
        <v>0.54503999999999997</v>
      </c>
      <c r="F1110" s="105">
        <f>ROUND(E1110^EXP('Linear predictor'!D$86),5)</f>
        <v>0.59087000000000001</v>
      </c>
      <c r="G1110" s="91">
        <v>0.88141000000000003</v>
      </c>
      <c r="H1110" s="112">
        <v>0.87560000000000004</v>
      </c>
      <c r="I1110" s="115">
        <f>IF('Case Details'!C$12=1,'Baseline survivor func'!G1110,'Baseline survivor func'!H1110)</f>
        <v>0.88141000000000003</v>
      </c>
      <c r="J1110" s="110">
        <f>ROUND(I1110^EXP('Linear predictor'!F$86),5)</f>
        <v>0.86873</v>
      </c>
    </row>
    <row r="1111" spans="1:10">
      <c r="A1111" s="93">
        <v>1106</v>
      </c>
      <c r="B1111" s="105">
        <v>1107</v>
      </c>
      <c r="C1111" s="93">
        <v>0.54503999999999997</v>
      </c>
      <c r="D1111" s="94">
        <v>0.21446000000000001</v>
      </c>
      <c r="E1111" s="104">
        <f>IF('Case Details'!C$12=1,'Baseline survivor func'!C1111,'Baseline survivor func'!D1111)</f>
        <v>0.54503999999999997</v>
      </c>
      <c r="F1111" s="105">
        <f>ROUND(E1111^EXP('Linear predictor'!D$86),5)</f>
        <v>0.59087000000000001</v>
      </c>
      <c r="G1111" s="91">
        <v>0.88141000000000003</v>
      </c>
      <c r="H1111" s="112">
        <v>0.87560000000000004</v>
      </c>
      <c r="I1111" s="115">
        <f>IF('Case Details'!C$12=1,'Baseline survivor func'!G1111,'Baseline survivor func'!H1111)</f>
        <v>0.88141000000000003</v>
      </c>
      <c r="J1111" s="110">
        <f>ROUND(I1111^EXP('Linear predictor'!F$86),5)</f>
        <v>0.86873</v>
      </c>
    </row>
    <row r="1112" spans="1:10">
      <c r="A1112" s="93">
        <v>1107</v>
      </c>
      <c r="B1112" s="105">
        <v>1108</v>
      </c>
      <c r="C1112" s="93">
        <v>0.54503999999999997</v>
      </c>
      <c r="D1112" s="94">
        <v>0.21446000000000001</v>
      </c>
      <c r="E1112" s="104">
        <f>IF('Case Details'!C$12=1,'Baseline survivor func'!C1112,'Baseline survivor func'!D1112)</f>
        <v>0.54503999999999997</v>
      </c>
      <c r="F1112" s="105">
        <f>ROUND(E1112^EXP('Linear predictor'!D$86),5)</f>
        <v>0.59087000000000001</v>
      </c>
      <c r="G1112" s="91">
        <v>0.88141000000000003</v>
      </c>
      <c r="H1112" s="112">
        <v>0.87560000000000004</v>
      </c>
      <c r="I1112" s="115">
        <f>IF('Case Details'!C$12=1,'Baseline survivor func'!G1112,'Baseline survivor func'!H1112)</f>
        <v>0.88141000000000003</v>
      </c>
      <c r="J1112" s="110">
        <f>ROUND(I1112^EXP('Linear predictor'!F$86),5)</f>
        <v>0.86873</v>
      </c>
    </row>
    <row r="1113" spans="1:10">
      <c r="A1113" s="93">
        <v>1108</v>
      </c>
      <c r="B1113" s="105">
        <v>1109</v>
      </c>
      <c r="C1113" s="93">
        <v>0.54503999999999997</v>
      </c>
      <c r="D1113" s="94">
        <v>0.21446000000000001</v>
      </c>
      <c r="E1113" s="104">
        <f>IF('Case Details'!C$12=1,'Baseline survivor func'!C1113,'Baseline survivor func'!D1113)</f>
        <v>0.54503999999999997</v>
      </c>
      <c r="F1113" s="105">
        <f>ROUND(E1113^EXP('Linear predictor'!D$86),5)</f>
        <v>0.59087000000000001</v>
      </c>
      <c r="G1113" s="91">
        <v>0.88141000000000003</v>
      </c>
      <c r="H1113" s="112">
        <v>0.87560000000000004</v>
      </c>
      <c r="I1113" s="115">
        <f>IF('Case Details'!C$12=1,'Baseline survivor func'!G1113,'Baseline survivor func'!H1113)</f>
        <v>0.88141000000000003</v>
      </c>
      <c r="J1113" s="110">
        <f>ROUND(I1113^EXP('Linear predictor'!F$86),5)</f>
        <v>0.86873</v>
      </c>
    </row>
    <row r="1114" spans="1:10">
      <c r="A1114" s="93">
        <v>1109</v>
      </c>
      <c r="B1114" s="105">
        <v>1110</v>
      </c>
      <c r="C1114" s="93">
        <v>0.54503999999999997</v>
      </c>
      <c r="D1114" s="94">
        <v>0.21446000000000001</v>
      </c>
      <c r="E1114" s="104">
        <f>IF('Case Details'!C$12=1,'Baseline survivor func'!C1114,'Baseline survivor func'!D1114)</f>
        <v>0.54503999999999997</v>
      </c>
      <c r="F1114" s="105">
        <f>ROUND(E1114^EXP('Linear predictor'!D$86),5)</f>
        <v>0.59087000000000001</v>
      </c>
      <c r="G1114" s="91">
        <v>0.88141000000000003</v>
      </c>
      <c r="H1114" s="112">
        <v>0.87560000000000004</v>
      </c>
      <c r="I1114" s="115">
        <f>IF('Case Details'!C$12=1,'Baseline survivor func'!G1114,'Baseline survivor func'!H1114)</f>
        <v>0.88141000000000003</v>
      </c>
      <c r="J1114" s="110">
        <f>ROUND(I1114^EXP('Linear predictor'!F$86),5)</f>
        <v>0.86873</v>
      </c>
    </row>
    <row r="1115" spans="1:10">
      <c r="A1115" s="93">
        <v>1110</v>
      </c>
      <c r="B1115" s="105">
        <v>1111</v>
      </c>
      <c r="C1115" s="93">
        <v>0.54503999999999997</v>
      </c>
      <c r="D1115" s="94">
        <v>0.21446000000000001</v>
      </c>
      <c r="E1115" s="104">
        <f>IF('Case Details'!C$12=1,'Baseline survivor func'!C1115,'Baseline survivor func'!D1115)</f>
        <v>0.54503999999999997</v>
      </c>
      <c r="F1115" s="105">
        <f>ROUND(E1115^EXP('Linear predictor'!D$86),5)</f>
        <v>0.59087000000000001</v>
      </c>
      <c r="G1115" s="91">
        <v>0.88141000000000003</v>
      </c>
      <c r="H1115" s="112">
        <v>0.87560000000000004</v>
      </c>
      <c r="I1115" s="115">
        <f>IF('Case Details'!C$12=1,'Baseline survivor func'!G1115,'Baseline survivor func'!H1115)</f>
        <v>0.88141000000000003</v>
      </c>
      <c r="J1115" s="110">
        <f>ROUND(I1115^EXP('Linear predictor'!F$86),5)</f>
        <v>0.86873</v>
      </c>
    </row>
    <row r="1116" spans="1:10">
      <c r="A1116" s="93">
        <v>1111</v>
      </c>
      <c r="B1116" s="105">
        <v>1112</v>
      </c>
      <c r="C1116" s="93">
        <v>0.54503999999999997</v>
      </c>
      <c r="D1116" s="94">
        <v>0.21446000000000001</v>
      </c>
      <c r="E1116" s="104">
        <f>IF('Case Details'!C$12=1,'Baseline survivor func'!C1116,'Baseline survivor func'!D1116)</f>
        <v>0.54503999999999997</v>
      </c>
      <c r="F1116" s="105">
        <f>ROUND(E1116^EXP('Linear predictor'!D$86),5)</f>
        <v>0.59087000000000001</v>
      </c>
      <c r="G1116" s="91">
        <v>0.88141000000000003</v>
      </c>
      <c r="H1116" s="112">
        <v>0.87560000000000004</v>
      </c>
      <c r="I1116" s="115">
        <f>IF('Case Details'!C$12=1,'Baseline survivor func'!G1116,'Baseline survivor func'!H1116)</f>
        <v>0.88141000000000003</v>
      </c>
      <c r="J1116" s="110">
        <f>ROUND(I1116^EXP('Linear predictor'!F$86),5)</f>
        <v>0.86873</v>
      </c>
    </row>
    <row r="1117" spans="1:10">
      <c r="A1117" s="93">
        <v>1112</v>
      </c>
      <c r="B1117" s="105">
        <v>1113</v>
      </c>
      <c r="C1117" s="93">
        <v>0.54503999999999997</v>
      </c>
      <c r="D1117" s="94">
        <v>0.21446000000000001</v>
      </c>
      <c r="E1117" s="104">
        <f>IF('Case Details'!C$12=1,'Baseline survivor func'!C1117,'Baseline survivor func'!D1117)</f>
        <v>0.54503999999999997</v>
      </c>
      <c r="F1117" s="105">
        <f>ROUND(E1117^EXP('Linear predictor'!D$86),5)</f>
        <v>0.59087000000000001</v>
      </c>
      <c r="G1117" s="91">
        <v>0.88141000000000003</v>
      </c>
      <c r="H1117" s="112">
        <v>0.87560000000000004</v>
      </c>
      <c r="I1117" s="115">
        <f>IF('Case Details'!C$12=1,'Baseline survivor func'!G1117,'Baseline survivor func'!H1117)</f>
        <v>0.88141000000000003</v>
      </c>
      <c r="J1117" s="110">
        <f>ROUND(I1117^EXP('Linear predictor'!F$86),5)</f>
        <v>0.86873</v>
      </c>
    </row>
    <row r="1118" spans="1:10">
      <c r="A1118" s="93">
        <v>1113</v>
      </c>
      <c r="B1118" s="105">
        <v>1114</v>
      </c>
      <c r="C1118" s="93">
        <v>0.54503999999999997</v>
      </c>
      <c r="D1118" s="94">
        <v>0.21446000000000001</v>
      </c>
      <c r="E1118" s="104">
        <f>IF('Case Details'!C$12=1,'Baseline survivor func'!C1118,'Baseline survivor func'!D1118)</f>
        <v>0.54503999999999997</v>
      </c>
      <c r="F1118" s="105">
        <f>ROUND(E1118^EXP('Linear predictor'!D$86),5)</f>
        <v>0.59087000000000001</v>
      </c>
      <c r="G1118" s="91">
        <v>0.88141000000000003</v>
      </c>
      <c r="H1118" s="112">
        <v>0.87560000000000004</v>
      </c>
      <c r="I1118" s="115">
        <f>IF('Case Details'!C$12=1,'Baseline survivor func'!G1118,'Baseline survivor func'!H1118)</f>
        <v>0.88141000000000003</v>
      </c>
      <c r="J1118" s="110">
        <f>ROUND(I1118^EXP('Linear predictor'!F$86),5)</f>
        <v>0.86873</v>
      </c>
    </row>
    <row r="1119" spans="1:10">
      <c r="A1119" s="93">
        <v>1114</v>
      </c>
      <c r="B1119" s="105">
        <v>1115</v>
      </c>
      <c r="C1119" s="93">
        <v>0.54503999999999997</v>
      </c>
      <c r="D1119" s="94">
        <v>0.21446000000000001</v>
      </c>
      <c r="E1119" s="104">
        <f>IF('Case Details'!C$12=1,'Baseline survivor func'!C1119,'Baseline survivor func'!D1119)</f>
        <v>0.54503999999999997</v>
      </c>
      <c r="F1119" s="105">
        <f>ROUND(E1119^EXP('Linear predictor'!D$86),5)</f>
        <v>0.59087000000000001</v>
      </c>
      <c r="G1119" s="91">
        <v>0.88141000000000003</v>
      </c>
      <c r="H1119" s="112">
        <v>0.87560000000000004</v>
      </c>
      <c r="I1119" s="115">
        <f>IF('Case Details'!C$12=1,'Baseline survivor func'!G1119,'Baseline survivor func'!H1119)</f>
        <v>0.88141000000000003</v>
      </c>
      <c r="J1119" s="110">
        <f>ROUND(I1119^EXP('Linear predictor'!F$86),5)</f>
        <v>0.86873</v>
      </c>
    </row>
    <row r="1120" spans="1:10">
      <c r="A1120" s="93">
        <v>1115</v>
      </c>
      <c r="B1120" s="105">
        <v>1116</v>
      </c>
      <c r="C1120" s="93">
        <v>0.54503999999999997</v>
      </c>
      <c r="D1120" s="94">
        <v>0.21446000000000001</v>
      </c>
      <c r="E1120" s="104">
        <f>IF('Case Details'!C$12=1,'Baseline survivor func'!C1120,'Baseline survivor func'!D1120)</f>
        <v>0.54503999999999997</v>
      </c>
      <c r="F1120" s="105">
        <f>ROUND(E1120^EXP('Linear predictor'!D$86),5)</f>
        <v>0.59087000000000001</v>
      </c>
      <c r="G1120" s="91">
        <v>0.88141000000000003</v>
      </c>
      <c r="H1120" s="112">
        <v>0.87560000000000004</v>
      </c>
      <c r="I1120" s="115">
        <f>IF('Case Details'!C$12=1,'Baseline survivor func'!G1120,'Baseline survivor func'!H1120)</f>
        <v>0.88141000000000003</v>
      </c>
      <c r="J1120" s="110">
        <f>ROUND(I1120^EXP('Linear predictor'!F$86),5)</f>
        <v>0.86873</v>
      </c>
    </row>
    <row r="1121" spans="1:10">
      <c r="A1121" s="93">
        <v>1116</v>
      </c>
      <c r="B1121" s="105">
        <v>1117</v>
      </c>
      <c r="C1121" s="93">
        <v>0.54503999999999997</v>
      </c>
      <c r="D1121" s="94">
        <v>0.21446000000000001</v>
      </c>
      <c r="E1121" s="104">
        <f>IF('Case Details'!C$12=1,'Baseline survivor func'!C1121,'Baseline survivor func'!D1121)</f>
        <v>0.54503999999999997</v>
      </c>
      <c r="F1121" s="105">
        <f>ROUND(E1121^EXP('Linear predictor'!D$86),5)</f>
        <v>0.59087000000000001</v>
      </c>
      <c r="G1121" s="91">
        <v>0.88141000000000003</v>
      </c>
      <c r="H1121" s="112">
        <v>0.87560000000000004</v>
      </c>
      <c r="I1121" s="115">
        <f>IF('Case Details'!C$12=1,'Baseline survivor func'!G1121,'Baseline survivor func'!H1121)</f>
        <v>0.88141000000000003</v>
      </c>
      <c r="J1121" s="110">
        <f>ROUND(I1121^EXP('Linear predictor'!F$86),5)</f>
        <v>0.86873</v>
      </c>
    </row>
    <row r="1122" spans="1:10">
      <c r="A1122" s="93">
        <v>1117</v>
      </c>
      <c r="B1122" s="105">
        <v>1118</v>
      </c>
      <c r="C1122" s="93">
        <v>0.54503999999999997</v>
      </c>
      <c r="D1122" s="94">
        <v>0.21446000000000001</v>
      </c>
      <c r="E1122" s="104">
        <f>IF('Case Details'!C$12=1,'Baseline survivor func'!C1122,'Baseline survivor func'!D1122)</f>
        <v>0.54503999999999997</v>
      </c>
      <c r="F1122" s="105">
        <f>ROUND(E1122^EXP('Linear predictor'!D$86),5)</f>
        <v>0.59087000000000001</v>
      </c>
      <c r="G1122" s="91">
        <v>0.88141000000000003</v>
      </c>
      <c r="H1122" s="112">
        <v>0.87560000000000004</v>
      </c>
      <c r="I1122" s="115">
        <f>IF('Case Details'!C$12=1,'Baseline survivor func'!G1122,'Baseline survivor func'!H1122)</f>
        <v>0.88141000000000003</v>
      </c>
      <c r="J1122" s="110">
        <f>ROUND(I1122^EXP('Linear predictor'!F$86),5)</f>
        <v>0.86873</v>
      </c>
    </row>
    <row r="1123" spans="1:10">
      <c r="A1123" s="93">
        <v>1118</v>
      </c>
      <c r="B1123" s="105">
        <v>1119</v>
      </c>
      <c r="C1123" s="93">
        <v>0.54503999999999997</v>
      </c>
      <c r="D1123" s="94">
        <v>0.21446000000000001</v>
      </c>
      <c r="E1123" s="104">
        <f>IF('Case Details'!C$12=1,'Baseline survivor func'!C1123,'Baseline survivor func'!D1123)</f>
        <v>0.54503999999999997</v>
      </c>
      <c r="F1123" s="105">
        <f>ROUND(E1123^EXP('Linear predictor'!D$86),5)</f>
        <v>0.59087000000000001</v>
      </c>
      <c r="G1123" s="91">
        <v>0.88141000000000003</v>
      </c>
      <c r="H1123" s="112">
        <v>0.87509000000000003</v>
      </c>
      <c r="I1123" s="115">
        <f>IF('Case Details'!C$12=1,'Baseline survivor func'!G1123,'Baseline survivor func'!H1123)</f>
        <v>0.88141000000000003</v>
      </c>
      <c r="J1123" s="110">
        <f>ROUND(I1123^EXP('Linear predictor'!F$86),5)</f>
        <v>0.86873</v>
      </c>
    </row>
    <row r="1124" spans="1:10">
      <c r="A1124" s="93">
        <v>1119</v>
      </c>
      <c r="B1124" s="105">
        <v>1120</v>
      </c>
      <c r="C1124" s="93">
        <v>0.54503999999999997</v>
      </c>
      <c r="D1124" s="94">
        <v>0.21446000000000001</v>
      </c>
      <c r="E1124" s="104">
        <f>IF('Case Details'!C$12=1,'Baseline survivor func'!C1124,'Baseline survivor func'!D1124)</f>
        <v>0.54503999999999997</v>
      </c>
      <c r="F1124" s="105">
        <f>ROUND(E1124^EXP('Linear predictor'!D$86),5)</f>
        <v>0.59087000000000001</v>
      </c>
      <c r="G1124" s="91">
        <v>0.88141000000000003</v>
      </c>
      <c r="H1124" s="112">
        <v>0.87509000000000003</v>
      </c>
      <c r="I1124" s="115">
        <f>IF('Case Details'!C$12=1,'Baseline survivor func'!G1124,'Baseline survivor func'!H1124)</f>
        <v>0.88141000000000003</v>
      </c>
      <c r="J1124" s="110">
        <f>ROUND(I1124^EXP('Linear predictor'!F$86),5)</f>
        <v>0.86873</v>
      </c>
    </row>
    <row r="1125" spans="1:10">
      <c r="A1125" s="93">
        <v>1120</v>
      </c>
      <c r="B1125" s="105">
        <v>1121</v>
      </c>
      <c r="C1125" s="93">
        <v>0.54503999999999997</v>
      </c>
      <c r="D1125" s="94">
        <v>0.21446000000000001</v>
      </c>
      <c r="E1125" s="104">
        <f>IF('Case Details'!C$12=1,'Baseline survivor func'!C1125,'Baseline survivor func'!D1125)</f>
        <v>0.54503999999999997</v>
      </c>
      <c r="F1125" s="105">
        <f>ROUND(E1125^EXP('Linear predictor'!D$86),5)</f>
        <v>0.59087000000000001</v>
      </c>
      <c r="G1125" s="91">
        <v>0.88141000000000003</v>
      </c>
      <c r="H1125" s="112">
        <v>0.87458999999999998</v>
      </c>
      <c r="I1125" s="115">
        <f>IF('Case Details'!C$12=1,'Baseline survivor func'!G1125,'Baseline survivor func'!H1125)</f>
        <v>0.88141000000000003</v>
      </c>
      <c r="J1125" s="110">
        <f>ROUND(I1125^EXP('Linear predictor'!F$86),5)</f>
        <v>0.86873</v>
      </c>
    </row>
    <row r="1126" spans="1:10">
      <c r="A1126" s="93">
        <v>1121</v>
      </c>
      <c r="B1126" s="105">
        <v>1122</v>
      </c>
      <c r="C1126" s="93">
        <v>0.54503999999999997</v>
      </c>
      <c r="D1126" s="94">
        <v>0.21446000000000001</v>
      </c>
      <c r="E1126" s="104">
        <f>IF('Case Details'!C$12=1,'Baseline survivor func'!C1126,'Baseline survivor func'!D1126)</f>
        <v>0.54503999999999997</v>
      </c>
      <c r="F1126" s="105">
        <f>ROUND(E1126^EXP('Linear predictor'!D$86),5)</f>
        <v>0.59087000000000001</v>
      </c>
      <c r="G1126" s="91">
        <v>0.88141000000000003</v>
      </c>
      <c r="H1126" s="112">
        <v>0.87458999999999998</v>
      </c>
      <c r="I1126" s="115">
        <f>IF('Case Details'!C$12=1,'Baseline survivor func'!G1126,'Baseline survivor func'!H1126)</f>
        <v>0.88141000000000003</v>
      </c>
      <c r="J1126" s="110">
        <f>ROUND(I1126^EXP('Linear predictor'!F$86),5)</f>
        <v>0.86873</v>
      </c>
    </row>
    <row r="1127" spans="1:10">
      <c r="A1127" s="93">
        <v>1122</v>
      </c>
      <c r="B1127" s="105">
        <v>1123</v>
      </c>
      <c r="C1127" s="93">
        <v>0.54503999999999997</v>
      </c>
      <c r="D1127" s="94">
        <v>0.21446000000000001</v>
      </c>
      <c r="E1127" s="104">
        <f>IF('Case Details'!C$12=1,'Baseline survivor func'!C1127,'Baseline survivor func'!D1127)</f>
        <v>0.54503999999999997</v>
      </c>
      <c r="F1127" s="105">
        <f>ROUND(E1127^EXP('Linear predictor'!D$86),5)</f>
        <v>0.59087000000000001</v>
      </c>
      <c r="G1127" s="91">
        <v>0.88141000000000003</v>
      </c>
      <c r="H1127" s="112">
        <v>0.87407999999999997</v>
      </c>
      <c r="I1127" s="115">
        <f>IF('Case Details'!C$12=1,'Baseline survivor func'!G1127,'Baseline survivor func'!H1127)</f>
        <v>0.88141000000000003</v>
      </c>
      <c r="J1127" s="110">
        <f>ROUND(I1127^EXP('Linear predictor'!F$86),5)</f>
        <v>0.86873</v>
      </c>
    </row>
    <row r="1128" spans="1:10">
      <c r="A1128" s="93">
        <v>1123</v>
      </c>
      <c r="B1128" s="105">
        <v>1124</v>
      </c>
      <c r="C1128" s="93">
        <v>0.54503999999999997</v>
      </c>
      <c r="D1128" s="94">
        <v>0.21446000000000001</v>
      </c>
      <c r="E1128" s="104">
        <f>IF('Case Details'!C$12=1,'Baseline survivor func'!C1128,'Baseline survivor func'!D1128)</f>
        <v>0.54503999999999997</v>
      </c>
      <c r="F1128" s="105">
        <f>ROUND(E1128^EXP('Linear predictor'!D$86),5)</f>
        <v>0.59087000000000001</v>
      </c>
      <c r="G1128" s="91">
        <v>0.88141000000000003</v>
      </c>
      <c r="H1128" s="112">
        <v>0.87407999999999997</v>
      </c>
      <c r="I1128" s="115">
        <f>IF('Case Details'!C$12=1,'Baseline survivor func'!G1128,'Baseline survivor func'!H1128)</f>
        <v>0.88141000000000003</v>
      </c>
      <c r="J1128" s="110">
        <f>ROUND(I1128^EXP('Linear predictor'!F$86),5)</f>
        <v>0.86873</v>
      </c>
    </row>
    <row r="1129" spans="1:10">
      <c r="A1129" s="93">
        <v>1124</v>
      </c>
      <c r="B1129" s="105">
        <v>1125</v>
      </c>
      <c r="C1129" s="93">
        <v>0.54503999999999997</v>
      </c>
      <c r="D1129" s="94">
        <v>0.21446000000000001</v>
      </c>
      <c r="E1129" s="104">
        <f>IF('Case Details'!C$12=1,'Baseline survivor func'!C1129,'Baseline survivor func'!D1129)</f>
        <v>0.54503999999999997</v>
      </c>
      <c r="F1129" s="105">
        <f>ROUND(E1129^EXP('Linear predictor'!D$86),5)</f>
        <v>0.59087000000000001</v>
      </c>
      <c r="G1129" s="91">
        <v>0.88141000000000003</v>
      </c>
      <c r="H1129" s="112">
        <v>0.87407999999999997</v>
      </c>
      <c r="I1129" s="115">
        <f>IF('Case Details'!C$12=1,'Baseline survivor func'!G1129,'Baseline survivor func'!H1129)</f>
        <v>0.88141000000000003</v>
      </c>
      <c r="J1129" s="110">
        <f>ROUND(I1129^EXP('Linear predictor'!F$86),5)</f>
        <v>0.86873</v>
      </c>
    </row>
    <row r="1130" spans="1:10">
      <c r="A1130" s="93">
        <v>1125</v>
      </c>
      <c r="B1130" s="105">
        <v>1126</v>
      </c>
      <c r="C1130" s="93">
        <v>0.54503999999999997</v>
      </c>
      <c r="D1130" s="94">
        <v>0.21446000000000001</v>
      </c>
      <c r="E1130" s="104">
        <f>IF('Case Details'!C$12=1,'Baseline survivor func'!C1130,'Baseline survivor func'!D1130)</f>
        <v>0.54503999999999997</v>
      </c>
      <c r="F1130" s="105">
        <f>ROUND(E1130^EXP('Linear predictor'!D$86),5)</f>
        <v>0.59087000000000001</v>
      </c>
      <c r="G1130" s="91">
        <v>0.88141000000000003</v>
      </c>
      <c r="H1130" s="112">
        <v>0.87407999999999997</v>
      </c>
      <c r="I1130" s="115">
        <f>IF('Case Details'!C$12=1,'Baseline survivor func'!G1130,'Baseline survivor func'!H1130)</f>
        <v>0.88141000000000003</v>
      </c>
      <c r="J1130" s="110">
        <f>ROUND(I1130^EXP('Linear predictor'!F$86),5)</f>
        <v>0.86873</v>
      </c>
    </row>
    <row r="1131" spans="1:10">
      <c r="A1131" s="93">
        <v>1126</v>
      </c>
      <c r="B1131" s="105">
        <v>1127</v>
      </c>
      <c r="C1131" s="93">
        <v>0.54503999999999997</v>
      </c>
      <c r="D1131" s="94">
        <v>0.21446000000000001</v>
      </c>
      <c r="E1131" s="104">
        <f>IF('Case Details'!C$12=1,'Baseline survivor func'!C1131,'Baseline survivor func'!D1131)</f>
        <v>0.54503999999999997</v>
      </c>
      <c r="F1131" s="105">
        <f>ROUND(E1131^EXP('Linear predictor'!D$86),5)</f>
        <v>0.59087000000000001</v>
      </c>
      <c r="G1131" s="91">
        <v>0.88141000000000003</v>
      </c>
      <c r="H1131" s="112">
        <v>0.87407999999999997</v>
      </c>
      <c r="I1131" s="115">
        <f>IF('Case Details'!C$12=1,'Baseline survivor func'!G1131,'Baseline survivor func'!H1131)</f>
        <v>0.88141000000000003</v>
      </c>
      <c r="J1131" s="110">
        <f>ROUND(I1131^EXP('Linear predictor'!F$86),5)</f>
        <v>0.86873</v>
      </c>
    </row>
    <row r="1132" spans="1:10">
      <c r="A1132" s="93">
        <v>1127</v>
      </c>
      <c r="B1132" s="105">
        <v>1128</v>
      </c>
      <c r="C1132" s="93">
        <v>0.54503999999999997</v>
      </c>
      <c r="D1132" s="94">
        <v>0.21446000000000001</v>
      </c>
      <c r="E1132" s="104">
        <f>IF('Case Details'!C$12=1,'Baseline survivor func'!C1132,'Baseline survivor func'!D1132)</f>
        <v>0.54503999999999997</v>
      </c>
      <c r="F1132" s="105">
        <f>ROUND(E1132^EXP('Linear predictor'!D$86),5)</f>
        <v>0.59087000000000001</v>
      </c>
      <c r="G1132" s="91">
        <v>0.88141000000000003</v>
      </c>
      <c r="H1132" s="112">
        <v>0.87407999999999997</v>
      </c>
      <c r="I1132" s="115">
        <f>IF('Case Details'!C$12=1,'Baseline survivor func'!G1132,'Baseline survivor func'!H1132)</f>
        <v>0.88141000000000003</v>
      </c>
      <c r="J1132" s="110">
        <f>ROUND(I1132^EXP('Linear predictor'!F$86),5)</f>
        <v>0.86873</v>
      </c>
    </row>
    <row r="1133" spans="1:10">
      <c r="A1133" s="93">
        <v>1128</v>
      </c>
      <c r="B1133" s="105">
        <v>1129</v>
      </c>
      <c r="C1133" s="93">
        <v>0.54503999999999997</v>
      </c>
      <c r="D1133" s="94">
        <v>0.21446000000000001</v>
      </c>
      <c r="E1133" s="104">
        <f>IF('Case Details'!C$12=1,'Baseline survivor func'!C1133,'Baseline survivor func'!D1133)</f>
        <v>0.54503999999999997</v>
      </c>
      <c r="F1133" s="105">
        <f>ROUND(E1133^EXP('Linear predictor'!D$86),5)</f>
        <v>0.59087000000000001</v>
      </c>
      <c r="G1133" s="91">
        <v>0.88141000000000003</v>
      </c>
      <c r="H1133" s="112">
        <v>0.87407999999999997</v>
      </c>
      <c r="I1133" s="115">
        <f>IF('Case Details'!C$12=1,'Baseline survivor func'!G1133,'Baseline survivor func'!H1133)</f>
        <v>0.88141000000000003</v>
      </c>
      <c r="J1133" s="110">
        <f>ROUND(I1133^EXP('Linear predictor'!F$86),5)</f>
        <v>0.86873</v>
      </c>
    </row>
    <row r="1134" spans="1:10">
      <c r="A1134" s="93">
        <v>1129</v>
      </c>
      <c r="B1134" s="105">
        <v>1130</v>
      </c>
      <c r="C1134" s="93">
        <v>0.54503999999999997</v>
      </c>
      <c r="D1134" s="94">
        <v>0.21446000000000001</v>
      </c>
      <c r="E1134" s="104">
        <f>IF('Case Details'!C$12=1,'Baseline survivor func'!C1134,'Baseline survivor func'!D1134)</f>
        <v>0.54503999999999997</v>
      </c>
      <c r="F1134" s="105">
        <f>ROUND(E1134^EXP('Linear predictor'!D$86),5)</f>
        <v>0.59087000000000001</v>
      </c>
      <c r="G1134" s="91">
        <v>0.88141000000000003</v>
      </c>
      <c r="H1134" s="112">
        <v>0.87358000000000002</v>
      </c>
      <c r="I1134" s="115">
        <f>IF('Case Details'!C$12=1,'Baseline survivor func'!G1134,'Baseline survivor func'!H1134)</f>
        <v>0.88141000000000003</v>
      </c>
      <c r="J1134" s="110">
        <f>ROUND(I1134^EXP('Linear predictor'!F$86),5)</f>
        <v>0.86873</v>
      </c>
    </row>
    <row r="1135" spans="1:10">
      <c r="A1135" s="93">
        <v>1130</v>
      </c>
      <c r="B1135" s="105">
        <v>1131</v>
      </c>
      <c r="C1135" s="93">
        <v>0.54503999999999997</v>
      </c>
      <c r="D1135" s="94">
        <v>0.21446000000000001</v>
      </c>
      <c r="E1135" s="104">
        <f>IF('Case Details'!C$12=1,'Baseline survivor func'!C1135,'Baseline survivor func'!D1135)</f>
        <v>0.54503999999999997</v>
      </c>
      <c r="F1135" s="105">
        <f>ROUND(E1135^EXP('Linear predictor'!D$86),5)</f>
        <v>0.59087000000000001</v>
      </c>
      <c r="G1135" s="91">
        <v>0.88141000000000003</v>
      </c>
      <c r="H1135" s="112">
        <v>0.87358000000000002</v>
      </c>
      <c r="I1135" s="115">
        <f>IF('Case Details'!C$12=1,'Baseline survivor func'!G1135,'Baseline survivor func'!H1135)</f>
        <v>0.88141000000000003</v>
      </c>
      <c r="J1135" s="110">
        <f>ROUND(I1135^EXP('Linear predictor'!F$86),5)</f>
        <v>0.86873</v>
      </c>
    </row>
    <row r="1136" spans="1:10">
      <c r="A1136" s="93">
        <v>1131</v>
      </c>
      <c r="B1136" s="105">
        <v>1132</v>
      </c>
      <c r="C1136" s="93">
        <v>0.54503999999999997</v>
      </c>
      <c r="D1136" s="94">
        <v>0.21446000000000001</v>
      </c>
      <c r="E1136" s="104">
        <f>IF('Case Details'!C$12=1,'Baseline survivor func'!C1136,'Baseline survivor func'!D1136)</f>
        <v>0.54503999999999997</v>
      </c>
      <c r="F1136" s="105">
        <f>ROUND(E1136^EXP('Linear predictor'!D$86),5)</f>
        <v>0.59087000000000001</v>
      </c>
      <c r="G1136" s="91">
        <v>0.88141000000000003</v>
      </c>
      <c r="H1136" s="112">
        <v>0.87358000000000002</v>
      </c>
      <c r="I1136" s="115">
        <f>IF('Case Details'!C$12=1,'Baseline survivor func'!G1136,'Baseline survivor func'!H1136)</f>
        <v>0.88141000000000003</v>
      </c>
      <c r="J1136" s="110">
        <f>ROUND(I1136^EXP('Linear predictor'!F$86),5)</f>
        <v>0.86873</v>
      </c>
    </row>
    <row r="1137" spans="1:10">
      <c r="A1137" s="93">
        <v>1132</v>
      </c>
      <c r="B1137" s="105">
        <v>1133</v>
      </c>
      <c r="C1137" s="93">
        <v>0.54503999999999997</v>
      </c>
      <c r="D1137" s="94">
        <v>0.21446000000000001</v>
      </c>
      <c r="E1137" s="104">
        <f>IF('Case Details'!C$12=1,'Baseline survivor func'!C1137,'Baseline survivor func'!D1137)</f>
        <v>0.54503999999999997</v>
      </c>
      <c r="F1137" s="105">
        <f>ROUND(E1137^EXP('Linear predictor'!D$86),5)</f>
        <v>0.59087000000000001</v>
      </c>
      <c r="G1137" s="91">
        <v>0.88141000000000003</v>
      </c>
      <c r="H1137" s="112">
        <v>0.87358000000000002</v>
      </c>
      <c r="I1137" s="115">
        <f>IF('Case Details'!C$12=1,'Baseline survivor func'!G1137,'Baseline survivor func'!H1137)</f>
        <v>0.88141000000000003</v>
      </c>
      <c r="J1137" s="110">
        <f>ROUND(I1137^EXP('Linear predictor'!F$86),5)</f>
        <v>0.86873</v>
      </c>
    </row>
    <row r="1138" spans="1:10">
      <c r="A1138" s="93">
        <v>1133</v>
      </c>
      <c r="B1138" s="105">
        <v>1134</v>
      </c>
      <c r="C1138" s="93">
        <v>0.54503999999999997</v>
      </c>
      <c r="D1138" s="94">
        <v>0.21446000000000001</v>
      </c>
      <c r="E1138" s="104">
        <f>IF('Case Details'!C$12=1,'Baseline survivor func'!C1138,'Baseline survivor func'!D1138)</f>
        <v>0.54503999999999997</v>
      </c>
      <c r="F1138" s="105">
        <f>ROUND(E1138^EXP('Linear predictor'!D$86),5)</f>
        <v>0.59087000000000001</v>
      </c>
      <c r="G1138" s="91">
        <v>0.88141000000000003</v>
      </c>
      <c r="H1138" s="112">
        <v>0.87358000000000002</v>
      </c>
      <c r="I1138" s="115">
        <f>IF('Case Details'!C$12=1,'Baseline survivor func'!G1138,'Baseline survivor func'!H1138)</f>
        <v>0.88141000000000003</v>
      </c>
      <c r="J1138" s="110">
        <f>ROUND(I1138^EXP('Linear predictor'!F$86),5)</f>
        <v>0.86873</v>
      </c>
    </row>
    <row r="1139" spans="1:10">
      <c r="A1139" s="93">
        <v>1134</v>
      </c>
      <c r="B1139" s="105">
        <v>1135</v>
      </c>
      <c r="C1139" s="93">
        <v>0.54503999999999997</v>
      </c>
      <c r="D1139" s="94">
        <v>0.21446000000000001</v>
      </c>
      <c r="E1139" s="104">
        <f>IF('Case Details'!C$12=1,'Baseline survivor func'!C1139,'Baseline survivor func'!D1139)</f>
        <v>0.54503999999999997</v>
      </c>
      <c r="F1139" s="105">
        <f>ROUND(E1139^EXP('Linear predictor'!D$86),5)</f>
        <v>0.59087000000000001</v>
      </c>
      <c r="G1139" s="91">
        <v>0.88141000000000003</v>
      </c>
      <c r="H1139" s="112">
        <v>0.87358000000000002</v>
      </c>
      <c r="I1139" s="115">
        <f>IF('Case Details'!C$12=1,'Baseline survivor func'!G1139,'Baseline survivor func'!H1139)</f>
        <v>0.88141000000000003</v>
      </c>
      <c r="J1139" s="110">
        <f>ROUND(I1139^EXP('Linear predictor'!F$86),5)</f>
        <v>0.86873</v>
      </c>
    </row>
    <row r="1140" spans="1:10">
      <c r="A1140" s="93">
        <v>1135</v>
      </c>
      <c r="B1140" s="105">
        <v>1136</v>
      </c>
      <c r="C1140" s="93">
        <v>0.54503999999999997</v>
      </c>
      <c r="D1140" s="94">
        <v>0.21446000000000001</v>
      </c>
      <c r="E1140" s="104">
        <f>IF('Case Details'!C$12=1,'Baseline survivor func'!C1140,'Baseline survivor func'!D1140)</f>
        <v>0.54503999999999997</v>
      </c>
      <c r="F1140" s="105">
        <f>ROUND(E1140^EXP('Linear predictor'!D$86),5)</f>
        <v>0.59087000000000001</v>
      </c>
      <c r="G1140" s="91">
        <v>0.88141000000000003</v>
      </c>
      <c r="H1140" s="112">
        <v>0.87358000000000002</v>
      </c>
      <c r="I1140" s="115">
        <f>IF('Case Details'!C$12=1,'Baseline survivor func'!G1140,'Baseline survivor func'!H1140)</f>
        <v>0.88141000000000003</v>
      </c>
      <c r="J1140" s="110">
        <f>ROUND(I1140^EXP('Linear predictor'!F$86),5)</f>
        <v>0.86873</v>
      </c>
    </row>
    <row r="1141" spans="1:10">
      <c r="A1141" s="93">
        <v>1136</v>
      </c>
      <c r="B1141" s="105">
        <v>1137</v>
      </c>
      <c r="C1141" s="93">
        <v>0.54503999999999997</v>
      </c>
      <c r="D1141" s="94">
        <v>0.21446000000000001</v>
      </c>
      <c r="E1141" s="104">
        <f>IF('Case Details'!C$12=1,'Baseline survivor func'!C1141,'Baseline survivor func'!D1141)</f>
        <v>0.54503999999999997</v>
      </c>
      <c r="F1141" s="105">
        <f>ROUND(E1141^EXP('Linear predictor'!D$86),5)</f>
        <v>0.59087000000000001</v>
      </c>
      <c r="G1141" s="91">
        <v>0.88141000000000003</v>
      </c>
      <c r="H1141" s="112">
        <v>0.87358000000000002</v>
      </c>
      <c r="I1141" s="115">
        <f>IF('Case Details'!C$12=1,'Baseline survivor func'!G1141,'Baseline survivor func'!H1141)</f>
        <v>0.88141000000000003</v>
      </c>
      <c r="J1141" s="110">
        <f>ROUND(I1141^EXP('Linear predictor'!F$86),5)</f>
        <v>0.86873</v>
      </c>
    </row>
    <row r="1142" spans="1:10">
      <c r="A1142" s="93">
        <v>1137</v>
      </c>
      <c r="B1142" s="105">
        <v>1138</v>
      </c>
      <c r="C1142" s="93">
        <v>0.54503999999999997</v>
      </c>
      <c r="D1142" s="94">
        <v>0.21446000000000001</v>
      </c>
      <c r="E1142" s="104">
        <f>IF('Case Details'!C$12=1,'Baseline survivor func'!C1142,'Baseline survivor func'!D1142)</f>
        <v>0.54503999999999997</v>
      </c>
      <c r="F1142" s="105">
        <f>ROUND(E1142^EXP('Linear predictor'!D$86),5)</f>
        <v>0.59087000000000001</v>
      </c>
      <c r="G1142" s="91">
        <v>0.88141000000000003</v>
      </c>
      <c r="H1142" s="112">
        <v>0.87358000000000002</v>
      </c>
      <c r="I1142" s="115">
        <f>IF('Case Details'!C$12=1,'Baseline survivor func'!G1142,'Baseline survivor func'!H1142)</f>
        <v>0.88141000000000003</v>
      </c>
      <c r="J1142" s="110">
        <f>ROUND(I1142^EXP('Linear predictor'!F$86),5)</f>
        <v>0.86873</v>
      </c>
    </row>
    <row r="1143" spans="1:10">
      <c r="A1143" s="93">
        <v>1138</v>
      </c>
      <c r="B1143" s="105">
        <v>1139</v>
      </c>
      <c r="C1143" s="93">
        <v>0.54503999999999997</v>
      </c>
      <c r="D1143" s="94">
        <v>0.21446000000000001</v>
      </c>
      <c r="E1143" s="104">
        <f>IF('Case Details'!C$12=1,'Baseline survivor func'!C1143,'Baseline survivor func'!D1143)</f>
        <v>0.54503999999999997</v>
      </c>
      <c r="F1143" s="105">
        <f>ROUND(E1143^EXP('Linear predictor'!D$86),5)</f>
        <v>0.59087000000000001</v>
      </c>
      <c r="G1143" s="91">
        <v>0.88141000000000003</v>
      </c>
      <c r="H1143" s="112">
        <v>0.87358000000000002</v>
      </c>
      <c r="I1143" s="115">
        <f>IF('Case Details'!C$12=1,'Baseline survivor func'!G1143,'Baseline survivor func'!H1143)</f>
        <v>0.88141000000000003</v>
      </c>
      <c r="J1143" s="110">
        <f>ROUND(I1143^EXP('Linear predictor'!F$86),5)</f>
        <v>0.86873</v>
      </c>
    </row>
    <row r="1144" spans="1:10">
      <c r="A1144" s="93">
        <v>1139</v>
      </c>
      <c r="B1144" s="105">
        <v>1140</v>
      </c>
      <c r="C1144" s="93">
        <v>0.54503999999999997</v>
      </c>
      <c r="D1144" s="94">
        <v>0.21446000000000001</v>
      </c>
      <c r="E1144" s="104">
        <f>IF('Case Details'!C$12=1,'Baseline survivor func'!C1144,'Baseline survivor func'!D1144)</f>
        <v>0.54503999999999997</v>
      </c>
      <c r="F1144" s="105">
        <f>ROUND(E1144^EXP('Linear predictor'!D$86),5)</f>
        <v>0.59087000000000001</v>
      </c>
      <c r="G1144" s="91">
        <v>0.88141000000000003</v>
      </c>
      <c r="H1144" s="112">
        <v>0.87358000000000002</v>
      </c>
      <c r="I1144" s="115">
        <f>IF('Case Details'!C$12=1,'Baseline survivor func'!G1144,'Baseline survivor func'!H1144)</f>
        <v>0.88141000000000003</v>
      </c>
      <c r="J1144" s="110">
        <f>ROUND(I1144^EXP('Linear predictor'!F$86),5)</f>
        <v>0.86873</v>
      </c>
    </row>
    <row r="1145" spans="1:10">
      <c r="A1145" s="93">
        <v>1140</v>
      </c>
      <c r="B1145" s="105">
        <v>1141</v>
      </c>
      <c r="C1145" s="93">
        <v>0.54503999999999997</v>
      </c>
      <c r="D1145" s="94">
        <v>0.21446000000000001</v>
      </c>
      <c r="E1145" s="104">
        <f>IF('Case Details'!C$12=1,'Baseline survivor func'!C1145,'Baseline survivor func'!D1145)</f>
        <v>0.54503999999999997</v>
      </c>
      <c r="F1145" s="105">
        <f>ROUND(E1145^EXP('Linear predictor'!D$86),5)</f>
        <v>0.59087000000000001</v>
      </c>
      <c r="G1145" s="91">
        <v>0.88141000000000003</v>
      </c>
      <c r="H1145" s="112">
        <v>0.87358000000000002</v>
      </c>
      <c r="I1145" s="115">
        <f>IF('Case Details'!C$12=1,'Baseline survivor func'!G1145,'Baseline survivor func'!H1145)</f>
        <v>0.88141000000000003</v>
      </c>
      <c r="J1145" s="110">
        <f>ROUND(I1145^EXP('Linear predictor'!F$86),5)</f>
        <v>0.86873</v>
      </c>
    </row>
    <row r="1146" spans="1:10">
      <c r="A1146" s="93">
        <v>1141</v>
      </c>
      <c r="B1146" s="105">
        <v>1142</v>
      </c>
      <c r="C1146" s="93">
        <v>0.54503999999999997</v>
      </c>
      <c r="D1146" s="94">
        <v>0.21446000000000001</v>
      </c>
      <c r="E1146" s="104">
        <f>IF('Case Details'!C$12=1,'Baseline survivor func'!C1146,'Baseline survivor func'!D1146)</f>
        <v>0.54503999999999997</v>
      </c>
      <c r="F1146" s="105">
        <f>ROUND(E1146^EXP('Linear predictor'!D$86),5)</f>
        <v>0.59087000000000001</v>
      </c>
      <c r="G1146" s="91">
        <v>0.88141000000000003</v>
      </c>
      <c r="H1146" s="112">
        <v>0.87358000000000002</v>
      </c>
      <c r="I1146" s="115">
        <f>IF('Case Details'!C$12=1,'Baseline survivor func'!G1146,'Baseline survivor func'!H1146)</f>
        <v>0.88141000000000003</v>
      </c>
      <c r="J1146" s="110">
        <f>ROUND(I1146^EXP('Linear predictor'!F$86),5)</f>
        <v>0.86873</v>
      </c>
    </row>
    <row r="1147" spans="1:10">
      <c r="A1147" s="93">
        <v>1142</v>
      </c>
      <c r="B1147" s="105">
        <v>1143</v>
      </c>
      <c r="C1147" s="93">
        <v>0.54503999999999997</v>
      </c>
      <c r="D1147" s="94">
        <v>0.21446000000000001</v>
      </c>
      <c r="E1147" s="104">
        <f>IF('Case Details'!C$12=1,'Baseline survivor func'!C1147,'Baseline survivor func'!D1147)</f>
        <v>0.54503999999999997</v>
      </c>
      <c r="F1147" s="105">
        <f>ROUND(E1147^EXP('Linear predictor'!D$86),5)</f>
        <v>0.59087000000000001</v>
      </c>
      <c r="G1147" s="91">
        <v>0.88141000000000003</v>
      </c>
      <c r="H1147" s="112">
        <v>0.87358000000000002</v>
      </c>
      <c r="I1147" s="115">
        <f>IF('Case Details'!C$12=1,'Baseline survivor func'!G1147,'Baseline survivor func'!H1147)</f>
        <v>0.88141000000000003</v>
      </c>
      <c r="J1147" s="110">
        <f>ROUND(I1147^EXP('Linear predictor'!F$86),5)</f>
        <v>0.86873</v>
      </c>
    </row>
    <row r="1148" spans="1:10">
      <c r="A1148" s="93">
        <v>1143</v>
      </c>
      <c r="B1148" s="105">
        <v>1144</v>
      </c>
      <c r="C1148" s="93">
        <v>0.54503999999999997</v>
      </c>
      <c r="D1148" s="94">
        <v>0.21446000000000001</v>
      </c>
      <c r="E1148" s="104">
        <f>IF('Case Details'!C$12=1,'Baseline survivor func'!C1148,'Baseline survivor func'!D1148)</f>
        <v>0.54503999999999997</v>
      </c>
      <c r="F1148" s="105">
        <f>ROUND(E1148^EXP('Linear predictor'!D$86),5)</f>
        <v>0.59087000000000001</v>
      </c>
      <c r="G1148" s="91">
        <v>0.88141000000000003</v>
      </c>
      <c r="H1148" s="112">
        <v>0.87358000000000002</v>
      </c>
      <c r="I1148" s="115">
        <f>IF('Case Details'!C$12=1,'Baseline survivor func'!G1148,'Baseline survivor func'!H1148)</f>
        <v>0.88141000000000003</v>
      </c>
      <c r="J1148" s="110">
        <f>ROUND(I1148^EXP('Linear predictor'!F$86),5)</f>
        <v>0.86873</v>
      </c>
    </row>
    <row r="1149" spans="1:10">
      <c r="A1149" s="93">
        <v>1144</v>
      </c>
      <c r="B1149" s="105">
        <v>1145</v>
      </c>
      <c r="C1149" s="93">
        <v>0.54503999999999997</v>
      </c>
      <c r="D1149" s="94">
        <v>0.21446000000000001</v>
      </c>
      <c r="E1149" s="104">
        <f>IF('Case Details'!C$12=1,'Baseline survivor func'!C1149,'Baseline survivor func'!D1149)</f>
        <v>0.54503999999999997</v>
      </c>
      <c r="F1149" s="105">
        <f>ROUND(E1149^EXP('Linear predictor'!D$86),5)</f>
        <v>0.59087000000000001</v>
      </c>
      <c r="G1149" s="91">
        <v>0.88141000000000003</v>
      </c>
      <c r="H1149" s="112">
        <v>0.87358000000000002</v>
      </c>
      <c r="I1149" s="115">
        <f>IF('Case Details'!C$12=1,'Baseline survivor func'!G1149,'Baseline survivor func'!H1149)</f>
        <v>0.88141000000000003</v>
      </c>
      <c r="J1149" s="110">
        <f>ROUND(I1149^EXP('Linear predictor'!F$86),5)</f>
        <v>0.86873</v>
      </c>
    </row>
    <row r="1150" spans="1:10">
      <c r="A1150" s="93">
        <v>1145</v>
      </c>
      <c r="B1150" s="105">
        <v>1146</v>
      </c>
      <c r="C1150" s="93">
        <v>0.54503999999999997</v>
      </c>
      <c r="D1150" s="94">
        <v>0.21446000000000001</v>
      </c>
      <c r="E1150" s="104">
        <f>IF('Case Details'!C$12=1,'Baseline survivor func'!C1150,'Baseline survivor func'!D1150)</f>
        <v>0.54503999999999997</v>
      </c>
      <c r="F1150" s="105">
        <f>ROUND(E1150^EXP('Linear predictor'!D$86),5)</f>
        <v>0.59087000000000001</v>
      </c>
      <c r="G1150" s="91">
        <v>0.88141000000000003</v>
      </c>
      <c r="H1150" s="112">
        <v>0.87307000000000001</v>
      </c>
      <c r="I1150" s="115">
        <f>IF('Case Details'!C$12=1,'Baseline survivor func'!G1150,'Baseline survivor func'!H1150)</f>
        <v>0.88141000000000003</v>
      </c>
      <c r="J1150" s="110">
        <f>ROUND(I1150^EXP('Linear predictor'!F$86),5)</f>
        <v>0.86873</v>
      </c>
    </row>
    <row r="1151" spans="1:10">
      <c r="A1151" s="93">
        <v>1146</v>
      </c>
      <c r="B1151" s="105">
        <v>1147</v>
      </c>
      <c r="C1151" s="93">
        <v>0.54503999999999997</v>
      </c>
      <c r="D1151" s="94">
        <v>0.21446000000000001</v>
      </c>
      <c r="E1151" s="104">
        <f>IF('Case Details'!C$12=1,'Baseline survivor func'!C1151,'Baseline survivor func'!D1151)</f>
        <v>0.54503999999999997</v>
      </c>
      <c r="F1151" s="105">
        <f>ROUND(E1151^EXP('Linear predictor'!D$86),5)</f>
        <v>0.59087000000000001</v>
      </c>
      <c r="G1151" s="91">
        <v>0.88141000000000003</v>
      </c>
      <c r="H1151" s="112">
        <v>0.87307000000000001</v>
      </c>
      <c r="I1151" s="115">
        <f>IF('Case Details'!C$12=1,'Baseline survivor func'!G1151,'Baseline survivor func'!H1151)</f>
        <v>0.88141000000000003</v>
      </c>
      <c r="J1151" s="110">
        <f>ROUND(I1151^EXP('Linear predictor'!F$86),5)</f>
        <v>0.86873</v>
      </c>
    </row>
    <row r="1152" spans="1:10">
      <c r="A1152" s="93">
        <v>1147</v>
      </c>
      <c r="B1152" s="105">
        <v>1148</v>
      </c>
      <c r="C1152" s="93">
        <v>0.54503999999999997</v>
      </c>
      <c r="D1152" s="94">
        <v>0.21446000000000001</v>
      </c>
      <c r="E1152" s="104">
        <f>IF('Case Details'!C$12=1,'Baseline survivor func'!C1152,'Baseline survivor func'!D1152)</f>
        <v>0.54503999999999997</v>
      </c>
      <c r="F1152" s="105">
        <f>ROUND(E1152^EXP('Linear predictor'!D$86),5)</f>
        <v>0.59087000000000001</v>
      </c>
      <c r="G1152" s="91">
        <v>0.88141000000000003</v>
      </c>
      <c r="H1152" s="112">
        <v>0.87307000000000001</v>
      </c>
      <c r="I1152" s="115">
        <f>IF('Case Details'!C$12=1,'Baseline survivor func'!G1152,'Baseline survivor func'!H1152)</f>
        <v>0.88141000000000003</v>
      </c>
      <c r="J1152" s="110">
        <f>ROUND(I1152^EXP('Linear predictor'!F$86),5)</f>
        <v>0.86873</v>
      </c>
    </row>
    <row r="1153" spans="1:10">
      <c r="A1153" s="93">
        <v>1148</v>
      </c>
      <c r="B1153" s="105">
        <v>1149</v>
      </c>
      <c r="C1153" s="93">
        <v>0.54503999999999997</v>
      </c>
      <c r="D1153" s="94">
        <v>0.21446000000000001</v>
      </c>
      <c r="E1153" s="104">
        <f>IF('Case Details'!C$12=1,'Baseline survivor func'!C1153,'Baseline survivor func'!D1153)</f>
        <v>0.54503999999999997</v>
      </c>
      <c r="F1153" s="105">
        <f>ROUND(E1153^EXP('Linear predictor'!D$86),5)</f>
        <v>0.59087000000000001</v>
      </c>
      <c r="G1153" s="91">
        <v>0.88141000000000003</v>
      </c>
      <c r="H1153" s="112">
        <v>0.87307000000000001</v>
      </c>
      <c r="I1153" s="115">
        <f>IF('Case Details'!C$12=1,'Baseline survivor func'!G1153,'Baseline survivor func'!H1153)</f>
        <v>0.88141000000000003</v>
      </c>
      <c r="J1153" s="110">
        <f>ROUND(I1153^EXP('Linear predictor'!F$86),5)</f>
        <v>0.86873</v>
      </c>
    </row>
    <row r="1154" spans="1:10">
      <c r="A1154" s="93">
        <v>1149</v>
      </c>
      <c r="B1154" s="105">
        <v>1150</v>
      </c>
      <c r="C1154" s="93">
        <v>0.54503999999999997</v>
      </c>
      <c r="D1154" s="94">
        <v>0.21446000000000001</v>
      </c>
      <c r="E1154" s="104">
        <f>IF('Case Details'!C$12=1,'Baseline survivor func'!C1154,'Baseline survivor func'!D1154)</f>
        <v>0.54503999999999997</v>
      </c>
      <c r="F1154" s="105">
        <f>ROUND(E1154^EXP('Linear predictor'!D$86),5)</f>
        <v>0.59087000000000001</v>
      </c>
      <c r="G1154" s="91">
        <v>0.88141000000000003</v>
      </c>
      <c r="H1154" s="112">
        <v>0.87307000000000001</v>
      </c>
      <c r="I1154" s="115">
        <f>IF('Case Details'!C$12=1,'Baseline survivor func'!G1154,'Baseline survivor func'!H1154)</f>
        <v>0.88141000000000003</v>
      </c>
      <c r="J1154" s="110">
        <f>ROUND(I1154^EXP('Linear predictor'!F$86),5)</f>
        <v>0.86873</v>
      </c>
    </row>
    <row r="1155" spans="1:10">
      <c r="A1155" s="93">
        <v>1150</v>
      </c>
      <c r="B1155" s="105">
        <v>1151</v>
      </c>
      <c r="C1155" s="93">
        <v>0.54503999999999997</v>
      </c>
      <c r="D1155" s="94">
        <v>0.21446000000000001</v>
      </c>
      <c r="E1155" s="104">
        <f>IF('Case Details'!C$12=1,'Baseline survivor func'!C1155,'Baseline survivor func'!D1155)</f>
        <v>0.54503999999999997</v>
      </c>
      <c r="F1155" s="105">
        <f>ROUND(E1155^EXP('Linear predictor'!D$86),5)</f>
        <v>0.59087000000000001</v>
      </c>
      <c r="G1155" s="91">
        <v>0.87614999999999998</v>
      </c>
      <c r="H1155" s="112">
        <v>0.87307000000000001</v>
      </c>
      <c r="I1155" s="115">
        <f>IF('Case Details'!C$12=1,'Baseline survivor func'!G1155,'Baseline survivor func'!H1155)</f>
        <v>0.87614999999999998</v>
      </c>
      <c r="J1155" s="110">
        <f>ROUND(I1155^EXP('Linear predictor'!F$86),5)</f>
        <v>0.86294999999999999</v>
      </c>
    </row>
    <row r="1156" spans="1:10">
      <c r="A1156" s="93">
        <v>1151</v>
      </c>
      <c r="B1156" s="105">
        <v>1152</v>
      </c>
      <c r="C1156" s="93">
        <v>0.54503999999999997</v>
      </c>
      <c r="D1156" s="94">
        <v>0.21446000000000001</v>
      </c>
      <c r="E1156" s="104">
        <f>IF('Case Details'!C$12=1,'Baseline survivor func'!C1156,'Baseline survivor func'!D1156)</f>
        <v>0.54503999999999997</v>
      </c>
      <c r="F1156" s="105">
        <f>ROUND(E1156^EXP('Linear predictor'!D$86),5)</f>
        <v>0.59087000000000001</v>
      </c>
      <c r="G1156" s="91">
        <v>0.87614999999999998</v>
      </c>
      <c r="H1156" s="112">
        <v>0.87256</v>
      </c>
      <c r="I1156" s="115">
        <f>IF('Case Details'!C$12=1,'Baseline survivor func'!G1156,'Baseline survivor func'!H1156)</f>
        <v>0.87614999999999998</v>
      </c>
      <c r="J1156" s="110">
        <f>ROUND(I1156^EXP('Linear predictor'!F$86),5)</f>
        <v>0.86294999999999999</v>
      </c>
    </row>
    <row r="1157" spans="1:10">
      <c r="A1157" s="93">
        <v>1152</v>
      </c>
      <c r="B1157" s="105">
        <v>1153</v>
      </c>
      <c r="C1157" s="93">
        <v>0.54503999999999997</v>
      </c>
      <c r="D1157" s="94">
        <v>0.21446000000000001</v>
      </c>
      <c r="E1157" s="104">
        <f>IF('Case Details'!C$12=1,'Baseline survivor func'!C1157,'Baseline survivor func'!D1157)</f>
        <v>0.54503999999999997</v>
      </c>
      <c r="F1157" s="105">
        <f>ROUND(E1157^EXP('Linear predictor'!D$86),5)</f>
        <v>0.59087000000000001</v>
      </c>
      <c r="G1157" s="91">
        <v>0.87614999999999998</v>
      </c>
      <c r="H1157" s="112">
        <v>0.87204999999999999</v>
      </c>
      <c r="I1157" s="115">
        <f>IF('Case Details'!C$12=1,'Baseline survivor func'!G1157,'Baseline survivor func'!H1157)</f>
        <v>0.87614999999999998</v>
      </c>
      <c r="J1157" s="110">
        <f>ROUND(I1157^EXP('Linear predictor'!F$86),5)</f>
        <v>0.86294999999999999</v>
      </c>
    </row>
    <row r="1158" spans="1:10">
      <c r="A1158" s="93">
        <v>1153</v>
      </c>
      <c r="B1158" s="105">
        <v>1154</v>
      </c>
      <c r="C1158" s="93">
        <v>0.54503999999999997</v>
      </c>
      <c r="D1158" s="94">
        <v>0.21446000000000001</v>
      </c>
      <c r="E1158" s="104">
        <f>IF('Case Details'!C$12=1,'Baseline survivor func'!C1158,'Baseline survivor func'!D1158)</f>
        <v>0.54503999999999997</v>
      </c>
      <c r="F1158" s="105">
        <f>ROUND(E1158^EXP('Linear predictor'!D$86),5)</f>
        <v>0.59087000000000001</v>
      </c>
      <c r="G1158" s="91">
        <v>0.87614999999999998</v>
      </c>
      <c r="H1158" s="112">
        <v>0.87204999999999999</v>
      </c>
      <c r="I1158" s="115">
        <f>IF('Case Details'!C$12=1,'Baseline survivor func'!G1158,'Baseline survivor func'!H1158)</f>
        <v>0.87614999999999998</v>
      </c>
      <c r="J1158" s="110">
        <f>ROUND(I1158^EXP('Linear predictor'!F$86),5)</f>
        <v>0.86294999999999999</v>
      </c>
    </row>
    <row r="1159" spans="1:10">
      <c r="A1159" s="93">
        <v>1154</v>
      </c>
      <c r="B1159" s="105">
        <v>1155</v>
      </c>
      <c r="C1159" s="93">
        <v>0.54503999999999997</v>
      </c>
      <c r="D1159" s="94">
        <v>0.21446000000000001</v>
      </c>
      <c r="E1159" s="104">
        <f>IF('Case Details'!C$12=1,'Baseline survivor func'!C1159,'Baseline survivor func'!D1159)</f>
        <v>0.54503999999999997</v>
      </c>
      <c r="F1159" s="105">
        <f>ROUND(E1159^EXP('Linear predictor'!D$86),5)</f>
        <v>0.59087000000000001</v>
      </c>
      <c r="G1159" s="91">
        <v>0.87614999999999998</v>
      </c>
      <c r="H1159" s="112">
        <v>0.87153999999999998</v>
      </c>
      <c r="I1159" s="115">
        <f>IF('Case Details'!C$12=1,'Baseline survivor func'!G1159,'Baseline survivor func'!H1159)</f>
        <v>0.87614999999999998</v>
      </c>
      <c r="J1159" s="110">
        <f>ROUND(I1159^EXP('Linear predictor'!F$86),5)</f>
        <v>0.86294999999999999</v>
      </c>
    </row>
    <row r="1160" spans="1:10">
      <c r="A1160" s="93">
        <v>1155</v>
      </c>
      <c r="B1160" s="105">
        <v>1156</v>
      </c>
      <c r="C1160" s="93">
        <v>0.54503999999999997</v>
      </c>
      <c r="D1160" s="94">
        <v>0.21446000000000001</v>
      </c>
      <c r="E1160" s="104">
        <f>IF('Case Details'!C$12=1,'Baseline survivor func'!C1160,'Baseline survivor func'!D1160)</f>
        <v>0.54503999999999997</v>
      </c>
      <c r="F1160" s="105">
        <f>ROUND(E1160^EXP('Linear predictor'!D$86),5)</f>
        <v>0.59087000000000001</v>
      </c>
      <c r="G1160" s="91">
        <v>0.87614999999999998</v>
      </c>
      <c r="H1160" s="112">
        <v>0.87153999999999998</v>
      </c>
      <c r="I1160" s="115">
        <f>IF('Case Details'!C$12=1,'Baseline survivor func'!G1160,'Baseline survivor func'!H1160)</f>
        <v>0.87614999999999998</v>
      </c>
      <c r="J1160" s="110">
        <f>ROUND(I1160^EXP('Linear predictor'!F$86),5)</f>
        <v>0.86294999999999999</v>
      </c>
    </row>
    <row r="1161" spans="1:10">
      <c r="A1161" s="93">
        <v>1156</v>
      </c>
      <c r="B1161" s="105">
        <v>1157</v>
      </c>
      <c r="C1161" s="93">
        <v>0.54503999999999997</v>
      </c>
      <c r="D1161" s="94">
        <v>0.21446000000000001</v>
      </c>
      <c r="E1161" s="104">
        <f>IF('Case Details'!C$12=1,'Baseline survivor func'!C1161,'Baseline survivor func'!D1161)</f>
        <v>0.54503999999999997</v>
      </c>
      <c r="F1161" s="105">
        <f>ROUND(E1161^EXP('Linear predictor'!D$86),5)</f>
        <v>0.59087000000000001</v>
      </c>
      <c r="G1161" s="91">
        <v>0.87614999999999998</v>
      </c>
      <c r="H1161" s="112">
        <v>0.87153999999999998</v>
      </c>
      <c r="I1161" s="115">
        <f>IF('Case Details'!C$12=1,'Baseline survivor func'!G1161,'Baseline survivor func'!H1161)</f>
        <v>0.87614999999999998</v>
      </c>
      <c r="J1161" s="110">
        <f>ROUND(I1161^EXP('Linear predictor'!F$86),5)</f>
        <v>0.86294999999999999</v>
      </c>
    </row>
    <row r="1162" spans="1:10">
      <c r="A1162" s="93">
        <v>1157</v>
      </c>
      <c r="B1162" s="105">
        <v>1158</v>
      </c>
      <c r="C1162" s="93">
        <v>0.54503999999999997</v>
      </c>
      <c r="D1162" s="94">
        <v>0.21446000000000001</v>
      </c>
      <c r="E1162" s="104">
        <f>IF('Case Details'!C$12=1,'Baseline survivor func'!C1162,'Baseline survivor func'!D1162)</f>
        <v>0.54503999999999997</v>
      </c>
      <c r="F1162" s="105">
        <f>ROUND(E1162^EXP('Linear predictor'!D$86),5)</f>
        <v>0.59087000000000001</v>
      </c>
      <c r="G1162" s="91">
        <v>0.87614999999999998</v>
      </c>
      <c r="H1162" s="112">
        <v>0.87153999999999998</v>
      </c>
      <c r="I1162" s="115">
        <f>IF('Case Details'!C$12=1,'Baseline survivor func'!G1162,'Baseline survivor func'!H1162)</f>
        <v>0.87614999999999998</v>
      </c>
      <c r="J1162" s="110">
        <f>ROUND(I1162^EXP('Linear predictor'!F$86),5)</f>
        <v>0.86294999999999999</v>
      </c>
    </row>
    <row r="1163" spans="1:10">
      <c r="A1163" s="93">
        <v>1158</v>
      </c>
      <c r="B1163" s="105">
        <v>1159</v>
      </c>
      <c r="C1163" s="93">
        <v>0.54503999999999997</v>
      </c>
      <c r="D1163" s="94">
        <v>0.21446000000000001</v>
      </c>
      <c r="E1163" s="104">
        <f>IF('Case Details'!C$12=1,'Baseline survivor func'!C1163,'Baseline survivor func'!D1163)</f>
        <v>0.54503999999999997</v>
      </c>
      <c r="F1163" s="105">
        <f>ROUND(E1163^EXP('Linear predictor'!D$86),5)</f>
        <v>0.59087000000000001</v>
      </c>
      <c r="G1163" s="91">
        <v>0.87614999999999998</v>
      </c>
      <c r="H1163" s="112">
        <v>0.87102000000000002</v>
      </c>
      <c r="I1163" s="115">
        <f>IF('Case Details'!C$12=1,'Baseline survivor func'!G1163,'Baseline survivor func'!H1163)</f>
        <v>0.87614999999999998</v>
      </c>
      <c r="J1163" s="110">
        <f>ROUND(I1163^EXP('Linear predictor'!F$86),5)</f>
        <v>0.86294999999999999</v>
      </c>
    </row>
    <row r="1164" spans="1:10">
      <c r="A1164" s="93">
        <v>1159</v>
      </c>
      <c r="B1164" s="105">
        <v>1160</v>
      </c>
      <c r="C1164" s="93">
        <v>0.54503999999999997</v>
      </c>
      <c r="D1164" s="94">
        <v>0.21446000000000001</v>
      </c>
      <c r="E1164" s="104">
        <f>IF('Case Details'!C$12=1,'Baseline survivor func'!C1164,'Baseline survivor func'!D1164)</f>
        <v>0.54503999999999997</v>
      </c>
      <c r="F1164" s="105">
        <f>ROUND(E1164^EXP('Linear predictor'!D$86),5)</f>
        <v>0.59087000000000001</v>
      </c>
      <c r="G1164" s="91">
        <v>0.87614999999999998</v>
      </c>
      <c r="H1164" s="112">
        <v>0.87102000000000002</v>
      </c>
      <c r="I1164" s="115">
        <f>IF('Case Details'!C$12=1,'Baseline survivor func'!G1164,'Baseline survivor func'!H1164)</f>
        <v>0.87614999999999998</v>
      </c>
      <c r="J1164" s="110">
        <f>ROUND(I1164^EXP('Linear predictor'!F$86),5)</f>
        <v>0.86294999999999999</v>
      </c>
    </row>
    <row r="1165" spans="1:10">
      <c r="A1165" s="93">
        <v>1160</v>
      </c>
      <c r="B1165" s="105">
        <v>1161</v>
      </c>
      <c r="C1165" s="93">
        <v>0.54503999999999997</v>
      </c>
      <c r="D1165" s="94">
        <v>0.21446000000000001</v>
      </c>
      <c r="E1165" s="104">
        <f>IF('Case Details'!C$12=1,'Baseline survivor func'!C1165,'Baseline survivor func'!D1165)</f>
        <v>0.54503999999999997</v>
      </c>
      <c r="F1165" s="105">
        <f>ROUND(E1165^EXP('Linear predictor'!D$86),5)</f>
        <v>0.59087000000000001</v>
      </c>
      <c r="G1165" s="91">
        <v>0.87614999999999998</v>
      </c>
      <c r="H1165" s="112">
        <v>0.87102000000000002</v>
      </c>
      <c r="I1165" s="115">
        <f>IF('Case Details'!C$12=1,'Baseline survivor func'!G1165,'Baseline survivor func'!H1165)</f>
        <v>0.87614999999999998</v>
      </c>
      <c r="J1165" s="110">
        <f>ROUND(I1165^EXP('Linear predictor'!F$86),5)</f>
        <v>0.86294999999999999</v>
      </c>
    </row>
    <row r="1166" spans="1:10">
      <c r="A1166" s="93">
        <v>1161</v>
      </c>
      <c r="B1166" s="105">
        <v>1162</v>
      </c>
      <c r="C1166" s="93">
        <v>0.54503999999999997</v>
      </c>
      <c r="D1166" s="94">
        <v>0.21446000000000001</v>
      </c>
      <c r="E1166" s="104">
        <f>IF('Case Details'!C$12=1,'Baseline survivor func'!C1166,'Baseline survivor func'!D1166)</f>
        <v>0.54503999999999997</v>
      </c>
      <c r="F1166" s="105">
        <f>ROUND(E1166^EXP('Linear predictor'!D$86),5)</f>
        <v>0.59087000000000001</v>
      </c>
      <c r="G1166" s="91">
        <v>0.87614999999999998</v>
      </c>
      <c r="H1166" s="112">
        <v>0.87102000000000002</v>
      </c>
      <c r="I1166" s="115">
        <f>IF('Case Details'!C$12=1,'Baseline survivor func'!G1166,'Baseline survivor func'!H1166)</f>
        <v>0.87614999999999998</v>
      </c>
      <c r="J1166" s="110">
        <f>ROUND(I1166^EXP('Linear predictor'!F$86),5)</f>
        <v>0.86294999999999999</v>
      </c>
    </row>
    <row r="1167" spans="1:10">
      <c r="A1167" s="93">
        <v>1162</v>
      </c>
      <c r="B1167" s="105">
        <v>1163</v>
      </c>
      <c r="C1167" s="93">
        <v>0.54503999999999997</v>
      </c>
      <c r="D1167" s="94">
        <v>0.21446000000000001</v>
      </c>
      <c r="E1167" s="104">
        <f>IF('Case Details'!C$12=1,'Baseline survivor func'!C1167,'Baseline survivor func'!D1167)</f>
        <v>0.54503999999999997</v>
      </c>
      <c r="F1167" s="105">
        <f>ROUND(E1167^EXP('Linear predictor'!D$86),5)</f>
        <v>0.59087000000000001</v>
      </c>
      <c r="G1167" s="91">
        <v>0.87614999999999998</v>
      </c>
      <c r="H1167" s="112">
        <v>0.87102000000000002</v>
      </c>
      <c r="I1167" s="115">
        <f>IF('Case Details'!C$12=1,'Baseline survivor func'!G1167,'Baseline survivor func'!H1167)</f>
        <v>0.87614999999999998</v>
      </c>
      <c r="J1167" s="110">
        <f>ROUND(I1167^EXP('Linear predictor'!F$86),5)</f>
        <v>0.86294999999999999</v>
      </c>
    </row>
    <row r="1168" spans="1:10">
      <c r="A1168" s="93">
        <v>1163</v>
      </c>
      <c r="B1168" s="105">
        <v>1164</v>
      </c>
      <c r="C1168" s="93">
        <v>0.54503999999999997</v>
      </c>
      <c r="D1168" s="94">
        <v>0.21446000000000001</v>
      </c>
      <c r="E1168" s="104">
        <f>IF('Case Details'!C$12=1,'Baseline survivor func'!C1168,'Baseline survivor func'!D1168)</f>
        <v>0.54503999999999997</v>
      </c>
      <c r="F1168" s="105">
        <f>ROUND(E1168^EXP('Linear predictor'!D$86),5)</f>
        <v>0.59087000000000001</v>
      </c>
      <c r="G1168" s="91">
        <v>0.87614999999999998</v>
      </c>
      <c r="H1168" s="112">
        <v>0.87102000000000002</v>
      </c>
      <c r="I1168" s="115">
        <f>IF('Case Details'!C$12=1,'Baseline survivor func'!G1168,'Baseline survivor func'!H1168)</f>
        <v>0.87614999999999998</v>
      </c>
      <c r="J1168" s="110">
        <f>ROUND(I1168^EXP('Linear predictor'!F$86),5)</f>
        <v>0.86294999999999999</v>
      </c>
    </row>
    <row r="1169" spans="1:10">
      <c r="A1169" s="93">
        <v>1164</v>
      </c>
      <c r="B1169" s="105">
        <v>1165</v>
      </c>
      <c r="C1169" s="93">
        <v>0.54503999999999997</v>
      </c>
      <c r="D1169" s="94">
        <v>0.21446000000000001</v>
      </c>
      <c r="E1169" s="104">
        <f>IF('Case Details'!C$12=1,'Baseline survivor func'!C1169,'Baseline survivor func'!D1169)</f>
        <v>0.54503999999999997</v>
      </c>
      <c r="F1169" s="105">
        <f>ROUND(E1169^EXP('Linear predictor'!D$86),5)</f>
        <v>0.59087000000000001</v>
      </c>
      <c r="G1169" s="91">
        <v>0.87614999999999998</v>
      </c>
      <c r="H1169" s="112">
        <v>0.87102000000000002</v>
      </c>
      <c r="I1169" s="115">
        <f>IF('Case Details'!C$12=1,'Baseline survivor func'!G1169,'Baseline survivor func'!H1169)</f>
        <v>0.87614999999999998</v>
      </c>
      <c r="J1169" s="110">
        <f>ROUND(I1169^EXP('Linear predictor'!F$86),5)</f>
        <v>0.86294999999999999</v>
      </c>
    </row>
    <row r="1170" spans="1:10">
      <c r="A1170" s="93">
        <v>1165</v>
      </c>
      <c r="B1170" s="105">
        <v>1166</v>
      </c>
      <c r="C1170" s="93">
        <v>0.54503999999999997</v>
      </c>
      <c r="D1170" s="94">
        <v>0.21446000000000001</v>
      </c>
      <c r="E1170" s="104">
        <f>IF('Case Details'!C$12=1,'Baseline survivor func'!C1170,'Baseline survivor func'!D1170)</f>
        <v>0.54503999999999997</v>
      </c>
      <c r="F1170" s="105">
        <f>ROUND(E1170^EXP('Linear predictor'!D$86),5)</f>
        <v>0.59087000000000001</v>
      </c>
      <c r="G1170" s="91">
        <v>0.87614999999999998</v>
      </c>
      <c r="H1170" s="112">
        <v>0.87102000000000002</v>
      </c>
      <c r="I1170" s="115">
        <f>IF('Case Details'!C$12=1,'Baseline survivor func'!G1170,'Baseline survivor func'!H1170)</f>
        <v>0.87614999999999998</v>
      </c>
      <c r="J1170" s="110">
        <f>ROUND(I1170^EXP('Linear predictor'!F$86),5)</f>
        <v>0.86294999999999999</v>
      </c>
    </row>
    <row r="1171" spans="1:10">
      <c r="A1171" s="93">
        <v>1166</v>
      </c>
      <c r="B1171" s="105">
        <v>1167</v>
      </c>
      <c r="C1171" s="93">
        <v>0.54503999999999997</v>
      </c>
      <c r="D1171" s="94">
        <v>0.21446000000000001</v>
      </c>
      <c r="E1171" s="104">
        <f>IF('Case Details'!C$12=1,'Baseline survivor func'!C1171,'Baseline survivor func'!D1171)</f>
        <v>0.54503999999999997</v>
      </c>
      <c r="F1171" s="105">
        <f>ROUND(E1171^EXP('Linear predictor'!D$86),5)</f>
        <v>0.59087000000000001</v>
      </c>
      <c r="G1171" s="91">
        <v>0.87614999999999998</v>
      </c>
      <c r="H1171" s="112">
        <v>0.87102000000000002</v>
      </c>
      <c r="I1171" s="115">
        <f>IF('Case Details'!C$12=1,'Baseline survivor func'!G1171,'Baseline survivor func'!H1171)</f>
        <v>0.87614999999999998</v>
      </c>
      <c r="J1171" s="110">
        <f>ROUND(I1171^EXP('Linear predictor'!F$86),5)</f>
        <v>0.86294999999999999</v>
      </c>
    </row>
    <row r="1172" spans="1:10">
      <c r="A1172" s="93">
        <v>1167</v>
      </c>
      <c r="B1172" s="105">
        <v>1168</v>
      </c>
      <c r="C1172" s="93">
        <v>0.54503999999999997</v>
      </c>
      <c r="D1172" s="94">
        <v>0.21446000000000001</v>
      </c>
      <c r="E1172" s="104">
        <f>IF('Case Details'!C$12=1,'Baseline survivor func'!C1172,'Baseline survivor func'!D1172)</f>
        <v>0.54503999999999997</v>
      </c>
      <c r="F1172" s="105">
        <f>ROUND(E1172^EXP('Linear predictor'!D$86),5)</f>
        <v>0.59087000000000001</v>
      </c>
      <c r="G1172" s="91">
        <v>0.87614999999999998</v>
      </c>
      <c r="H1172" s="112">
        <v>0.87102000000000002</v>
      </c>
      <c r="I1172" s="115">
        <f>IF('Case Details'!C$12=1,'Baseline survivor func'!G1172,'Baseline survivor func'!H1172)</f>
        <v>0.87614999999999998</v>
      </c>
      <c r="J1172" s="110">
        <f>ROUND(I1172^EXP('Linear predictor'!F$86),5)</f>
        <v>0.86294999999999999</v>
      </c>
    </row>
    <row r="1173" spans="1:10">
      <c r="A1173" s="93">
        <v>1168</v>
      </c>
      <c r="B1173" s="105">
        <v>1169</v>
      </c>
      <c r="C1173" s="93">
        <v>0.54503999999999997</v>
      </c>
      <c r="D1173" s="94">
        <v>0.21446000000000001</v>
      </c>
      <c r="E1173" s="104">
        <f>IF('Case Details'!C$12=1,'Baseline survivor func'!C1173,'Baseline survivor func'!D1173)</f>
        <v>0.54503999999999997</v>
      </c>
      <c r="F1173" s="105">
        <f>ROUND(E1173^EXP('Linear predictor'!D$86),5)</f>
        <v>0.59087000000000001</v>
      </c>
      <c r="G1173" s="91">
        <v>0.87614999999999998</v>
      </c>
      <c r="H1173" s="112">
        <v>0.87102000000000002</v>
      </c>
      <c r="I1173" s="115">
        <f>IF('Case Details'!C$12=1,'Baseline survivor func'!G1173,'Baseline survivor func'!H1173)</f>
        <v>0.87614999999999998</v>
      </c>
      <c r="J1173" s="110">
        <f>ROUND(I1173^EXP('Linear predictor'!F$86),5)</f>
        <v>0.86294999999999999</v>
      </c>
    </row>
    <row r="1174" spans="1:10">
      <c r="A1174" s="93">
        <v>1169</v>
      </c>
      <c r="B1174" s="105">
        <v>1170</v>
      </c>
      <c r="C1174" s="93">
        <v>0.54503999999999997</v>
      </c>
      <c r="D1174" s="94">
        <v>0.21446000000000001</v>
      </c>
      <c r="E1174" s="104">
        <f>IF('Case Details'!C$12=1,'Baseline survivor func'!C1174,'Baseline survivor func'!D1174)</f>
        <v>0.54503999999999997</v>
      </c>
      <c r="F1174" s="105">
        <f>ROUND(E1174^EXP('Linear predictor'!D$86),5)</f>
        <v>0.59087000000000001</v>
      </c>
      <c r="G1174" s="91">
        <v>0.87614999999999998</v>
      </c>
      <c r="H1174" s="112">
        <v>0.87102000000000002</v>
      </c>
      <c r="I1174" s="115">
        <f>IF('Case Details'!C$12=1,'Baseline survivor func'!G1174,'Baseline survivor func'!H1174)</f>
        <v>0.87614999999999998</v>
      </c>
      <c r="J1174" s="110">
        <f>ROUND(I1174^EXP('Linear predictor'!F$86),5)</f>
        <v>0.86294999999999999</v>
      </c>
    </row>
    <row r="1175" spans="1:10">
      <c r="A1175" s="93">
        <v>1170</v>
      </c>
      <c r="B1175" s="105">
        <v>1171</v>
      </c>
      <c r="C1175" s="93">
        <v>0.54503999999999997</v>
      </c>
      <c r="D1175" s="94">
        <v>0.21446000000000001</v>
      </c>
      <c r="E1175" s="104">
        <f>IF('Case Details'!C$12=1,'Baseline survivor func'!C1175,'Baseline survivor func'!D1175)</f>
        <v>0.54503999999999997</v>
      </c>
      <c r="F1175" s="105">
        <f>ROUND(E1175^EXP('Linear predictor'!D$86),5)</f>
        <v>0.59087000000000001</v>
      </c>
      <c r="G1175" s="91">
        <v>0.87614999999999998</v>
      </c>
      <c r="H1175" s="112">
        <v>0.87102000000000002</v>
      </c>
      <c r="I1175" s="115">
        <f>IF('Case Details'!C$12=1,'Baseline survivor func'!G1175,'Baseline survivor func'!H1175)</f>
        <v>0.87614999999999998</v>
      </c>
      <c r="J1175" s="110">
        <f>ROUND(I1175^EXP('Linear predictor'!F$86),5)</f>
        <v>0.86294999999999999</v>
      </c>
    </row>
    <row r="1176" spans="1:10">
      <c r="A1176" s="93">
        <v>1171</v>
      </c>
      <c r="B1176" s="105">
        <v>1172</v>
      </c>
      <c r="C1176" s="93">
        <v>0.54503999999999997</v>
      </c>
      <c r="D1176" s="94">
        <v>0.21446000000000001</v>
      </c>
      <c r="E1176" s="104">
        <f>IF('Case Details'!C$12=1,'Baseline survivor func'!C1176,'Baseline survivor func'!D1176)</f>
        <v>0.54503999999999997</v>
      </c>
      <c r="F1176" s="105">
        <f>ROUND(E1176^EXP('Linear predictor'!D$86),5)</f>
        <v>0.59087000000000001</v>
      </c>
      <c r="G1176" s="91">
        <v>0.87614999999999998</v>
      </c>
      <c r="H1176" s="112">
        <v>0.87102000000000002</v>
      </c>
      <c r="I1176" s="115">
        <f>IF('Case Details'!C$12=1,'Baseline survivor func'!G1176,'Baseline survivor func'!H1176)</f>
        <v>0.87614999999999998</v>
      </c>
      <c r="J1176" s="110">
        <f>ROUND(I1176^EXP('Linear predictor'!F$86),5)</f>
        <v>0.86294999999999999</v>
      </c>
    </row>
    <row r="1177" spans="1:10">
      <c r="A1177" s="93">
        <v>1172</v>
      </c>
      <c r="B1177" s="105">
        <v>1173</v>
      </c>
      <c r="C1177" s="93">
        <v>0.54503999999999997</v>
      </c>
      <c r="D1177" s="94">
        <v>0.21446000000000001</v>
      </c>
      <c r="E1177" s="104">
        <f>IF('Case Details'!C$12=1,'Baseline survivor func'!C1177,'Baseline survivor func'!D1177)</f>
        <v>0.54503999999999997</v>
      </c>
      <c r="F1177" s="105">
        <f>ROUND(E1177^EXP('Linear predictor'!D$86),5)</f>
        <v>0.59087000000000001</v>
      </c>
      <c r="G1177" s="91">
        <v>0.87614999999999998</v>
      </c>
      <c r="H1177" s="112">
        <v>0.87102000000000002</v>
      </c>
      <c r="I1177" s="115">
        <f>IF('Case Details'!C$12=1,'Baseline survivor func'!G1177,'Baseline survivor func'!H1177)</f>
        <v>0.87614999999999998</v>
      </c>
      <c r="J1177" s="110">
        <f>ROUND(I1177^EXP('Linear predictor'!F$86),5)</f>
        <v>0.86294999999999999</v>
      </c>
    </row>
    <row r="1178" spans="1:10">
      <c r="A1178" s="93">
        <v>1173</v>
      </c>
      <c r="B1178" s="105">
        <v>1174</v>
      </c>
      <c r="C1178" s="93">
        <v>0.54503999999999997</v>
      </c>
      <c r="D1178" s="94">
        <v>0.21446000000000001</v>
      </c>
      <c r="E1178" s="104">
        <f>IF('Case Details'!C$12=1,'Baseline survivor func'!C1178,'Baseline survivor func'!D1178)</f>
        <v>0.54503999999999997</v>
      </c>
      <c r="F1178" s="105">
        <f>ROUND(E1178^EXP('Linear predictor'!D$86),5)</f>
        <v>0.59087000000000001</v>
      </c>
      <c r="G1178" s="91">
        <v>0.87614999999999998</v>
      </c>
      <c r="H1178" s="112">
        <v>0.87102000000000002</v>
      </c>
      <c r="I1178" s="115">
        <f>IF('Case Details'!C$12=1,'Baseline survivor func'!G1178,'Baseline survivor func'!H1178)</f>
        <v>0.87614999999999998</v>
      </c>
      <c r="J1178" s="110">
        <f>ROUND(I1178^EXP('Linear predictor'!F$86),5)</f>
        <v>0.86294999999999999</v>
      </c>
    </row>
    <row r="1179" spans="1:10">
      <c r="A1179" s="93">
        <v>1174</v>
      </c>
      <c r="B1179" s="105">
        <v>1175</v>
      </c>
      <c r="C1179" s="93">
        <v>0.54503999999999997</v>
      </c>
      <c r="D1179" s="94">
        <v>0.21446000000000001</v>
      </c>
      <c r="E1179" s="104">
        <f>IF('Case Details'!C$12=1,'Baseline survivor func'!C1179,'Baseline survivor func'!D1179)</f>
        <v>0.54503999999999997</v>
      </c>
      <c r="F1179" s="105">
        <f>ROUND(E1179^EXP('Linear predictor'!D$86),5)</f>
        <v>0.59087000000000001</v>
      </c>
      <c r="G1179" s="91">
        <v>0.87614999999999998</v>
      </c>
      <c r="H1179" s="112">
        <v>0.87102000000000002</v>
      </c>
      <c r="I1179" s="115">
        <f>IF('Case Details'!C$12=1,'Baseline survivor func'!G1179,'Baseline survivor func'!H1179)</f>
        <v>0.87614999999999998</v>
      </c>
      <c r="J1179" s="110">
        <f>ROUND(I1179^EXP('Linear predictor'!F$86),5)</f>
        <v>0.86294999999999999</v>
      </c>
    </row>
    <row r="1180" spans="1:10">
      <c r="A1180" s="93">
        <v>1175</v>
      </c>
      <c r="B1180" s="105">
        <v>1176</v>
      </c>
      <c r="C1180" s="93">
        <v>0.54503999999999997</v>
      </c>
      <c r="D1180" s="94">
        <v>0.21446000000000001</v>
      </c>
      <c r="E1180" s="104">
        <f>IF('Case Details'!C$12=1,'Baseline survivor func'!C1180,'Baseline survivor func'!D1180)</f>
        <v>0.54503999999999997</v>
      </c>
      <c r="F1180" s="105">
        <f>ROUND(E1180^EXP('Linear predictor'!D$86),5)</f>
        <v>0.59087000000000001</v>
      </c>
      <c r="G1180" s="91">
        <v>0.87614999999999998</v>
      </c>
      <c r="H1180" s="112">
        <v>0.87102000000000002</v>
      </c>
      <c r="I1180" s="115">
        <f>IF('Case Details'!C$12=1,'Baseline survivor func'!G1180,'Baseline survivor func'!H1180)</f>
        <v>0.87614999999999998</v>
      </c>
      <c r="J1180" s="110">
        <f>ROUND(I1180^EXP('Linear predictor'!F$86),5)</f>
        <v>0.86294999999999999</v>
      </c>
    </row>
    <row r="1181" spans="1:10">
      <c r="A1181" s="93">
        <v>1176</v>
      </c>
      <c r="B1181" s="105">
        <v>1177</v>
      </c>
      <c r="C1181" s="93">
        <v>0.54503999999999997</v>
      </c>
      <c r="D1181" s="94">
        <v>0.21446000000000001</v>
      </c>
      <c r="E1181" s="104">
        <f>IF('Case Details'!C$12=1,'Baseline survivor func'!C1181,'Baseline survivor func'!D1181)</f>
        <v>0.54503999999999997</v>
      </c>
      <c r="F1181" s="105">
        <f>ROUND(E1181^EXP('Linear predictor'!D$86),5)</f>
        <v>0.59087000000000001</v>
      </c>
      <c r="G1181" s="91">
        <v>0.87614999999999998</v>
      </c>
      <c r="H1181" s="112">
        <v>0.87102000000000002</v>
      </c>
      <c r="I1181" s="115">
        <f>IF('Case Details'!C$12=1,'Baseline survivor func'!G1181,'Baseline survivor func'!H1181)</f>
        <v>0.87614999999999998</v>
      </c>
      <c r="J1181" s="110">
        <f>ROUND(I1181^EXP('Linear predictor'!F$86),5)</f>
        <v>0.86294999999999999</v>
      </c>
    </row>
    <row r="1182" spans="1:10">
      <c r="A1182" s="93">
        <v>1177</v>
      </c>
      <c r="B1182" s="105">
        <v>1178</v>
      </c>
      <c r="C1182" s="93">
        <v>0.54503999999999997</v>
      </c>
      <c r="D1182" s="94">
        <v>0.21446000000000001</v>
      </c>
      <c r="E1182" s="104">
        <f>IF('Case Details'!C$12=1,'Baseline survivor func'!C1182,'Baseline survivor func'!D1182)</f>
        <v>0.54503999999999997</v>
      </c>
      <c r="F1182" s="105">
        <f>ROUND(E1182^EXP('Linear predictor'!D$86),5)</f>
        <v>0.59087000000000001</v>
      </c>
      <c r="G1182" s="91">
        <v>0.87614999999999998</v>
      </c>
      <c r="H1182" s="112">
        <v>0.87102000000000002</v>
      </c>
      <c r="I1182" s="115">
        <f>IF('Case Details'!C$12=1,'Baseline survivor func'!G1182,'Baseline survivor func'!H1182)</f>
        <v>0.87614999999999998</v>
      </c>
      <c r="J1182" s="110">
        <f>ROUND(I1182^EXP('Linear predictor'!F$86),5)</f>
        <v>0.86294999999999999</v>
      </c>
    </row>
    <row r="1183" spans="1:10">
      <c r="A1183" s="93">
        <v>1178</v>
      </c>
      <c r="B1183" s="105">
        <v>1179</v>
      </c>
      <c r="C1183" s="93">
        <v>0.54503999999999997</v>
      </c>
      <c r="D1183" s="94">
        <v>0.21446000000000001</v>
      </c>
      <c r="E1183" s="104">
        <f>IF('Case Details'!C$12=1,'Baseline survivor func'!C1183,'Baseline survivor func'!D1183)</f>
        <v>0.54503999999999997</v>
      </c>
      <c r="F1183" s="105">
        <f>ROUND(E1183^EXP('Linear predictor'!D$86),5)</f>
        <v>0.59087000000000001</v>
      </c>
      <c r="G1183" s="91">
        <v>0.87614999999999998</v>
      </c>
      <c r="H1183" s="112">
        <v>0.87102000000000002</v>
      </c>
      <c r="I1183" s="115">
        <f>IF('Case Details'!C$12=1,'Baseline survivor func'!G1183,'Baseline survivor func'!H1183)</f>
        <v>0.87614999999999998</v>
      </c>
      <c r="J1183" s="110">
        <f>ROUND(I1183^EXP('Linear predictor'!F$86),5)</f>
        <v>0.86294999999999999</v>
      </c>
    </row>
    <row r="1184" spans="1:10">
      <c r="A1184" s="93">
        <v>1179</v>
      </c>
      <c r="B1184" s="105">
        <v>1180</v>
      </c>
      <c r="C1184" s="93">
        <v>0.54503999999999997</v>
      </c>
      <c r="D1184" s="94">
        <v>0.21446000000000001</v>
      </c>
      <c r="E1184" s="104">
        <f>IF('Case Details'!C$12=1,'Baseline survivor func'!C1184,'Baseline survivor func'!D1184)</f>
        <v>0.54503999999999997</v>
      </c>
      <c r="F1184" s="105">
        <f>ROUND(E1184^EXP('Linear predictor'!D$86),5)</f>
        <v>0.59087000000000001</v>
      </c>
      <c r="G1184" s="91">
        <v>0.87614999999999998</v>
      </c>
      <c r="H1184" s="112">
        <v>0.87102000000000002</v>
      </c>
      <c r="I1184" s="115">
        <f>IF('Case Details'!C$12=1,'Baseline survivor func'!G1184,'Baseline survivor func'!H1184)</f>
        <v>0.87614999999999998</v>
      </c>
      <c r="J1184" s="110">
        <f>ROUND(I1184^EXP('Linear predictor'!F$86),5)</f>
        <v>0.86294999999999999</v>
      </c>
    </row>
    <row r="1185" spans="1:10">
      <c r="A1185" s="93">
        <v>1180</v>
      </c>
      <c r="B1185" s="105">
        <v>1181</v>
      </c>
      <c r="C1185" s="93">
        <v>0.54503999999999997</v>
      </c>
      <c r="D1185" s="94">
        <v>0.21446000000000001</v>
      </c>
      <c r="E1185" s="104">
        <f>IF('Case Details'!C$12=1,'Baseline survivor func'!C1185,'Baseline survivor func'!D1185)</f>
        <v>0.54503999999999997</v>
      </c>
      <c r="F1185" s="105">
        <f>ROUND(E1185^EXP('Linear predictor'!D$86),5)</f>
        <v>0.59087000000000001</v>
      </c>
      <c r="G1185" s="91">
        <v>0.87614999999999998</v>
      </c>
      <c r="H1185" s="112">
        <v>0.87102000000000002</v>
      </c>
      <c r="I1185" s="115">
        <f>IF('Case Details'!C$12=1,'Baseline survivor func'!G1185,'Baseline survivor func'!H1185)</f>
        <v>0.87614999999999998</v>
      </c>
      <c r="J1185" s="110">
        <f>ROUND(I1185^EXP('Linear predictor'!F$86),5)</f>
        <v>0.86294999999999999</v>
      </c>
    </row>
    <row r="1186" spans="1:10">
      <c r="A1186" s="93">
        <v>1181</v>
      </c>
      <c r="B1186" s="105">
        <v>1182</v>
      </c>
      <c r="C1186" s="93">
        <v>0.54503999999999997</v>
      </c>
      <c r="D1186" s="94">
        <v>0.21446000000000001</v>
      </c>
      <c r="E1186" s="104">
        <f>IF('Case Details'!C$12=1,'Baseline survivor func'!C1186,'Baseline survivor func'!D1186)</f>
        <v>0.54503999999999997</v>
      </c>
      <c r="F1186" s="105">
        <f>ROUND(E1186^EXP('Linear predictor'!D$86),5)</f>
        <v>0.59087000000000001</v>
      </c>
      <c r="G1186" s="91">
        <v>0.87614999999999998</v>
      </c>
      <c r="H1186" s="112">
        <v>0.87102000000000002</v>
      </c>
      <c r="I1186" s="115">
        <f>IF('Case Details'!C$12=1,'Baseline survivor func'!G1186,'Baseline survivor func'!H1186)</f>
        <v>0.87614999999999998</v>
      </c>
      <c r="J1186" s="110">
        <f>ROUND(I1186^EXP('Linear predictor'!F$86),5)</f>
        <v>0.86294999999999999</v>
      </c>
    </row>
    <row r="1187" spans="1:10">
      <c r="A1187" s="93">
        <v>1182</v>
      </c>
      <c r="B1187" s="105">
        <v>1183</v>
      </c>
      <c r="C1187" s="93">
        <v>0.54503999999999997</v>
      </c>
      <c r="D1187" s="94">
        <v>0.21446000000000001</v>
      </c>
      <c r="E1187" s="104">
        <f>IF('Case Details'!C$12=1,'Baseline survivor func'!C1187,'Baseline survivor func'!D1187)</f>
        <v>0.54503999999999997</v>
      </c>
      <c r="F1187" s="105">
        <f>ROUND(E1187^EXP('Linear predictor'!D$86),5)</f>
        <v>0.59087000000000001</v>
      </c>
      <c r="G1187" s="91">
        <v>0.87614999999999998</v>
      </c>
      <c r="H1187" s="112">
        <v>0.87102000000000002</v>
      </c>
      <c r="I1187" s="115">
        <f>IF('Case Details'!C$12=1,'Baseline survivor func'!G1187,'Baseline survivor func'!H1187)</f>
        <v>0.87614999999999998</v>
      </c>
      <c r="J1187" s="110">
        <f>ROUND(I1187^EXP('Linear predictor'!F$86),5)</f>
        <v>0.86294999999999999</v>
      </c>
    </row>
    <row r="1188" spans="1:10">
      <c r="A1188" s="93">
        <v>1183</v>
      </c>
      <c r="B1188" s="105">
        <v>1184</v>
      </c>
      <c r="C1188" s="93">
        <v>0.54503999999999997</v>
      </c>
      <c r="D1188" s="94">
        <v>0.21446000000000001</v>
      </c>
      <c r="E1188" s="104">
        <f>IF('Case Details'!C$12=1,'Baseline survivor func'!C1188,'Baseline survivor func'!D1188)</f>
        <v>0.54503999999999997</v>
      </c>
      <c r="F1188" s="105">
        <f>ROUND(E1188^EXP('Linear predictor'!D$86),5)</f>
        <v>0.59087000000000001</v>
      </c>
      <c r="G1188" s="91">
        <v>0.87614999999999998</v>
      </c>
      <c r="H1188" s="112">
        <v>0.87102000000000002</v>
      </c>
      <c r="I1188" s="115">
        <f>IF('Case Details'!C$12=1,'Baseline survivor func'!G1188,'Baseline survivor func'!H1188)</f>
        <v>0.87614999999999998</v>
      </c>
      <c r="J1188" s="110">
        <f>ROUND(I1188^EXP('Linear predictor'!F$86),5)</f>
        <v>0.86294999999999999</v>
      </c>
    </row>
    <row r="1189" spans="1:10">
      <c r="A1189" s="93">
        <v>1184</v>
      </c>
      <c r="B1189" s="105">
        <v>1185</v>
      </c>
      <c r="C1189" s="93">
        <v>0.54503999999999997</v>
      </c>
      <c r="D1189" s="94">
        <v>0.21446000000000001</v>
      </c>
      <c r="E1189" s="104">
        <f>IF('Case Details'!C$12=1,'Baseline survivor func'!C1189,'Baseline survivor func'!D1189)</f>
        <v>0.54503999999999997</v>
      </c>
      <c r="F1189" s="105">
        <f>ROUND(E1189^EXP('Linear predictor'!D$86),5)</f>
        <v>0.59087000000000001</v>
      </c>
      <c r="G1189" s="91">
        <v>0.87614999999999998</v>
      </c>
      <c r="H1189" s="112">
        <v>0.87102000000000002</v>
      </c>
      <c r="I1189" s="115">
        <f>IF('Case Details'!C$12=1,'Baseline survivor func'!G1189,'Baseline survivor func'!H1189)</f>
        <v>0.87614999999999998</v>
      </c>
      <c r="J1189" s="110">
        <f>ROUND(I1189^EXP('Linear predictor'!F$86),5)</f>
        <v>0.86294999999999999</v>
      </c>
    </row>
    <row r="1190" spans="1:10">
      <c r="A1190" s="93">
        <v>1185</v>
      </c>
      <c r="B1190" s="105">
        <v>1186</v>
      </c>
      <c r="C1190" s="93">
        <v>0.54503999999999997</v>
      </c>
      <c r="D1190" s="94">
        <v>0.21446000000000001</v>
      </c>
      <c r="E1190" s="104">
        <f>IF('Case Details'!C$12=1,'Baseline survivor func'!C1190,'Baseline survivor func'!D1190)</f>
        <v>0.54503999999999997</v>
      </c>
      <c r="F1190" s="105">
        <f>ROUND(E1190^EXP('Linear predictor'!D$86),5)</f>
        <v>0.59087000000000001</v>
      </c>
      <c r="G1190" s="91">
        <v>0.87614999999999998</v>
      </c>
      <c r="H1190" s="112">
        <v>0.87102000000000002</v>
      </c>
      <c r="I1190" s="115">
        <f>IF('Case Details'!C$12=1,'Baseline survivor func'!G1190,'Baseline survivor func'!H1190)</f>
        <v>0.87614999999999998</v>
      </c>
      <c r="J1190" s="110">
        <f>ROUND(I1190^EXP('Linear predictor'!F$86),5)</f>
        <v>0.86294999999999999</v>
      </c>
    </row>
    <row r="1191" spans="1:10">
      <c r="A1191" s="93">
        <v>1186</v>
      </c>
      <c r="B1191" s="105">
        <v>1187</v>
      </c>
      <c r="C1191" s="93">
        <v>0.54503999999999997</v>
      </c>
      <c r="D1191" s="94">
        <v>0.21446000000000001</v>
      </c>
      <c r="E1191" s="104">
        <f>IF('Case Details'!C$12=1,'Baseline survivor func'!C1191,'Baseline survivor func'!D1191)</f>
        <v>0.54503999999999997</v>
      </c>
      <c r="F1191" s="105">
        <f>ROUND(E1191^EXP('Linear predictor'!D$86),5)</f>
        <v>0.59087000000000001</v>
      </c>
      <c r="G1191" s="91">
        <v>0.87614999999999998</v>
      </c>
      <c r="H1191" s="112">
        <v>0.87102000000000002</v>
      </c>
      <c r="I1191" s="115">
        <f>IF('Case Details'!C$12=1,'Baseline survivor func'!G1191,'Baseline survivor func'!H1191)</f>
        <v>0.87614999999999998</v>
      </c>
      <c r="J1191" s="110">
        <f>ROUND(I1191^EXP('Linear predictor'!F$86),5)</f>
        <v>0.86294999999999999</v>
      </c>
    </row>
    <row r="1192" spans="1:10">
      <c r="A1192" s="93">
        <v>1187</v>
      </c>
      <c r="B1192" s="105">
        <v>1188</v>
      </c>
      <c r="C1192" s="93">
        <v>0.54503999999999997</v>
      </c>
      <c r="D1192" s="94">
        <v>0.21446000000000001</v>
      </c>
      <c r="E1192" s="104">
        <f>IF('Case Details'!C$12=1,'Baseline survivor func'!C1192,'Baseline survivor func'!D1192)</f>
        <v>0.54503999999999997</v>
      </c>
      <c r="F1192" s="105">
        <f>ROUND(E1192^EXP('Linear predictor'!D$86),5)</f>
        <v>0.59087000000000001</v>
      </c>
      <c r="G1192" s="91">
        <v>0.87614999999999998</v>
      </c>
      <c r="H1192" s="112">
        <v>0.87102000000000002</v>
      </c>
      <c r="I1192" s="115">
        <f>IF('Case Details'!C$12=1,'Baseline survivor func'!G1192,'Baseline survivor func'!H1192)</f>
        <v>0.87614999999999998</v>
      </c>
      <c r="J1192" s="110">
        <f>ROUND(I1192^EXP('Linear predictor'!F$86),5)</f>
        <v>0.86294999999999999</v>
      </c>
    </row>
    <row r="1193" spans="1:10">
      <c r="A1193" s="93">
        <v>1188</v>
      </c>
      <c r="B1193" s="105">
        <v>1189</v>
      </c>
      <c r="C1193" s="93">
        <v>0.54503999999999997</v>
      </c>
      <c r="D1193" s="94">
        <v>0.21446000000000001</v>
      </c>
      <c r="E1193" s="104">
        <f>IF('Case Details'!C$12=1,'Baseline survivor func'!C1193,'Baseline survivor func'!D1193)</f>
        <v>0.54503999999999997</v>
      </c>
      <c r="F1193" s="105">
        <f>ROUND(E1193^EXP('Linear predictor'!D$86),5)</f>
        <v>0.59087000000000001</v>
      </c>
      <c r="G1193" s="91">
        <v>0.87614999999999998</v>
      </c>
      <c r="H1193" s="112">
        <v>0.87051000000000001</v>
      </c>
      <c r="I1193" s="115">
        <f>IF('Case Details'!C$12=1,'Baseline survivor func'!G1193,'Baseline survivor func'!H1193)</f>
        <v>0.87614999999999998</v>
      </c>
      <c r="J1193" s="110">
        <f>ROUND(I1193^EXP('Linear predictor'!F$86),5)</f>
        <v>0.86294999999999999</v>
      </c>
    </row>
    <row r="1194" spans="1:10">
      <c r="A1194" s="93">
        <v>1189</v>
      </c>
      <c r="B1194" s="105">
        <v>1190</v>
      </c>
      <c r="C1194" s="93">
        <v>0.54503999999999997</v>
      </c>
      <c r="D1194" s="94">
        <v>0.21446000000000001</v>
      </c>
      <c r="E1194" s="104">
        <f>IF('Case Details'!C$12=1,'Baseline survivor func'!C1194,'Baseline survivor func'!D1194)</f>
        <v>0.54503999999999997</v>
      </c>
      <c r="F1194" s="105">
        <f>ROUND(E1194^EXP('Linear predictor'!D$86),5)</f>
        <v>0.59087000000000001</v>
      </c>
      <c r="G1194" s="91">
        <v>0.87614999999999998</v>
      </c>
      <c r="H1194" s="112">
        <v>0.87051000000000001</v>
      </c>
      <c r="I1194" s="115">
        <f>IF('Case Details'!C$12=1,'Baseline survivor func'!G1194,'Baseline survivor func'!H1194)</f>
        <v>0.87614999999999998</v>
      </c>
      <c r="J1194" s="110">
        <f>ROUND(I1194^EXP('Linear predictor'!F$86),5)</f>
        <v>0.86294999999999999</v>
      </c>
    </row>
    <row r="1195" spans="1:10">
      <c r="A1195" s="93">
        <v>1190</v>
      </c>
      <c r="B1195" s="105">
        <v>1191</v>
      </c>
      <c r="C1195" s="93">
        <v>0.54503999999999997</v>
      </c>
      <c r="D1195" s="94">
        <v>0.21446000000000001</v>
      </c>
      <c r="E1195" s="104">
        <f>IF('Case Details'!C$12=1,'Baseline survivor func'!C1195,'Baseline survivor func'!D1195)</f>
        <v>0.54503999999999997</v>
      </c>
      <c r="F1195" s="105">
        <f>ROUND(E1195^EXP('Linear predictor'!D$86),5)</f>
        <v>0.59087000000000001</v>
      </c>
      <c r="G1195" s="91">
        <v>0.87614999999999998</v>
      </c>
      <c r="H1195" s="112">
        <v>0.87051000000000001</v>
      </c>
      <c r="I1195" s="115">
        <f>IF('Case Details'!C$12=1,'Baseline survivor func'!G1195,'Baseline survivor func'!H1195)</f>
        <v>0.87614999999999998</v>
      </c>
      <c r="J1195" s="110">
        <f>ROUND(I1195^EXP('Linear predictor'!F$86),5)</f>
        <v>0.86294999999999999</v>
      </c>
    </row>
    <row r="1196" spans="1:10">
      <c r="A1196" s="93">
        <v>1191</v>
      </c>
      <c r="B1196" s="105">
        <v>1192</v>
      </c>
      <c r="C1196" s="93">
        <v>0.54503999999999997</v>
      </c>
      <c r="D1196" s="94">
        <v>0.21446000000000001</v>
      </c>
      <c r="E1196" s="104">
        <f>IF('Case Details'!C$12=1,'Baseline survivor func'!C1196,'Baseline survivor func'!D1196)</f>
        <v>0.54503999999999997</v>
      </c>
      <c r="F1196" s="105">
        <f>ROUND(E1196^EXP('Linear predictor'!D$86),5)</f>
        <v>0.59087000000000001</v>
      </c>
      <c r="G1196" s="91">
        <v>0.87614999999999998</v>
      </c>
      <c r="H1196" s="112">
        <v>0.87051000000000001</v>
      </c>
      <c r="I1196" s="115">
        <f>IF('Case Details'!C$12=1,'Baseline survivor func'!G1196,'Baseline survivor func'!H1196)</f>
        <v>0.87614999999999998</v>
      </c>
      <c r="J1196" s="110">
        <f>ROUND(I1196^EXP('Linear predictor'!F$86),5)</f>
        <v>0.86294999999999999</v>
      </c>
    </row>
    <row r="1197" spans="1:10">
      <c r="A1197" s="93">
        <v>1192</v>
      </c>
      <c r="B1197" s="105">
        <v>1193</v>
      </c>
      <c r="C1197" s="93">
        <v>0.54503999999999997</v>
      </c>
      <c r="D1197" s="94">
        <v>0.21446000000000001</v>
      </c>
      <c r="E1197" s="104">
        <f>IF('Case Details'!C$12=1,'Baseline survivor func'!C1197,'Baseline survivor func'!D1197)</f>
        <v>0.54503999999999997</v>
      </c>
      <c r="F1197" s="105">
        <f>ROUND(E1197^EXP('Linear predictor'!D$86),5)</f>
        <v>0.59087000000000001</v>
      </c>
      <c r="G1197" s="91">
        <v>0.87614999999999998</v>
      </c>
      <c r="H1197" s="112">
        <v>0.87051000000000001</v>
      </c>
      <c r="I1197" s="115">
        <f>IF('Case Details'!C$12=1,'Baseline survivor func'!G1197,'Baseline survivor func'!H1197)</f>
        <v>0.87614999999999998</v>
      </c>
      <c r="J1197" s="110">
        <f>ROUND(I1197^EXP('Linear predictor'!F$86),5)</f>
        <v>0.86294999999999999</v>
      </c>
    </row>
    <row r="1198" spans="1:10">
      <c r="A1198" s="93">
        <v>1193</v>
      </c>
      <c r="B1198" s="105">
        <v>1194</v>
      </c>
      <c r="C1198" s="93">
        <v>0.54503999999999997</v>
      </c>
      <c r="D1198" s="94">
        <v>0.21446000000000001</v>
      </c>
      <c r="E1198" s="104">
        <f>IF('Case Details'!C$12=1,'Baseline survivor func'!C1198,'Baseline survivor func'!D1198)</f>
        <v>0.54503999999999997</v>
      </c>
      <c r="F1198" s="105">
        <f>ROUND(E1198^EXP('Linear predictor'!D$86),5)</f>
        <v>0.59087000000000001</v>
      </c>
      <c r="G1198" s="91">
        <v>0.87614999999999998</v>
      </c>
      <c r="H1198" s="112">
        <v>0.87051000000000001</v>
      </c>
      <c r="I1198" s="115">
        <f>IF('Case Details'!C$12=1,'Baseline survivor func'!G1198,'Baseline survivor func'!H1198)</f>
        <v>0.87614999999999998</v>
      </c>
      <c r="J1198" s="110">
        <f>ROUND(I1198^EXP('Linear predictor'!F$86),5)</f>
        <v>0.86294999999999999</v>
      </c>
    </row>
    <row r="1199" spans="1:10">
      <c r="A1199" s="93">
        <v>1194</v>
      </c>
      <c r="B1199" s="105">
        <v>1195</v>
      </c>
      <c r="C1199" s="93">
        <v>0.54503999999999997</v>
      </c>
      <c r="D1199" s="94">
        <v>0.21446000000000001</v>
      </c>
      <c r="E1199" s="104">
        <f>IF('Case Details'!C$12=1,'Baseline survivor func'!C1199,'Baseline survivor func'!D1199)</f>
        <v>0.54503999999999997</v>
      </c>
      <c r="F1199" s="105">
        <f>ROUND(E1199^EXP('Linear predictor'!D$86),5)</f>
        <v>0.59087000000000001</v>
      </c>
      <c r="G1199" s="91">
        <v>0.87614999999999998</v>
      </c>
      <c r="H1199" s="112">
        <v>0.87051000000000001</v>
      </c>
      <c r="I1199" s="115">
        <f>IF('Case Details'!C$12=1,'Baseline survivor func'!G1199,'Baseline survivor func'!H1199)</f>
        <v>0.87614999999999998</v>
      </c>
      <c r="J1199" s="110">
        <f>ROUND(I1199^EXP('Linear predictor'!F$86),5)</f>
        <v>0.86294999999999999</v>
      </c>
    </row>
    <row r="1200" spans="1:10">
      <c r="A1200" s="93">
        <v>1195</v>
      </c>
      <c r="B1200" s="105">
        <v>1196</v>
      </c>
      <c r="C1200" s="93">
        <v>0.54503999999999997</v>
      </c>
      <c r="D1200" s="94">
        <v>0.21446000000000001</v>
      </c>
      <c r="E1200" s="104">
        <f>IF('Case Details'!C$12=1,'Baseline survivor func'!C1200,'Baseline survivor func'!D1200)</f>
        <v>0.54503999999999997</v>
      </c>
      <c r="F1200" s="105">
        <f>ROUND(E1200^EXP('Linear predictor'!D$86),5)</f>
        <v>0.59087000000000001</v>
      </c>
      <c r="G1200" s="91">
        <v>0.87614999999999998</v>
      </c>
      <c r="H1200" s="112">
        <v>0.87051000000000001</v>
      </c>
      <c r="I1200" s="115">
        <f>IF('Case Details'!C$12=1,'Baseline survivor func'!G1200,'Baseline survivor func'!H1200)</f>
        <v>0.87614999999999998</v>
      </c>
      <c r="J1200" s="110">
        <f>ROUND(I1200^EXP('Linear predictor'!F$86),5)</f>
        <v>0.86294999999999999</v>
      </c>
    </row>
    <row r="1201" spans="1:10">
      <c r="A1201" s="93">
        <v>1196</v>
      </c>
      <c r="B1201" s="105">
        <v>1197</v>
      </c>
      <c r="C1201" s="93">
        <v>0.54503999999999997</v>
      </c>
      <c r="D1201" s="94">
        <v>0.21446000000000001</v>
      </c>
      <c r="E1201" s="104">
        <f>IF('Case Details'!C$12=1,'Baseline survivor func'!C1201,'Baseline survivor func'!D1201)</f>
        <v>0.54503999999999997</v>
      </c>
      <c r="F1201" s="105">
        <f>ROUND(E1201^EXP('Linear predictor'!D$86),5)</f>
        <v>0.59087000000000001</v>
      </c>
      <c r="G1201" s="91">
        <v>0.87614999999999998</v>
      </c>
      <c r="H1201" s="112">
        <v>0.87051000000000001</v>
      </c>
      <c r="I1201" s="115">
        <f>IF('Case Details'!C$12=1,'Baseline survivor func'!G1201,'Baseline survivor func'!H1201)</f>
        <v>0.87614999999999998</v>
      </c>
      <c r="J1201" s="110">
        <f>ROUND(I1201^EXP('Linear predictor'!F$86),5)</f>
        <v>0.86294999999999999</v>
      </c>
    </row>
    <row r="1202" spans="1:10">
      <c r="A1202" s="93">
        <v>1197</v>
      </c>
      <c r="B1202" s="105">
        <v>1198</v>
      </c>
      <c r="C1202" s="93">
        <v>0.54503999999999997</v>
      </c>
      <c r="D1202" s="94">
        <v>0.21446000000000001</v>
      </c>
      <c r="E1202" s="104">
        <f>IF('Case Details'!C$12=1,'Baseline survivor func'!C1202,'Baseline survivor func'!D1202)</f>
        <v>0.54503999999999997</v>
      </c>
      <c r="F1202" s="105">
        <f>ROUND(E1202^EXP('Linear predictor'!D$86),5)</f>
        <v>0.59087000000000001</v>
      </c>
      <c r="G1202" s="91">
        <v>0.87614999999999998</v>
      </c>
      <c r="H1202" s="112">
        <v>0.87051000000000001</v>
      </c>
      <c r="I1202" s="115">
        <f>IF('Case Details'!C$12=1,'Baseline survivor func'!G1202,'Baseline survivor func'!H1202)</f>
        <v>0.87614999999999998</v>
      </c>
      <c r="J1202" s="110">
        <f>ROUND(I1202^EXP('Linear predictor'!F$86),5)</f>
        <v>0.86294999999999999</v>
      </c>
    </row>
    <row r="1203" spans="1:10">
      <c r="A1203" s="93">
        <v>1198</v>
      </c>
      <c r="B1203" s="105">
        <v>1199</v>
      </c>
      <c r="C1203" s="93">
        <v>0.54503999999999997</v>
      </c>
      <c r="D1203" s="94">
        <v>0.21446000000000001</v>
      </c>
      <c r="E1203" s="104">
        <f>IF('Case Details'!C$12=1,'Baseline survivor func'!C1203,'Baseline survivor func'!D1203)</f>
        <v>0.54503999999999997</v>
      </c>
      <c r="F1203" s="105">
        <f>ROUND(E1203^EXP('Linear predictor'!D$86),5)</f>
        <v>0.59087000000000001</v>
      </c>
      <c r="G1203" s="91">
        <v>0.87614999999999998</v>
      </c>
      <c r="H1203" s="112">
        <v>0.87051000000000001</v>
      </c>
      <c r="I1203" s="115">
        <f>IF('Case Details'!C$12=1,'Baseline survivor func'!G1203,'Baseline survivor func'!H1203)</f>
        <v>0.87614999999999998</v>
      </c>
      <c r="J1203" s="110">
        <f>ROUND(I1203^EXP('Linear predictor'!F$86),5)</f>
        <v>0.86294999999999999</v>
      </c>
    </row>
    <row r="1204" spans="1:10">
      <c r="A1204" s="93">
        <v>1199</v>
      </c>
      <c r="B1204" s="105">
        <v>1200</v>
      </c>
      <c r="C1204" s="93">
        <v>0.54503999999999997</v>
      </c>
      <c r="D1204" s="94">
        <v>0.21446000000000001</v>
      </c>
      <c r="E1204" s="104">
        <f>IF('Case Details'!C$12=1,'Baseline survivor func'!C1204,'Baseline survivor func'!D1204)</f>
        <v>0.54503999999999997</v>
      </c>
      <c r="F1204" s="105">
        <f>ROUND(E1204^EXP('Linear predictor'!D$86),5)</f>
        <v>0.59087000000000001</v>
      </c>
      <c r="G1204" s="91">
        <v>0.87614999999999998</v>
      </c>
      <c r="H1204" s="112">
        <v>0.87051000000000001</v>
      </c>
      <c r="I1204" s="115">
        <f>IF('Case Details'!C$12=1,'Baseline survivor func'!G1204,'Baseline survivor func'!H1204)</f>
        <v>0.87614999999999998</v>
      </c>
      <c r="J1204" s="110">
        <f>ROUND(I1204^EXP('Linear predictor'!F$86),5)</f>
        <v>0.86294999999999999</v>
      </c>
    </row>
    <row r="1205" spans="1:10">
      <c r="A1205" s="93">
        <v>1200</v>
      </c>
      <c r="B1205" s="105">
        <v>1201</v>
      </c>
      <c r="C1205" s="93">
        <v>0.54503999999999997</v>
      </c>
      <c r="D1205" s="94">
        <v>0.21446000000000001</v>
      </c>
      <c r="E1205" s="104">
        <f>IF('Case Details'!C$12=1,'Baseline survivor func'!C1205,'Baseline survivor func'!D1205)</f>
        <v>0.54503999999999997</v>
      </c>
      <c r="F1205" s="105">
        <f>ROUND(E1205^EXP('Linear predictor'!D$86),5)</f>
        <v>0.59087000000000001</v>
      </c>
      <c r="G1205" s="91">
        <v>0.87614999999999998</v>
      </c>
      <c r="H1205" s="112">
        <v>0.87051000000000001</v>
      </c>
      <c r="I1205" s="115">
        <f>IF('Case Details'!C$12=1,'Baseline survivor func'!G1205,'Baseline survivor func'!H1205)</f>
        <v>0.87614999999999998</v>
      </c>
      <c r="J1205" s="110">
        <f>ROUND(I1205^EXP('Linear predictor'!F$86),5)</f>
        <v>0.86294999999999999</v>
      </c>
    </row>
    <row r="1206" spans="1:10">
      <c r="A1206" s="93">
        <v>1201</v>
      </c>
      <c r="B1206" s="105">
        <v>1202</v>
      </c>
      <c r="C1206" s="93">
        <v>0.54503999999999997</v>
      </c>
      <c r="D1206" s="94">
        <v>0.21446000000000001</v>
      </c>
      <c r="E1206" s="104">
        <f>IF('Case Details'!C$12=1,'Baseline survivor func'!C1206,'Baseline survivor func'!D1206)</f>
        <v>0.54503999999999997</v>
      </c>
      <c r="F1206" s="105">
        <f>ROUND(E1206^EXP('Linear predictor'!D$86),5)</f>
        <v>0.59087000000000001</v>
      </c>
      <c r="G1206" s="91">
        <v>0.87614999999999998</v>
      </c>
      <c r="H1206" s="112">
        <v>0.87051000000000001</v>
      </c>
      <c r="I1206" s="115">
        <f>IF('Case Details'!C$12=1,'Baseline survivor func'!G1206,'Baseline survivor func'!H1206)</f>
        <v>0.87614999999999998</v>
      </c>
      <c r="J1206" s="110">
        <f>ROUND(I1206^EXP('Linear predictor'!F$86),5)</f>
        <v>0.86294999999999999</v>
      </c>
    </row>
    <row r="1207" spans="1:10">
      <c r="A1207" s="93">
        <v>1202</v>
      </c>
      <c r="B1207" s="105">
        <v>1203</v>
      </c>
      <c r="C1207" s="93">
        <v>0.54503999999999997</v>
      </c>
      <c r="D1207" s="94">
        <v>0.21446000000000001</v>
      </c>
      <c r="E1207" s="104">
        <f>IF('Case Details'!C$12=1,'Baseline survivor func'!C1207,'Baseline survivor func'!D1207)</f>
        <v>0.54503999999999997</v>
      </c>
      <c r="F1207" s="105">
        <f>ROUND(E1207^EXP('Linear predictor'!D$86),5)</f>
        <v>0.59087000000000001</v>
      </c>
      <c r="G1207" s="91">
        <v>0.87614999999999998</v>
      </c>
      <c r="H1207" s="112">
        <v>0.87051000000000001</v>
      </c>
      <c r="I1207" s="115">
        <f>IF('Case Details'!C$12=1,'Baseline survivor func'!G1207,'Baseline survivor func'!H1207)</f>
        <v>0.87614999999999998</v>
      </c>
      <c r="J1207" s="110">
        <f>ROUND(I1207^EXP('Linear predictor'!F$86),5)</f>
        <v>0.86294999999999999</v>
      </c>
    </row>
    <row r="1208" spans="1:10">
      <c r="A1208" s="93">
        <v>1203</v>
      </c>
      <c r="B1208" s="105">
        <v>1204</v>
      </c>
      <c r="C1208" s="93">
        <v>0.54503999999999997</v>
      </c>
      <c r="D1208" s="94">
        <v>0.21446000000000001</v>
      </c>
      <c r="E1208" s="104">
        <f>IF('Case Details'!C$12=1,'Baseline survivor func'!C1208,'Baseline survivor func'!D1208)</f>
        <v>0.54503999999999997</v>
      </c>
      <c r="F1208" s="105">
        <f>ROUND(E1208^EXP('Linear predictor'!D$86),5)</f>
        <v>0.59087000000000001</v>
      </c>
      <c r="G1208" s="91">
        <v>0.87614999999999998</v>
      </c>
      <c r="H1208" s="112">
        <v>0.87051000000000001</v>
      </c>
      <c r="I1208" s="115">
        <f>IF('Case Details'!C$12=1,'Baseline survivor func'!G1208,'Baseline survivor func'!H1208)</f>
        <v>0.87614999999999998</v>
      </c>
      <c r="J1208" s="110">
        <f>ROUND(I1208^EXP('Linear predictor'!F$86),5)</f>
        <v>0.86294999999999999</v>
      </c>
    </row>
    <row r="1209" spans="1:10">
      <c r="A1209" s="93">
        <v>1204</v>
      </c>
      <c r="B1209" s="105">
        <v>1205</v>
      </c>
      <c r="C1209" s="93">
        <v>0.54503999999999997</v>
      </c>
      <c r="D1209" s="94">
        <v>0.21446000000000001</v>
      </c>
      <c r="E1209" s="104">
        <f>IF('Case Details'!C$12=1,'Baseline survivor func'!C1209,'Baseline survivor func'!D1209)</f>
        <v>0.54503999999999997</v>
      </c>
      <c r="F1209" s="105">
        <f>ROUND(E1209^EXP('Linear predictor'!D$86),5)</f>
        <v>0.59087000000000001</v>
      </c>
      <c r="G1209" s="91">
        <v>0.87614999999999998</v>
      </c>
      <c r="H1209" s="112">
        <v>0.87051000000000001</v>
      </c>
      <c r="I1209" s="115">
        <f>IF('Case Details'!C$12=1,'Baseline survivor func'!G1209,'Baseline survivor func'!H1209)</f>
        <v>0.87614999999999998</v>
      </c>
      <c r="J1209" s="110">
        <f>ROUND(I1209^EXP('Linear predictor'!F$86),5)</f>
        <v>0.86294999999999999</v>
      </c>
    </row>
    <row r="1210" spans="1:10">
      <c r="A1210" s="93">
        <v>1205</v>
      </c>
      <c r="B1210" s="105">
        <v>1206</v>
      </c>
      <c r="C1210" s="93">
        <v>0.54503999999999997</v>
      </c>
      <c r="D1210" s="94">
        <v>0.21446000000000001</v>
      </c>
      <c r="E1210" s="104">
        <f>IF('Case Details'!C$12=1,'Baseline survivor func'!C1210,'Baseline survivor func'!D1210)</f>
        <v>0.54503999999999997</v>
      </c>
      <c r="F1210" s="105">
        <f>ROUND(E1210^EXP('Linear predictor'!D$86),5)</f>
        <v>0.59087000000000001</v>
      </c>
      <c r="G1210" s="91">
        <v>0.87614999999999998</v>
      </c>
      <c r="H1210" s="112">
        <v>0.87051000000000001</v>
      </c>
      <c r="I1210" s="115">
        <f>IF('Case Details'!C$12=1,'Baseline survivor func'!G1210,'Baseline survivor func'!H1210)</f>
        <v>0.87614999999999998</v>
      </c>
      <c r="J1210" s="110">
        <f>ROUND(I1210^EXP('Linear predictor'!F$86),5)</f>
        <v>0.86294999999999999</v>
      </c>
    </row>
    <row r="1211" spans="1:10">
      <c r="A1211" s="93">
        <v>1206</v>
      </c>
      <c r="B1211" s="105">
        <v>1207</v>
      </c>
      <c r="C1211" s="93">
        <v>0.54503999999999997</v>
      </c>
      <c r="D1211" s="94">
        <v>0.21446000000000001</v>
      </c>
      <c r="E1211" s="104">
        <f>IF('Case Details'!C$12=1,'Baseline survivor func'!C1211,'Baseline survivor func'!D1211)</f>
        <v>0.54503999999999997</v>
      </c>
      <c r="F1211" s="105">
        <f>ROUND(E1211^EXP('Linear predictor'!D$86),5)</f>
        <v>0.59087000000000001</v>
      </c>
      <c r="G1211" s="91">
        <v>0.87614999999999998</v>
      </c>
      <c r="H1211" s="112">
        <v>0.87051000000000001</v>
      </c>
      <c r="I1211" s="115">
        <f>IF('Case Details'!C$12=1,'Baseline survivor func'!G1211,'Baseline survivor func'!H1211)</f>
        <v>0.87614999999999998</v>
      </c>
      <c r="J1211" s="110">
        <f>ROUND(I1211^EXP('Linear predictor'!F$86),5)</f>
        <v>0.86294999999999999</v>
      </c>
    </row>
    <row r="1212" spans="1:10">
      <c r="A1212" s="93">
        <v>1207</v>
      </c>
      <c r="B1212" s="105">
        <v>1208</v>
      </c>
      <c r="C1212" s="93">
        <v>0.54503999999999997</v>
      </c>
      <c r="D1212" s="94">
        <v>0.21446000000000001</v>
      </c>
      <c r="E1212" s="104">
        <f>IF('Case Details'!C$12=1,'Baseline survivor func'!C1212,'Baseline survivor func'!D1212)</f>
        <v>0.54503999999999997</v>
      </c>
      <c r="F1212" s="105">
        <f>ROUND(E1212^EXP('Linear predictor'!D$86),5)</f>
        <v>0.59087000000000001</v>
      </c>
      <c r="G1212" s="91">
        <v>0.87614999999999998</v>
      </c>
      <c r="H1212" s="112">
        <v>0.86999000000000004</v>
      </c>
      <c r="I1212" s="115">
        <f>IF('Case Details'!C$12=1,'Baseline survivor func'!G1212,'Baseline survivor func'!H1212)</f>
        <v>0.87614999999999998</v>
      </c>
      <c r="J1212" s="110">
        <f>ROUND(I1212^EXP('Linear predictor'!F$86),5)</f>
        <v>0.86294999999999999</v>
      </c>
    </row>
    <row r="1213" spans="1:10">
      <c r="A1213" s="93">
        <v>1208</v>
      </c>
      <c r="B1213" s="105">
        <v>1209</v>
      </c>
      <c r="C1213" s="93">
        <v>0.54503999999999997</v>
      </c>
      <c r="D1213" s="94">
        <v>0.21446000000000001</v>
      </c>
      <c r="E1213" s="104">
        <f>IF('Case Details'!C$12=1,'Baseline survivor func'!C1213,'Baseline survivor func'!D1213)</f>
        <v>0.54503999999999997</v>
      </c>
      <c r="F1213" s="105">
        <f>ROUND(E1213^EXP('Linear predictor'!D$86),5)</f>
        <v>0.59087000000000001</v>
      </c>
      <c r="G1213" s="91">
        <v>0.87614999999999998</v>
      </c>
      <c r="H1213" s="112">
        <v>0.86999000000000004</v>
      </c>
      <c r="I1213" s="115">
        <f>IF('Case Details'!C$12=1,'Baseline survivor func'!G1213,'Baseline survivor func'!H1213)</f>
        <v>0.87614999999999998</v>
      </c>
      <c r="J1213" s="110">
        <f>ROUND(I1213^EXP('Linear predictor'!F$86),5)</f>
        <v>0.86294999999999999</v>
      </c>
    </row>
    <row r="1214" spans="1:10">
      <c r="A1214" s="93">
        <v>1209</v>
      </c>
      <c r="B1214" s="105">
        <v>1210</v>
      </c>
      <c r="C1214" s="93">
        <v>0.54503999999999997</v>
      </c>
      <c r="D1214" s="94">
        <v>0.21446000000000001</v>
      </c>
      <c r="E1214" s="104">
        <f>IF('Case Details'!C$12=1,'Baseline survivor func'!C1214,'Baseline survivor func'!D1214)</f>
        <v>0.54503999999999997</v>
      </c>
      <c r="F1214" s="105">
        <f>ROUND(E1214^EXP('Linear predictor'!D$86),5)</f>
        <v>0.59087000000000001</v>
      </c>
      <c r="G1214" s="91">
        <v>0.87614999999999998</v>
      </c>
      <c r="H1214" s="112">
        <v>0.86999000000000004</v>
      </c>
      <c r="I1214" s="115">
        <f>IF('Case Details'!C$12=1,'Baseline survivor func'!G1214,'Baseline survivor func'!H1214)</f>
        <v>0.87614999999999998</v>
      </c>
      <c r="J1214" s="110">
        <f>ROUND(I1214^EXP('Linear predictor'!F$86),5)</f>
        <v>0.86294999999999999</v>
      </c>
    </row>
    <row r="1215" spans="1:10">
      <c r="A1215" s="93">
        <v>1210</v>
      </c>
      <c r="B1215" s="105">
        <v>1211</v>
      </c>
      <c r="C1215" s="93">
        <v>0.54503999999999997</v>
      </c>
      <c r="D1215" s="94">
        <v>0.21446000000000001</v>
      </c>
      <c r="E1215" s="104">
        <f>IF('Case Details'!C$12=1,'Baseline survivor func'!C1215,'Baseline survivor func'!D1215)</f>
        <v>0.54503999999999997</v>
      </c>
      <c r="F1215" s="105">
        <f>ROUND(E1215^EXP('Linear predictor'!D$86),5)</f>
        <v>0.59087000000000001</v>
      </c>
      <c r="G1215" s="91">
        <v>0.87614999999999998</v>
      </c>
      <c r="H1215" s="112">
        <v>0.86999000000000004</v>
      </c>
      <c r="I1215" s="115">
        <f>IF('Case Details'!C$12=1,'Baseline survivor func'!G1215,'Baseline survivor func'!H1215)</f>
        <v>0.87614999999999998</v>
      </c>
      <c r="J1215" s="110">
        <f>ROUND(I1215^EXP('Linear predictor'!F$86),5)</f>
        <v>0.86294999999999999</v>
      </c>
    </row>
    <row r="1216" spans="1:10">
      <c r="A1216" s="93">
        <v>1211</v>
      </c>
      <c r="B1216" s="105">
        <v>1212</v>
      </c>
      <c r="C1216" s="93">
        <v>0.54503999999999997</v>
      </c>
      <c r="D1216" s="94">
        <v>0.21446000000000001</v>
      </c>
      <c r="E1216" s="104">
        <f>IF('Case Details'!C$12=1,'Baseline survivor func'!C1216,'Baseline survivor func'!D1216)</f>
        <v>0.54503999999999997</v>
      </c>
      <c r="F1216" s="105">
        <f>ROUND(E1216^EXP('Linear predictor'!D$86),5)</f>
        <v>0.59087000000000001</v>
      </c>
      <c r="G1216" s="91">
        <v>0.87614999999999998</v>
      </c>
      <c r="H1216" s="112">
        <v>0.86999000000000004</v>
      </c>
      <c r="I1216" s="115">
        <f>IF('Case Details'!C$12=1,'Baseline survivor func'!G1216,'Baseline survivor func'!H1216)</f>
        <v>0.87614999999999998</v>
      </c>
      <c r="J1216" s="110">
        <f>ROUND(I1216^EXP('Linear predictor'!F$86),5)</f>
        <v>0.86294999999999999</v>
      </c>
    </row>
    <row r="1217" spans="1:10">
      <c r="A1217" s="93">
        <v>1212</v>
      </c>
      <c r="B1217" s="105">
        <v>1213</v>
      </c>
      <c r="C1217" s="93">
        <v>0.54503999999999997</v>
      </c>
      <c r="D1217" s="94">
        <v>0.21446000000000001</v>
      </c>
      <c r="E1217" s="104">
        <f>IF('Case Details'!C$12=1,'Baseline survivor func'!C1217,'Baseline survivor func'!D1217)</f>
        <v>0.54503999999999997</v>
      </c>
      <c r="F1217" s="105">
        <f>ROUND(E1217^EXP('Linear predictor'!D$86),5)</f>
        <v>0.59087000000000001</v>
      </c>
      <c r="G1217" s="91">
        <v>0.87614999999999998</v>
      </c>
      <c r="H1217" s="112">
        <v>0.86999000000000004</v>
      </c>
      <c r="I1217" s="115">
        <f>IF('Case Details'!C$12=1,'Baseline survivor func'!G1217,'Baseline survivor func'!H1217)</f>
        <v>0.87614999999999998</v>
      </c>
      <c r="J1217" s="110">
        <f>ROUND(I1217^EXP('Linear predictor'!F$86),5)</f>
        <v>0.86294999999999999</v>
      </c>
    </row>
    <row r="1218" spans="1:10">
      <c r="A1218" s="93">
        <v>1213</v>
      </c>
      <c r="B1218" s="105">
        <v>1214</v>
      </c>
      <c r="C1218" s="93">
        <v>0.54503999999999997</v>
      </c>
      <c r="D1218" s="94">
        <v>0.21446000000000001</v>
      </c>
      <c r="E1218" s="104">
        <f>IF('Case Details'!C$12=1,'Baseline survivor func'!C1218,'Baseline survivor func'!D1218)</f>
        <v>0.54503999999999997</v>
      </c>
      <c r="F1218" s="105">
        <f>ROUND(E1218^EXP('Linear predictor'!D$86),5)</f>
        <v>0.59087000000000001</v>
      </c>
      <c r="G1218" s="91">
        <v>0.87614999999999998</v>
      </c>
      <c r="H1218" s="112">
        <v>0.86999000000000004</v>
      </c>
      <c r="I1218" s="115">
        <f>IF('Case Details'!C$12=1,'Baseline survivor func'!G1218,'Baseline survivor func'!H1218)</f>
        <v>0.87614999999999998</v>
      </c>
      <c r="J1218" s="110">
        <f>ROUND(I1218^EXP('Linear predictor'!F$86),5)</f>
        <v>0.86294999999999999</v>
      </c>
    </row>
    <row r="1219" spans="1:10">
      <c r="A1219" s="93">
        <v>1214</v>
      </c>
      <c r="B1219" s="105">
        <v>1215</v>
      </c>
      <c r="C1219" s="93">
        <v>0.54503999999999997</v>
      </c>
      <c r="D1219" s="94">
        <v>0.21446000000000001</v>
      </c>
      <c r="E1219" s="104">
        <f>IF('Case Details'!C$12=1,'Baseline survivor func'!C1219,'Baseline survivor func'!D1219)</f>
        <v>0.54503999999999997</v>
      </c>
      <c r="F1219" s="105">
        <f>ROUND(E1219^EXP('Linear predictor'!D$86),5)</f>
        <v>0.59087000000000001</v>
      </c>
      <c r="G1219" s="91">
        <v>0.87614999999999998</v>
      </c>
      <c r="H1219" s="112">
        <v>0.86999000000000004</v>
      </c>
      <c r="I1219" s="115">
        <f>IF('Case Details'!C$12=1,'Baseline survivor func'!G1219,'Baseline survivor func'!H1219)</f>
        <v>0.87614999999999998</v>
      </c>
      <c r="J1219" s="110">
        <f>ROUND(I1219^EXP('Linear predictor'!F$86),5)</f>
        <v>0.86294999999999999</v>
      </c>
    </row>
    <row r="1220" spans="1:10">
      <c r="A1220" s="93">
        <v>1215</v>
      </c>
      <c r="B1220" s="105">
        <v>1216</v>
      </c>
      <c r="C1220" s="93">
        <v>0.54503999999999997</v>
      </c>
      <c r="D1220" s="94">
        <v>0.21446000000000001</v>
      </c>
      <c r="E1220" s="104">
        <f>IF('Case Details'!C$12=1,'Baseline survivor func'!C1220,'Baseline survivor func'!D1220)</f>
        <v>0.54503999999999997</v>
      </c>
      <c r="F1220" s="105">
        <f>ROUND(E1220^EXP('Linear predictor'!D$86),5)</f>
        <v>0.59087000000000001</v>
      </c>
      <c r="G1220" s="91">
        <v>0.87614999999999998</v>
      </c>
      <c r="H1220" s="112">
        <v>0.86999000000000004</v>
      </c>
      <c r="I1220" s="115">
        <f>IF('Case Details'!C$12=1,'Baseline survivor func'!G1220,'Baseline survivor func'!H1220)</f>
        <v>0.87614999999999998</v>
      </c>
      <c r="J1220" s="110">
        <f>ROUND(I1220^EXP('Linear predictor'!F$86),5)</f>
        <v>0.86294999999999999</v>
      </c>
    </row>
    <row r="1221" spans="1:10">
      <c r="A1221" s="93">
        <v>1216</v>
      </c>
      <c r="B1221" s="105">
        <v>1217</v>
      </c>
      <c r="C1221" s="93">
        <v>0.54503999999999997</v>
      </c>
      <c r="D1221" s="94">
        <v>0.21446000000000001</v>
      </c>
      <c r="E1221" s="104">
        <f>IF('Case Details'!C$12=1,'Baseline survivor func'!C1221,'Baseline survivor func'!D1221)</f>
        <v>0.54503999999999997</v>
      </c>
      <c r="F1221" s="105">
        <f>ROUND(E1221^EXP('Linear predictor'!D$86),5)</f>
        <v>0.59087000000000001</v>
      </c>
      <c r="G1221" s="91">
        <v>0.87614999999999998</v>
      </c>
      <c r="H1221" s="112">
        <v>0.86948000000000003</v>
      </c>
      <c r="I1221" s="115">
        <f>IF('Case Details'!C$12=1,'Baseline survivor func'!G1221,'Baseline survivor func'!H1221)</f>
        <v>0.87614999999999998</v>
      </c>
      <c r="J1221" s="110">
        <f>ROUND(I1221^EXP('Linear predictor'!F$86),5)</f>
        <v>0.86294999999999999</v>
      </c>
    </row>
    <row r="1222" spans="1:10">
      <c r="A1222" s="93">
        <v>1217</v>
      </c>
      <c r="B1222" s="105">
        <v>1218</v>
      </c>
      <c r="C1222" s="93">
        <v>0.54503999999999997</v>
      </c>
      <c r="D1222" s="94">
        <v>0.21446000000000001</v>
      </c>
      <c r="E1222" s="104">
        <f>IF('Case Details'!C$12=1,'Baseline survivor func'!C1222,'Baseline survivor func'!D1222)</f>
        <v>0.54503999999999997</v>
      </c>
      <c r="F1222" s="105">
        <f>ROUND(E1222^EXP('Linear predictor'!D$86),5)</f>
        <v>0.59087000000000001</v>
      </c>
      <c r="G1222" s="91">
        <v>0.87614999999999998</v>
      </c>
      <c r="H1222" s="112">
        <v>0.86948000000000003</v>
      </c>
      <c r="I1222" s="115">
        <f>IF('Case Details'!C$12=1,'Baseline survivor func'!G1222,'Baseline survivor func'!H1222)</f>
        <v>0.87614999999999998</v>
      </c>
      <c r="J1222" s="110">
        <f>ROUND(I1222^EXP('Linear predictor'!F$86),5)</f>
        <v>0.86294999999999999</v>
      </c>
    </row>
    <row r="1223" spans="1:10">
      <c r="A1223" s="93">
        <v>1218</v>
      </c>
      <c r="B1223" s="105">
        <v>1219</v>
      </c>
      <c r="C1223" s="93">
        <v>0.54503999999999997</v>
      </c>
      <c r="D1223" s="94">
        <v>0.21446000000000001</v>
      </c>
      <c r="E1223" s="104">
        <f>IF('Case Details'!C$12=1,'Baseline survivor func'!C1223,'Baseline survivor func'!D1223)</f>
        <v>0.54503999999999997</v>
      </c>
      <c r="F1223" s="105">
        <f>ROUND(E1223^EXP('Linear predictor'!D$86),5)</f>
        <v>0.59087000000000001</v>
      </c>
      <c r="G1223" s="91">
        <v>0.87614999999999998</v>
      </c>
      <c r="H1223" s="112">
        <v>0.86948000000000003</v>
      </c>
      <c r="I1223" s="115">
        <f>IF('Case Details'!C$12=1,'Baseline survivor func'!G1223,'Baseline survivor func'!H1223)</f>
        <v>0.87614999999999998</v>
      </c>
      <c r="J1223" s="110">
        <f>ROUND(I1223^EXP('Linear predictor'!F$86),5)</f>
        <v>0.86294999999999999</v>
      </c>
    </row>
    <row r="1224" spans="1:10">
      <c r="A1224" s="93">
        <v>1219</v>
      </c>
      <c r="B1224" s="105">
        <v>1220</v>
      </c>
      <c r="C1224" s="93">
        <v>0.54503999999999997</v>
      </c>
      <c r="D1224" s="94">
        <v>0.21446000000000001</v>
      </c>
      <c r="E1224" s="104">
        <f>IF('Case Details'!C$12=1,'Baseline survivor func'!C1224,'Baseline survivor func'!D1224)</f>
        <v>0.54503999999999997</v>
      </c>
      <c r="F1224" s="105">
        <f>ROUND(E1224^EXP('Linear predictor'!D$86),5)</f>
        <v>0.59087000000000001</v>
      </c>
      <c r="G1224" s="91">
        <v>0.87614999999999998</v>
      </c>
      <c r="H1224" s="112">
        <v>0.86948000000000003</v>
      </c>
      <c r="I1224" s="115">
        <f>IF('Case Details'!C$12=1,'Baseline survivor func'!G1224,'Baseline survivor func'!H1224)</f>
        <v>0.87614999999999998</v>
      </c>
      <c r="J1224" s="110">
        <f>ROUND(I1224^EXP('Linear predictor'!F$86),5)</f>
        <v>0.86294999999999999</v>
      </c>
    </row>
    <row r="1225" spans="1:10">
      <c r="A1225" s="93">
        <v>1220</v>
      </c>
      <c r="B1225" s="105">
        <v>1221</v>
      </c>
      <c r="C1225" s="93">
        <v>0.54503999999999997</v>
      </c>
      <c r="D1225" s="94">
        <v>0.21446000000000001</v>
      </c>
      <c r="E1225" s="104">
        <f>IF('Case Details'!C$12=1,'Baseline survivor func'!C1225,'Baseline survivor func'!D1225)</f>
        <v>0.54503999999999997</v>
      </c>
      <c r="F1225" s="105">
        <f>ROUND(E1225^EXP('Linear predictor'!D$86),5)</f>
        <v>0.59087000000000001</v>
      </c>
      <c r="G1225" s="91">
        <v>0.87614999999999998</v>
      </c>
      <c r="H1225" s="112">
        <v>0.86948000000000003</v>
      </c>
      <c r="I1225" s="115">
        <f>IF('Case Details'!C$12=1,'Baseline survivor func'!G1225,'Baseline survivor func'!H1225)</f>
        <v>0.87614999999999998</v>
      </c>
      <c r="J1225" s="110">
        <f>ROUND(I1225^EXP('Linear predictor'!F$86),5)</f>
        <v>0.86294999999999999</v>
      </c>
    </row>
    <row r="1226" spans="1:10">
      <c r="A1226" s="93">
        <v>1221</v>
      </c>
      <c r="B1226" s="105">
        <v>1222</v>
      </c>
      <c r="C1226" s="93">
        <v>0.54503999999999997</v>
      </c>
      <c r="D1226" s="94">
        <v>0.21446000000000001</v>
      </c>
      <c r="E1226" s="104">
        <f>IF('Case Details'!C$12=1,'Baseline survivor func'!C1226,'Baseline survivor func'!D1226)</f>
        <v>0.54503999999999997</v>
      </c>
      <c r="F1226" s="105">
        <f>ROUND(E1226^EXP('Linear predictor'!D$86),5)</f>
        <v>0.59087000000000001</v>
      </c>
      <c r="G1226" s="91">
        <v>0.87614999999999998</v>
      </c>
      <c r="H1226" s="112">
        <v>0.86948000000000003</v>
      </c>
      <c r="I1226" s="115">
        <f>IF('Case Details'!C$12=1,'Baseline survivor func'!G1226,'Baseline survivor func'!H1226)</f>
        <v>0.87614999999999998</v>
      </c>
      <c r="J1226" s="110">
        <f>ROUND(I1226^EXP('Linear predictor'!F$86),5)</f>
        <v>0.86294999999999999</v>
      </c>
    </row>
    <row r="1227" spans="1:10">
      <c r="A1227" s="93">
        <v>1222</v>
      </c>
      <c r="B1227" s="105">
        <v>1223</v>
      </c>
      <c r="C1227" s="93">
        <v>0.54503999999999997</v>
      </c>
      <c r="D1227" s="94">
        <v>0.21446000000000001</v>
      </c>
      <c r="E1227" s="104">
        <f>IF('Case Details'!C$12=1,'Baseline survivor func'!C1227,'Baseline survivor func'!D1227)</f>
        <v>0.54503999999999997</v>
      </c>
      <c r="F1227" s="105">
        <f>ROUND(E1227^EXP('Linear predictor'!D$86),5)</f>
        <v>0.59087000000000001</v>
      </c>
      <c r="G1227" s="91">
        <v>0.87614999999999998</v>
      </c>
      <c r="H1227" s="112">
        <v>0.86948000000000003</v>
      </c>
      <c r="I1227" s="115">
        <f>IF('Case Details'!C$12=1,'Baseline survivor func'!G1227,'Baseline survivor func'!H1227)</f>
        <v>0.87614999999999998</v>
      </c>
      <c r="J1227" s="110">
        <f>ROUND(I1227^EXP('Linear predictor'!F$86),5)</f>
        <v>0.86294999999999999</v>
      </c>
    </row>
    <row r="1228" spans="1:10">
      <c r="A1228" s="93">
        <v>1223</v>
      </c>
      <c r="B1228" s="105">
        <v>1224</v>
      </c>
      <c r="C1228" s="93">
        <v>0.54503999999999997</v>
      </c>
      <c r="D1228" s="94">
        <v>0.21446000000000001</v>
      </c>
      <c r="E1228" s="104">
        <f>IF('Case Details'!C$12=1,'Baseline survivor func'!C1228,'Baseline survivor func'!D1228)</f>
        <v>0.54503999999999997</v>
      </c>
      <c r="F1228" s="105">
        <f>ROUND(E1228^EXP('Linear predictor'!D$86),5)</f>
        <v>0.59087000000000001</v>
      </c>
      <c r="G1228" s="91">
        <v>0.87614999999999998</v>
      </c>
      <c r="H1228" s="112">
        <v>0.86948000000000003</v>
      </c>
      <c r="I1228" s="115">
        <f>IF('Case Details'!C$12=1,'Baseline survivor func'!G1228,'Baseline survivor func'!H1228)</f>
        <v>0.87614999999999998</v>
      </c>
      <c r="J1228" s="110">
        <f>ROUND(I1228^EXP('Linear predictor'!F$86),5)</f>
        <v>0.86294999999999999</v>
      </c>
    </row>
    <row r="1229" spans="1:10">
      <c r="A1229" s="93">
        <v>1224</v>
      </c>
      <c r="B1229" s="105">
        <v>1225</v>
      </c>
      <c r="C1229" s="93">
        <v>0.54503999999999997</v>
      </c>
      <c r="D1229" s="94">
        <v>0.21446000000000001</v>
      </c>
      <c r="E1229" s="104">
        <f>IF('Case Details'!C$12=1,'Baseline survivor func'!C1229,'Baseline survivor func'!D1229)</f>
        <v>0.54503999999999997</v>
      </c>
      <c r="F1229" s="105">
        <f>ROUND(E1229^EXP('Linear predictor'!D$86),5)</f>
        <v>0.59087000000000001</v>
      </c>
      <c r="G1229" s="91">
        <v>0.87614999999999998</v>
      </c>
      <c r="H1229" s="112">
        <v>0.86948000000000003</v>
      </c>
      <c r="I1229" s="115">
        <f>IF('Case Details'!C$12=1,'Baseline survivor func'!G1229,'Baseline survivor func'!H1229)</f>
        <v>0.87614999999999998</v>
      </c>
      <c r="J1229" s="110">
        <f>ROUND(I1229^EXP('Linear predictor'!F$86),5)</f>
        <v>0.86294999999999999</v>
      </c>
    </row>
    <row r="1230" spans="1:10">
      <c r="A1230" s="93">
        <v>1225</v>
      </c>
      <c r="B1230" s="105">
        <v>1226</v>
      </c>
      <c r="C1230" s="93">
        <v>0.54503999999999997</v>
      </c>
      <c r="D1230" s="94">
        <v>0.21446000000000001</v>
      </c>
      <c r="E1230" s="104">
        <f>IF('Case Details'!C$12=1,'Baseline survivor func'!C1230,'Baseline survivor func'!D1230)</f>
        <v>0.54503999999999997</v>
      </c>
      <c r="F1230" s="105">
        <f>ROUND(E1230^EXP('Linear predictor'!D$86),5)</f>
        <v>0.59087000000000001</v>
      </c>
      <c r="G1230" s="91">
        <v>0.87614999999999998</v>
      </c>
      <c r="H1230" s="112">
        <v>0.86948000000000003</v>
      </c>
      <c r="I1230" s="115">
        <f>IF('Case Details'!C$12=1,'Baseline survivor func'!G1230,'Baseline survivor func'!H1230)</f>
        <v>0.87614999999999998</v>
      </c>
      <c r="J1230" s="110">
        <f>ROUND(I1230^EXP('Linear predictor'!F$86),5)</f>
        <v>0.86294999999999999</v>
      </c>
    </row>
    <row r="1231" spans="1:10">
      <c r="A1231" s="93">
        <v>1226</v>
      </c>
      <c r="B1231" s="105">
        <v>1227</v>
      </c>
      <c r="C1231" s="93">
        <v>0.54503999999999997</v>
      </c>
      <c r="D1231" s="94">
        <v>0.21446000000000001</v>
      </c>
      <c r="E1231" s="104">
        <f>IF('Case Details'!C$12=1,'Baseline survivor func'!C1231,'Baseline survivor func'!D1231)</f>
        <v>0.54503999999999997</v>
      </c>
      <c r="F1231" s="105">
        <f>ROUND(E1231^EXP('Linear predictor'!D$86),5)</f>
        <v>0.59087000000000001</v>
      </c>
      <c r="G1231" s="91">
        <v>0.87614999999999998</v>
      </c>
      <c r="H1231" s="112">
        <v>0.86948000000000003</v>
      </c>
      <c r="I1231" s="115">
        <f>IF('Case Details'!C$12=1,'Baseline survivor func'!G1231,'Baseline survivor func'!H1231)</f>
        <v>0.87614999999999998</v>
      </c>
      <c r="J1231" s="110">
        <f>ROUND(I1231^EXP('Linear predictor'!F$86),5)</f>
        <v>0.86294999999999999</v>
      </c>
    </row>
    <row r="1232" spans="1:10">
      <c r="A1232" s="93">
        <v>1227</v>
      </c>
      <c r="B1232" s="105">
        <v>1228</v>
      </c>
      <c r="C1232" s="93">
        <v>0.54503999999999997</v>
      </c>
      <c r="D1232" s="94">
        <v>0.21446000000000001</v>
      </c>
      <c r="E1232" s="104">
        <f>IF('Case Details'!C$12=1,'Baseline survivor func'!C1232,'Baseline survivor func'!D1232)</f>
        <v>0.54503999999999997</v>
      </c>
      <c r="F1232" s="105">
        <f>ROUND(E1232^EXP('Linear predictor'!D$86),5)</f>
        <v>0.59087000000000001</v>
      </c>
      <c r="G1232" s="91">
        <v>0.87614999999999998</v>
      </c>
      <c r="H1232" s="112">
        <v>0.86948000000000003</v>
      </c>
      <c r="I1232" s="115">
        <f>IF('Case Details'!C$12=1,'Baseline survivor func'!G1232,'Baseline survivor func'!H1232)</f>
        <v>0.87614999999999998</v>
      </c>
      <c r="J1232" s="110">
        <f>ROUND(I1232^EXP('Linear predictor'!F$86),5)</f>
        <v>0.86294999999999999</v>
      </c>
    </row>
    <row r="1233" spans="1:10">
      <c r="A1233" s="93">
        <v>1228</v>
      </c>
      <c r="B1233" s="105">
        <v>1229</v>
      </c>
      <c r="C1233" s="93">
        <v>0.54503999999999997</v>
      </c>
      <c r="D1233" s="94">
        <v>0.21446000000000001</v>
      </c>
      <c r="E1233" s="104">
        <f>IF('Case Details'!C$12=1,'Baseline survivor func'!C1233,'Baseline survivor func'!D1233)</f>
        <v>0.54503999999999997</v>
      </c>
      <c r="F1233" s="105">
        <f>ROUND(E1233^EXP('Linear predictor'!D$86),5)</f>
        <v>0.59087000000000001</v>
      </c>
      <c r="G1233" s="91">
        <v>0.87614999999999998</v>
      </c>
      <c r="H1233" s="112">
        <v>0.86948000000000003</v>
      </c>
      <c r="I1233" s="115">
        <f>IF('Case Details'!C$12=1,'Baseline survivor func'!G1233,'Baseline survivor func'!H1233)</f>
        <v>0.87614999999999998</v>
      </c>
      <c r="J1233" s="110">
        <f>ROUND(I1233^EXP('Linear predictor'!F$86),5)</f>
        <v>0.86294999999999999</v>
      </c>
    </row>
    <row r="1234" spans="1:10">
      <c r="A1234" s="93">
        <v>1229</v>
      </c>
      <c r="B1234" s="105">
        <v>1230</v>
      </c>
      <c r="C1234" s="93">
        <v>0.54503999999999997</v>
      </c>
      <c r="D1234" s="94">
        <v>0.21446000000000001</v>
      </c>
      <c r="E1234" s="104">
        <f>IF('Case Details'!C$12=1,'Baseline survivor func'!C1234,'Baseline survivor func'!D1234)</f>
        <v>0.54503999999999997</v>
      </c>
      <c r="F1234" s="105">
        <f>ROUND(E1234^EXP('Linear predictor'!D$86),5)</f>
        <v>0.59087000000000001</v>
      </c>
      <c r="G1234" s="91">
        <v>0.87614999999999998</v>
      </c>
      <c r="H1234" s="112">
        <v>0.86948000000000003</v>
      </c>
      <c r="I1234" s="115">
        <f>IF('Case Details'!C$12=1,'Baseline survivor func'!G1234,'Baseline survivor func'!H1234)</f>
        <v>0.87614999999999998</v>
      </c>
      <c r="J1234" s="110">
        <f>ROUND(I1234^EXP('Linear predictor'!F$86),5)</f>
        <v>0.86294999999999999</v>
      </c>
    </row>
    <row r="1235" spans="1:10">
      <c r="A1235" s="93">
        <v>1230</v>
      </c>
      <c r="B1235" s="105">
        <v>1231</v>
      </c>
      <c r="C1235" s="93">
        <v>0.54503999999999997</v>
      </c>
      <c r="D1235" s="94">
        <v>0.21446000000000001</v>
      </c>
      <c r="E1235" s="104">
        <f>IF('Case Details'!C$12=1,'Baseline survivor func'!C1235,'Baseline survivor func'!D1235)</f>
        <v>0.54503999999999997</v>
      </c>
      <c r="F1235" s="105">
        <f>ROUND(E1235^EXP('Linear predictor'!D$86),5)</f>
        <v>0.59087000000000001</v>
      </c>
      <c r="G1235" s="91">
        <v>0.87614999999999998</v>
      </c>
      <c r="H1235" s="112">
        <v>0.86948000000000003</v>
      </c>
      <c r="I1235" s="115">
        <f>IF('Case Details'!C$12=1,'Baseline survivor func'!G1235,'Baseline survivor func'!H1235)</f>
        <v>0.87614999999999998</v>
      </c>
      <c r="J1235" s="110">
        <f>ROUND(I1235^EXP('Linear predictor'!F$86),5)</f>
        <v>0.86294999999999999</v>
      </c>
    </row>
    <row r="1236" spans="1:10">
      <c r="A1236" s="93">
        <v>1231</v>
      </c>
      <c r="B1236" s="105">
        <v>1232</v>
      </c>
      <c r="C1236" s="93">
        <v>0.54503999999999997</v>
      </c>
      <c r="D1236" s="94">
        <v>0.21446000000000001</v>
      </c>
      <c r="E1236" s="104">
        <f>IF('Case Details'!C$12=1,'Baseline survivor func'!C1236,'Baseline survivor func'!D1236)</f>
        <v>0.54503999999999997</v>
      </c>
      <c r="F1236" s="105">
        <f>ROUND(E1236^EXP('Linear predictor'!D$86),5)</f>
        <v>0.59087000000000001</v>
      </c>
      <c r="G1236" s="91">
        <v>0.87614999999999998</v>
      </c>
      <c r="H1236" s="112">
        <v>0.86948000000000003</v>
      </c>
      <c r="I1236" s="115">
        <f>IF('Case Details'!C$12=1,'Baseline survivor func'!G1236,'Baseline survivor func'!H1236)</f>
        <v>0.87614999999999998</v>
      </c>
      <c r="J1236" s="110">
        <f>ROUND(I1236^EXP('Linear predictor'!F$86),5)</f>
        <v>0.86294999999999999</v>
      </c>
    </row>
    <row r="1237" spans="1:10">
      <c r="A1237" s="93">
        <v>1232</v>
      </c>
      <c r="B1237" s="105">
        <v>1233</v>
      </c>
      <c r="C1237" s="93">
        <v>0.54503999999999997</v>
      </c>
      <c r="D1237" s="94">
        <v>0.21446000000000001</v>
      </c>
      <c r="E1237" s="104">
        <f>IF('Case Details'!C$12=1,'Baseline survivor func'!C1237,'Baseline survivor func'!D1237)</f>
        <v>0.54503999999999997</v>
      </c>
      <c r="F1237" s="105">
        <f>ROUND(E1237^EXP('Linear predictor'!D$86),5)</f>
        <v>0.59087000000000001</v>
      </c>
      <c r="G1237" s="91">
        <v>0.87614999999999998</v>
      </c>
      <c r="H1237" s="112">
        <v>0.86948000000000003</v>
      </c>
      <c r="I1237" s="115">
        <f>IF('Case Details'!C$12=1,'Baseline survivor func'!G1237,'Baseline survivor func'!H1237)</f>
        <v>0.87614999999999998</v>
      </c>
      <c r="J1237" s="110">
        <f>ROUND(I1237^EXP('Linear predictor'!F$86),5)</f>
        <v>0.86294999999999999</v>
      </c>
    </row>
    <row r="1238" spans="1:10">
      <c r="A1238" s="93">
        <v>1233</v>
      </c>
      <c r="B1238" s="105">
        <v>1234</v>
      </c>
      <c r="C1238" s="93">
        <v>0.54503999999999997</v>
      </c>
      <c r="D1238" s="94">
        <v>0.21446000000000001</v>
      </c>
      <c r="E1238" s="104">
        <f>IF('Case Details'!C$12=1,'Baseline survivor func'!C1238,'Baseline survivor func'!D1238)</f>
        <v>0.54503999999999997</v>
      </c>
      <c r="F1238" s="105">
        <f>ROUND(E1238^EXP('Linear predictor'!D$86),5)</f>
        <v>0.59087000000000001</v>
      </c>
      <c r="G1238" s="91">
        <v>0.87614999999999998</v>
      </c>
      <c r="H1238" s="112">
        <v>0.86948000000000003</v>
      </c>
      <c r="I1238" s="115">
        <f>IF('Case Details'!C$12=1,'Baseline survivor func'!G1238,'Baseline survivor func'!H1238)</f>
        <v>0.87614999999999998</v>
      </c>
      <c r="J1238" s="110">
        <f>ROUND(I1238^EXP('Linear predictor'!F$86),5)</f>
        <v>0.86294999999999999</v>
      </c>
    </row>
    <row r="1239" spans="1:10">
      <c r="A1239" s="93">
        <v>1234</v>
      </c>
      <c r="B1239" s="105">
        <v>1235</v>
      </c>
      <c r="C1239" s="93">
        <v>0.54503999999999997</v>
      </c>
      <c r="D1239" s="94">
        <v>0.21446000000000001</v>
      </c>
      <c r="E1239" s="104">
        <f>IF('Case Details'!C$12=1,'Baseline survivor func'!C1239,'Baseline survivor func'!D1239)</f>
        <v>0.54503999999999997</v>
      </c>
      <c r="F1239" s="105">
        <f>ROUND(E1239^EXP('Linear predictor'!D$86),5)</f>
        <v>0.59087000000000001</v>
      </c>
      <c r="G1239" s="91">
        <v>0.87614999999999998</v>
      </c>
      <c r="H1239" s="112">
        <v>0.86948000000000003</v>
      </c>
      <c r="I1239" s="115">
        <f>IF('Case Details'!C$12=1,'Baseline survivor func'!G1239,'Baseline survivor func'!H1239)</f>
        <v>0.87614999999999998</v>
      </c>
      <c r="J1239" s="110">
        <f>ROUND(I1239^EXP('Linear predictor'!F$86),5)</f>
        <v>0.86294999999999999</v>
      </c>
    </row>
    <row r="1240" spans="1:10">
      <c r="A1240" s="93">
        <v>1235</v>
      </c>
      <c r="B1240" s="105">
        <v>1236</v>
      </c>
      <c r="C1240" s="93">
        <v>0.54503999999999997</v>
      </c>
      <c r="D1240" s="94">
        <v>0.21446000000000001</v>
      </c>
      <c r="E1240" s="104">
        <f>IF('Case Details'!C$12=1,'Baseline survivor func'!C1240,'Baseline survivor func'!D1240)</f>
        <v>0.54503999999999997</v>
      </c>
      <c r="F1240" s="105">
        <f>ROUND(E1240^EXP('Linear predictor'!D$86),5)</f>
        <v>0.59087000000000001</v>
      </c>
      <c r="G1240" s="91">
        <v>0.87614999999999998</v>
      </c>
      <c r="H1240" s="112">
        <v>0.86948000000000003</v>
      </c>
      <c r="I1240" s="115">
        <f>IF('Case Details'!C$12=1,'Baseline survivor func'!G1240,'Baseline survivor func'!H1240)</f>
        <v>0.87614999999999998</v>
      </c>
      <c r="J1240" s="110">
        <f>ROUND(I1240^EXP('Linear predictor'!F$86),5)</f>
        <v>0.86294999999999999</v>
      </c>
    </row>
    <row r="1241" spans="1:10">
      <c r="A1241" s="93">
        <v>1236</v>
      </c>
      <c r="B1241" s="105">
        <v>1237</v>
      </c>
      <c r="C1241" s="93">
        <v>0.54503999999999997</v>
      </c>
      <c r="D1241" s="94">
        <v>0.21446000000000001</v>
      </c>
      <c r="E1241" s="104">
        <f>IF('Case Details'!C$12=1,'Baseline survivor func'!C1241,'Baseline survivor func'!D1241)</f>
        <v>0.54503999999999997</v>
      </c>
      <c r="F1241" s="105">
        <f>ROUND(E1241^EXP('Linear predictor'!D$86),5)</f>
        <v>0.59087000000000001</v>
      </c>
      <c r="G1241" s="91">
        <v>0.87614999999999998</v>
      </c>
      <c r="H1241" s="112">
        <v>0.86948000000000003</v>
      </c>
      <c r="I1241" s="115">
        <f>IF('Case Details'!C$12=1,'Baseline survivor func'!G1241,'Baseline survivor func'!H1241)</f>
        <v>0.87614999999999998</v>
      </c>
      <c r="J1241" s="110">
        <f>ROUND(I1241^EXP('Linear predictor'!F$86),5)</f>
        <v>0.86294999999999999</v>
      </c>
    </row>
    <row r="1242" spans="1:10">
      <c r="A1242" s="93">
        <v>1237</v>
      </c>
      <c r="B1242" s="105">
        <v>1238</v>
      </c>
      <c r="C1242" s="93">
        <v>0.54503999999999997</v>
      </c>
      <c r="D1242" s="94">
        <v>0.21446000000000001</v>
      </c>
      <c r="E1242" s="104">
        <f>IF('Case Details'!C$12=1,'Baseline survivor func'!C1242,'Baseline survivor func'!D1242)</f>
        <v>0.54503999999999997</v>
      </c>
      <c r="F1242" s="105">
        <f>ROUND(E1242^EXP('Linear predictor'!D$86),5)</f>
        <v>0.59087000000000001</v>
      </c>
      <c r="G1242" s="91">
        <v>0.87614999999999998</v>
      </c>
      <c r="H1242" s="112">
        <v>0.86948000000000003</v>
      </c>
      <c r="I1242" s="115">
        <f>IF('Case Details'!C$12=1,'Baseline survivor func'!G1242,'Baseline survivor func'!H1242)</f>
        <v>0.87614999999999998</v>
      </c>
      <c r="J1242" s="110">
        <f>ROUND(I1242^EXP('Linear predictor'!F$86),5)</f>
        <v>0.86294999999999999</v>
      </c>
    </row>
    <row r="1243" spans="1:10">
      <c r="A1243" s="93">
        <v>1238</v>
      </c>
      <c r="B1243" s="105">
        <v>1239</v>
      </c>
      <c r="C1243" s="93">
        <v>0.54503999999999997</v>
      </c>
      <c r="D1243" s="94">
        <v>0.21446000000000001</v>
      </c>
      <c r="E1243" s="104">
        <f>IF('Case Details'!C$12=1,'Baseline survivor func'!C1243,'Baseline survivor func'!D1243)</f>
        <v>0.54503999999999997</v>
      </c>
      <c r="F1243" s="105">
        <f>ROUND(E1243^EXP('Linear predictor'!D$86),5)</f>
        <v>0.59087000000000001</v>
      </c>
      <c r="G1243" s="91">
        <v>0.87614999999999998</v>
      </c>
      <c r="H1243" s="112">
        <v>0.86948000000000003</v>
      </c>
      <c r="I1243" s="115">
        <f>IF('Case Details'!C$12=1,'Baseline survivor func'!G1243,'Baseline survivor func'!H1243)</f>
        <v>0.87614999999999998</v>
      </c>
      <c r="J1243" s="110">
        <f>ROUND(I1243^EXP('Linear predictor'!F$86),5)</f>
        <v>0.86294999999999999</v>
      </c>
    </row>
    <row r="1244" spans="1:10">
      <c r="A1244" s="93">
        <v>1239</v>
      </c>
      <c r="B1244" s="105">
        <v>1240</v>
      </c>
      <c r="C1244" s="93">
        <v>0.54503999999999997</v>
      </c>
      <c r="D1244" s="94">
        <v>0.21446000000000001</v>
      </c>
      <c r="E1244" s="104">
        <f>IF('Case Details'!C$12=1,'Baseline survivor func'!C1244,'Baseline survivor func'!D1244)</f>
        <v>0.54503999999999997</v>
      </c>
      <c r="F1244" s="105">
        <f>ROUND(E1244^EXP('Linear predictor'!D$86),5)</f>
        <v>0.59087000000000001</v>
      </c>
      <c r="G1244" s="91">
        <v>0.87614999999999998</v>
      </c>
      <c r="H1244" s="112">
        <v>0.86948000000000003</v>
      </c>
      <c r="I1244" s="115">
        <f>IF('Case Details'!C$12=1,'Baseline survivor func'!G1244,'Baseline survivor func'!H1244)</f>
        <v>0.87614999999999998</v>
      </c>
      <c r="J1244" s="110">
        <f>ROUND(I1244^EXP('Linear predictor'!F$86),5)</f>
        <v>0.86294999999999999</v>
      </c>
    </row>
    <row r="1245" spans="1:10">
      <c r="A1245" s="93">
        <v>1240</v>
      </c>
      <c r="B1245" s="105">
        <v>1241</v>
      </c>
      <c r="C1245" s="93">
        <v>0.54503999999999997</v>
      </c>
      <c r="D1245" s="94">
        <v>0.21446000000000001</v>
      </c>
      <c r="E1245" s="104">
        <f>IF('Case Details'!C$12=1,'Baseline survivor func'!C1245,'Baseline survivor func'!D1245)</f>
        <v>0.54503999999999997</v>
      </c>
      <c r="F1245" s="105">
        <f>ROUND(E1245^EXP('Linear predictor'!D$86),5)</f>
        <v>0.59087000000000001</v>
      </c>
      <c r="G1245" s="91">
        <v>0.87614999999999998</v>
      </c>
      <c r="H1245" s="112">
        <v>0.86948000000000003</v>
      </c>
      <c r="I1245" s="115">
        <f>IF('Case Details'!C$12=1,'Baseline survivor func'!G1245,'Baseline survivor func'!H1245)</f>
        <v>0.87614999999999998</v>
      </c>
      <c r="J1245" s="110">
        <f>ROUND(I1245^EXP('Linear predictor'!F$86),5)</f>
        <v>0.86294999999999999</v>
      </c>
    </row>
    <row r="1246" spans="1:10">
      <c r="A1246" s="93">
        <v>1241</v>
      </c>
      <c r="B1246" s="105">
        <v>1242</v>
      </c>
      <c r="C1246" s="93">
        <v>0.54503999999999997</v>
      </c>
      <c r="D1246" s="94">
        <v>0.21446000000000001</v>
      </c>
      <c r="E1246" s="104">
        <f>IF('Case Details'!C$12=1,'Baseline survivor func'!C1246,'Baseline survivor func'!D1246)</f>
        <v>0.54503999999999997</v>
      </c>
      <c r="F1246" s="105">
        <f>ROUND(E1246^EXP('Linear predictor'!D$86),5)</f>
        <v>0.59087000000000001</v>
      </c>
      <c r="G1246" s="91">
        <v>0.87614999999999998</v>
      </c>
      <c r="H1246" s="112">
        <v>0.86948000000000003</v>
      </c>
      <c r="I1246" s="115">
        <f>IF('Case Details'!C$12=1,'Baseline survivor func'!G1246,'Baseline survivor func'!H1246)</f>
        <v>0.87614999999999998</v>
      </c>
      <c r="J1246" s="110">
        <f>ROUND(I1246^EXP('Linear predictor'!F$86),5)</f>
        <v>0.86294999999999999</v>
      </c>
    </row>
    <row r="1247" spans="1:10">
      <c r="A1247" s="93">
        <v>1242</v>
      </c>
      <c r="B1247" s="105">
        <v>1243</v>
      </c>
      <c r="C1247" s="93">
        <v>0.54503999999999997</v>
      </c>
      <c r="D1247" s="94">
        <v>0.21446000000000001</v>
      </c>
      <c r="E1247" s="104">
        <f>IF('Case Details'!C$12=1,'Baseline survivor func'!C1247,'Baseline survivor func'!D1247)</f>
        <v>0.54503999999999997</v>
      </c>
      <c r="F1247" s="105">
        <f>ROUND(E1247^EXP('Linear predictor'!D$86),5)</f>
        <v>0.59087000000000001</v>
      </c>
      <c r="G1247" s="91">
        <v>0.87614999999999998</v>
      </c>
      <c r="H1247" s="112">
        <v>0.86948000000000003</v>
      </c>
      <c r="I1247" s="115">
        <f>IF('Case Details'!C$12=1,'Baseline survivor func'!G1247,'Baseline survivor func'!H1247)</f>
        <v>0.87614999999999998</v>
      </c>
      <c r="J1247" s="110">
        <f>ROUND(I1247^EXP('Linear predictor'!F$86),5)</f>
        <v>0.86294999999999999</v>
      </c>
    </row>
    <row r="1248" spans="1:10">
      <c r="A1248" s="93">
        <v>1243</v>
      </c>
      <c r="B1248" s="105">
        <v>1244</v>
      </c>
      <c r="C1248" s="93">
        <v>0.54503999999999997</v>
      </c>
      <c r="D1248" s="94">
        <v>0.21446000000000001</v>
      </c>
      <c r="E1248" s="104">
        <f>IF('Case Details'!C$12=1,'Baseline survivor func'!C1248,'Baseline survivor func'!D1248)</f>
        <v>0.54503999999999997</v>
      </c>
      <c r="F1248" s="105">
        <f>ROUND(E1248^EXP('Linear predictor'!D$86),5)</f>
        <v>0.59087000000000001</v>
      </c>
      <c r="G1248" s="91">
        <v>0.87614999999999998</v>
      </c>
      <c r="H1248" s="112">
        <v>0.86948000000000003</v>
      </c>
      <c r="I1248" s="115">
        <f>IF('Case Details'!C$12=1,'Baseline survivor func'!G1248,'Baseline survivor func'!H1248)</f>
        <v>0.87614999999999998</v>
      </c>
      <c r="J1248" s="110">
        <f>ROUND(I1248^EXP('Linear predictor'!F$86),5)</f>
        <v>0.86294999999999999</v>
      </c>
    </row>
    <row r="1249" spans="1:10">
      <c r="A1249" s="93">
        <v>1244</v>
      </c>
      <c r="B1249" s="105">
        <v>1245</v>
      </c>
      <c r="C1249" s="93">
        <v>0.54503999999999997</v>
      </c>
      <c r="D1249" s="94">
        <v>0.21446000000000001</v>
      </c>
      <c r="E1249" s="104">
        <f>IF('Case Details'!C$12=1,'Baseline survivor func'!C1249,'Baseline survivor func'!D1249)</f>
        <v>0.54503999999999997</v>
      </c>
      <c r="F1249" s="105">
        <f>ROUND(E1249^EXP('Linear predictor'!D$86),5)</f>
        <v>0.59087000000000001</v>
      </c>
      <c r="G1249" s="91">
        <v>0.87614999999999998</v>
      </c>
      <c r="H1249" s="112">
        <v>0.86948000000000003</v>
      </c>
      <c r="I1249" s="115">
        <f>IF('Case Details'!C$12=1,'Baseline survivor func'!G1249,'Baseline survivor func'!H1249)</f>
        <v>0.87614999999999998</v>
      </c>
      <c r="J1249" s="110">
        <f>ROUND(I1249^EXP('Linear predictor'!F$86),5)</f>
        <v>0.86294999999999999</v>
      </c>
    </row>
    <row r="1250" spans="1:10">
      <c r="A1250" s="93">
        <v>1245</v>
      </c>
      <c r="B1250" s="105">
        <v>1246</v>
      </c>
      <c r="C1250" s="93">
        <v>0.54503999999999997</v>
      </c>
      <c r="D1250" s="94">
        <v>0.21446000000000001</v>
      </c>
      <c r="E1250" s="104">
        <f>IF('Case Details'!C$12=1,'Baseline survivor func'!C1250,'Baseline survivor func'!D1250)</f>
        <v>0.54503999999999997</v>
      </c>
      <c r="F1250" s="105">
        <f>ROUND(E1250^EXP('Linear predictor'!D$86),5)</f>
        <v>0.59087000000000001</v>
      </c>
      <c r="G1250" s="91">
        <v>0.87614999999999998</v>
      </c>
      <c r="H1250" s="112">
        <v>0.86948000000000003</v>
      </c>
      <c r="I1250" s="115">
        <f>IF('Case Details'!C$12=1,'Baseline survivor func'!G1250,'Baseline survivor func'!H1250)</f>
        <v>0.87614999999999998</v>
      </c>
      <c r="J1250" s="110">
        <f>ROUND(I1250^EXP('Linear predictor'!F$86),5)</f>
        <v>0.86294999999999999</v>
      </c>
    </row>
    <row r="1251" spans="1:10">
      <c r="A1251" s="93">
        <v>1246</v>
      </c>
      <c r="B1251" s="105">
        <v>1247</v>
      </c>
      <c r="C1251" s="93">
        <v>0.54503999999999997</v>
      </c>
      <c r="D1251" s="94">
        <v>0.21446000000000001</v>
      </c>
      <c r="E1251" s="104">
        <f>IF('Case Details'!C$12=1,'Baseline survivor func'!C1251,'Baseline survivor func'!D1251)</f>
        <v>0.54503999999999997</v>
      </c>
      <c r="F1251" s="105">
        <f>ROUND(E1251^EXP('Linear predictor'!D$86),5)</f>
        <v>0.59087000000000001</v>
      </c>
      <c r="G1251" s="91">
        <v>0.87614999999999998</v>
      </c>
      <c r="H1251" s="112">
        <v>0.86948000000000003</v>
      </c>
      <c r="I1251" s="115">
        <f>IF('Case Details'!C$12=1,'Baseline survivor func'!G1251,'Baseline survivor func'!H1251)</f>
        <v>0.87614999999999998</v>
      </c>
      <c r="J1251" s="110">
        <f>ROUND(I1251^EXP('Linear predictor'!F$86),5)</f>
        <v>0.86294999999999999</v>
      </c>
    </row>
    <row r="1252" spans="1:10">
      <c r="A1252" s="93">
        <v>1247</v>
      </c>
      <c r="B1252" s="105">
        <v>1248</v>
      </c>
      <c r="C1252" s="93">
        <v>0.54503999999999997</v>
      </c>
      <c r="D1252" s="94">
        <v>0.21446000000000001</v>
      </c>
      <c r="E1252" s="104">
        <f>IF('Case Details'!C$12=1,'Baseline survivor func'!C1252,'Baseline survivor func'!D1252)</f>
        <v>0.54503999999999997</v>
      </c>
      <c r="F1252" s="105">
        <f>ROUND(E1252^EXP('Linear predictor'!D$86),5)</f>
        <v>0.59087000000000001</v>
      </c>
      <c r="G1252" s="91">
        <v>0.87614999999999998</v>
      </c>
      <c r="H1252" s="112">
        <v>0.86948000000000003</v>
      </c>
      <c r="I1252" s="115">
        <f>IF('Case Details'!C$12=1,'Baseline survivor func'!G1252,'Baseline survivor func'!H1252)</f>
        <v>0.87614999999999998</v>
      </c>
      <c r="J1252" s="110">
        <f>ROUND(I1252^EXP('Linear predictor'!F$86),5)</f>
        <v>0.86294999999999999</v>
      </c>
    </row>
    <row r="1253" spans="1:10">
      <c r="A1253" s="93">
        <v>1248</v>
      </c>
      <c r="B1253" s="105">
        <v>1249</v>
      </c>
      <c r="C1253" s="93">
        <v>0.54503999999999997</v>
      </c>
      <c r="D1253" s="94">
        <v>0.21446000000000001</v>
      </c>
      <c r="E1253" s="104">
        <f>IF('Case Details'!C$12=1,'Baseline survivor func'!C1253,'Baseline survivor func'!D1253)</f>
        <v>0.54503999999999997</v>
      </c>
      <c r="F1253" s="105">
        <f>ROUND(E1253^EXP('Linear predictor'!D$86),5)</f>
        <v>0.59087000000000001</v>
      </c>
      <c r="G1253" s="91">
        <v>0.87614999999999998</v>
      </c>
      <c r="H1253" s="112">
        <v>0.86948000000000003</v>
      </c>
      <c r="I1253" s="115">
        <f>IF('Case Details'!C$12=1,'Baseline survivor func'!G1253,'Baseline survivor func'!H1253)</f>
        <v>0.87614999999999998</v>
      </c>
      <c r="J1253" s="110">
        <f>ROUND(I1253^EXP('Linear predictor'!F$86),5)</f>
        <v>0.86294999999999999</v>
      </c>
    </row>
    <row r="1254" spans="1:10">
      <c r="A1254" s="93">
        <v>1249</v>
      </c>
      <c r="B1254" s="105">
        <v>1250</v>
      </c>
      <c r="C1254" s="93">
        <v>0.54503999999999997</v>
      </c>
      <c r="D1254" s="94">
        <v>0.21446000000000001</v>
      </c>
      <c r="E1254" s="104">
        <f>IF('Case Details'!C$12=1,'Baseline survivor func'!C1254,'Baseline survivor func'!D1254)</f>
        <v>0.54503999999999997</v>
      </c>
      <c r="F1254" s="105">
        <f>ROUND(E1254^EXP('Linear predictor'!D$86),5)</f>
        <v>0.59087000000000001</v>
      </c>
      <c r="G1254" s="91">
        <v>0.87614999999999998</v>
      </c>
      <c r="H1254" s="112">
        <v>0.86948000000000003</v>
      </c>
      <c r="I1254" s="115">
        <f>IF('Case Details'!C$12=1,'Baseline survivor func'!G1254,'Baseline survivor func'!H1254)</f>
        <v>0.87614999999999998</v>
      </c>
      <c r="J1254" s="110">
        <f>ROUND(I1254^EXP('Linear predictor'!F$86),5)</f>
        <v>0.86294999999999999</v>
      </c>
    </row>
    <row r="1255" spans="1:10">
      <c r="A1255" s="93">
        <v>1250</v>
      </c>
      <c r="B1255" s="105">
        <v>1251</v>
      </c>
      <c r="C1255" s="93">
        <v>0.54503999999999997</v>
      </c>
      <c r="D1255" s="94">
        <v>0.21446000000000001</v>
      </c>
      <c r="E1255" s="104">
        <f>IF('Case Details'!C$12=1,'Baseline survivor func'!C1255,'Baseline survivor func'!D1255)</f>
        <v>0.54503999999999997</v>
      </c>
      <c r="F1255" s="105">
        <f>ROUND(E1255^EXP('Linear predictor'!D$86),5)</f>
        <v>0.59087000000000001</v>
      </c>
      <c r="G1255" s="91">
        <v>0.87614999999999998</v>
      </c>
      <c r="H1255" s="112">
        <v>0.86948000000000003</v>
      </c>
      <c r="I1255" s="115">
        <f>IF('Case Details'!C$12=1,'Baseline survivor func'!G1255,'Baseline survivor func'!H1255)</f>
        <v>0.87614999999999998</v>
      </c>
      <c r="J1255" s="110">
        <f>ROUND(I1255^EXP('Linear predictor'!F$86),5)</f>
        <v>0.86294999999999999</v>
      </c>
    </row>
    <row r="1256" spans="1:10">
      <c r="A1256" s="93">
        <v>1251</v>
      </c>
      <c r="B1256" s="105">
        <v>1252</v>
      </c>
      <c r="C1256" s="93">
        <v>0.54503999999999997</v>
      </c>
      <c r="D1256" s="94">
        <v>0.21446000000000001</v>
      </c>
      <c r="E1256" s="104">
        <f>IF('Case Details'!C$12=1,'Baseline survivor func'!C1256,'Baseline survivor func'!D1256)</f>
        <v>0.54503999999999997</v>
      </c>
      <c r="F1256" s="105">
        <f>ROUND(E1256^EXP('Linear predictor'!D$86),5)</f>
        <v>0.59087000000000001</v>
      </c>
      <c r="G1256" s="91">
        <v>0.87073</v>
      </c>
      <c r="H1256" s="112">
        <v>0.86948000000000003</v>
      </c>
      <c r="I1256" s="115">
        <f>IF('Case Details'!C$12=1,'Baseline survivor func'!G1256,'Baseline survivor func'!H1256)</f>
        <v>0.87073</v>
      </c>
      <c r="J1256" s="110">
        <f>ROUND(I1256^EXP('Linear predictor'!F$86),5)</f>
        <v>0.85699999999999998</v>
      </c>
    </row>
    <row r="1257" spans="1:10">
      <c r="A1257" s="93">
        <v>1252</v>
      </c>
      <c r="B1257" s="105">
        <v>1253</v>
      </c>
      <c r="C1257" s="93">
        <v>0.54503999999999997</v>
      </c>
      <c r="D1257" s="94">
        <v>0.21446000000000001</v>
      </c>
      <c r="E1257" s="104">
        <f>IF('Case Details'!C$12=1,'Baseline survivor func'!C1257,'Baseline survivor func'!D1257)</f>
        <v>0.54503999999999997</v>
      </c>
      <c r="F1257" s="105">
        <f>ROUND(E1257^EXP('Linear predictor'!D$86),5)</f>
        <v>0.59087000000000001</v>
      </c>
      <c r="G1257" s="91">
        <v>0.87073</v>
      </c>
      <c r="H1257" s="112">
        <v>0.86948000000000003</v>
      </c>
      <c r="I1257" s="115">
        <f>IF('Case Details'!C$12=1,'Baseline survivor func'!G1257,'Baseline survivor func'!H1257)</f>
        <v>0.87073</v>
      </c>
      <c r="J1257" s="110">
        <f>ROUND(I1257^EXP('Linear predictor'!F$86),5)</f>
        <v>0.85699999999999998</v>
      </c>
    </row>
    <row r="1258" spans="1:10">
      <c r="A1258" s="93">
        <v>1253</v>
      </c>
      <c r="B1258" s="105">
        <v>1254</v>
      </c>
      <c r="C1258" s="93">
        <v>0.54503999999999997</v>
      </c>
      <c r="D1258" s="94">
        <v>0.21446000000000001</v>
      </c>
      <c r="E1258" s="104">
        <f>IF('Case Details'!C$12=1,'Baseline survivor func'!C1258,'Baseline survivor func'!D1258)</f>
        <v>0.54503999999999997</v>
      </c>
      <c r="F1258" s="105">
        <f>ROUND(E1258^EXP('Linear predictor'!D$86),5)</f>
        <v>0.59087000000000001</v>
      </c>
      <c r="G1258" s="91">
        <v>0.87073</v>
      </c>
      <c r="H1258" s="112">
        <v>0.86948000000000003</v>
      </c>
      <c r="I1258" s="115">
        <f>IF('Case Details'!C$12=1,'Baseline survivor func'!G1258,'Baseline survivor func'!H1258)</f>
        <v>0.87073</v>
      </c>
      <c r="J1258" s="110">
        <f>ROUND(I1258^EXP('Linear predictor'!F$86),5)</f>
        <v>0.85699999999999998</v>
      </c>
    </row>
    <row r="1259" spans="1:10">
      <c r="A1259" s="93">
        <v>1254</v>
      </c>
      <c r="B1259" s="105">
        <v>1255</v>
      </c>
      <c r="C1259" s="93">
        <v>0.54503999999999997</v>
      </c>
      <c r="D1259" s="94">
        <v>0.21446000000000001</v>
      </c>
      <c r="E1259" s="104">
        <f>IF('Case Details'!C$12=1,'Baseline survivor func'!C1259,'Baseline survivor func'!D1259)</f>
        <v>0.54503999999999997</v>
      </c>
      <c r="F1259" s="105">
        <f>ROUND(E1259^EXP('Linear predictor'!D$86),5)</f>
        <v>0.59087000000000001</v>
      </c>
      <c r="G1259" s="91">
        <v>0.87073</v>
      </c>
      <c r="H1259" s="112">
        <v>0.86948000000000003</v>
      </c>
      <c r="I1259" s="115">
        <f>IF('Case Details'!C$12=1,'Baseline survivor func'!G1259,'Baseline survivor func'!H1259)</f>
        <v>0.87073</v>
      </c>
      <c r="J1259" s="110">
        <f>ROUND(I1259^EXP('Linear predictor'!F$86),5)</f>
        <v>0.85699999999999998</v>
      </c>
    </row>
    <row r="1260" spans="1:10">
      <c r="A1260" s="93">
        <v>1255</v>
      </c>
      <c r="B1260" s="105">
        <v>1256</v>
      </c>
      <c r="C1260" s="93">
        <v>0.54503999999999997</v>
      </c>
      <c r="D1260" s="94">
        <v>0.21446000000000001</v>
      </c>
      <c r="E1260" s="104">
        <f>IF('Case Details'!C$12=1,'Baseline survivor func'!C1260,'Baseline survivor func'!D1260)</f>
        <v>0.54503999999999997</v>
      </c>
      <c r="F1260" s="105">
        <f>ROUND(E1260^EXP('Linear predictor'!D$86),5)</f>
        <v>0.59087000000000001</v>
      </c>
      <c r="G1260" s="91">
        <v>0.87073</v>
      </c>
      <c r="H1260" s="112">
        <v>0.86948000000000003</v>
      </c>
      <c r="I1260" s="115">
        <f>IF('Case Details'!C$12=1,'Baseline survivor func'!G1260,'Baseline survivor func'!H1260)</f>
        <v>0.87073</v>
      </c>
      <c r="J1260" s="110">
        <f>ROUND(I1260^EXP('Linear predictor'!F$86),5)</f>
        <v>0.85699999999999998</v>
      </c>
    </row>
    <row r="1261" spans="1:10">
      <c r="A1261" s="93">
        <v>1256</v>
      </c>
      <c r="B1261" s="105">
        <v>1257</v>
      </c>
      <c r="C1261" s="93">
        <v>0.54503999999999997</v>
      </c>
      <c r="D1261" s="94">
        <v>0.21446000000000001</v>
      </c>
      <c r="E1261" s="104">
        <f>IF('Case Details'!C$12=1,'Baseline survivor func'!C1261,'Baseline survivor func'!D1261)</f>
        <v>0.54503999999999997</v>
      </c>
      <c r="F1261" s="105">
        <f>ROUND(E1261^EXP('Linear predictor'!D$86),5)</f>
        <v>0.59087000000000001</v>
      </c>
      <c r="G1261" s="91">
        <v>0.87073</v>
      </c>
      <c r="H1261" s="112">
        <v>0.86948000000000003</v>
      </c>
      <c r="I1261" s="115">
        <f>IF('Case Details'!C$12=1,'Baseline survivor func'!G1261,'Baseline survivor func'!H1261)</f>
        <v>0.87073</v>
      </c>
      <c r="J1261" s="110">
        <f>ROUND(I1261^EXP('Linear predictor'!F$86),5)</f>
        <v>0.85699999999999998</v>
      </c>
    </row>
    <row r="1262" spans="1:10">
      <c r="A1262" s="93">
        <v>1257</v>
      </c>
      <c r="B1262" s="105">
        <v>1258</v>
      </c>
      <c r="C1262" s="93">
        <v>0.54503999999999997</v>
      </c>
      <c r="D1262" s="94">
        <v>0.21446000000000001</v>
      </c>
      <c r="E1262" s="104">
        <f>IF('Case Details'!C$12=1,'Baseline survivor func'!C1262,'Baseline survivor func'!D1262)</f>
        <v>0.54503999999999997</v>
      </c>
      <c r="F1262" s="105">
        <f>ROUND(E1262^EXP('Linear predictor'!D$86),5)</f>
        <v>0.59087000000000001</v>
      </c>
      <c r="G1262" s="91">
        <v>0.87073</v>
      </c>
      <c r="H1262" s="112">
        <v>0.86948000000000003</v>
      </c>
      <c r="I1262" s="115">
        <f>IF('Case Details'!C$12=1,'Baseline survivor func'!G1262,'Baseline survivor func'!H1262)</f>
        <v>0.87073</v>
      </c>
      <c r="J1262" s="110">
        <f>ROUND(I1262^EXP('Linear predictor'!F$86),5)</f>
        <v>0.85699999999999998</v>
      </c>
    </row>
    <row r="1263" spans="1:10">
      <c r="A1263" s="93">
        <v>1258</v>
      </c>
      <c r="B1263" s="105">
        <v>1259</v>
      </c>
      <c r="C1263" s="93">
        <v>0.54503999999999997</v>
      </c>
      <c r="D1263" s="94">
        <v>0.21446000000000001</v>
      </c>
      <c r="E1263" s="104">
        <f>IF('Case Details'!C$12=1,'Baseline survivor func'!C1263,'Baseline survivor func'!D1263)</f>
        <v>0.54503999999999997</v>
      </c>
      <c r="F1263" s="105">
        <f>ROUND(E1263^EXP('Linear predictor'!D$86),5)</f>
        <v>0.59087000000000001</v>
      </c>
      <c r="G1263" s="91">
        <v>0.87073</v>
      </c>
      <c r="H1263" s="112">
        <v>0.86895</v>
      </c>
      <c r="I1263" s="115">
        <f>IF('Case Details'!C$12=1,'Baseline survivor func'!G1263,'Baseline survivor func'!H1263)</f>
        <v>0.87073</v>
      </c>
      <c r="J1263" s="110">
        <f>ROUND(I1263^EXP('Linear predictor'!F$86),5)</f>
        <v>0.85699999999999998</v>
      </c>
    </row>
    <row r="1264" spans="1:10">
      <c r="A1264" s="93">
        <v>1259</v>
      </c>
      <c r="B1264" s="105">
        <v>1260</v>
      </c>
      <c r="C1264" s="93">
        <v>0.54503999999999997</v>
      </c>
      <c r="D1264" s="94">
        <v>0.21446000000000001</v>
      </c>
      <c r="E1264" s="104">
        <f>IF('Case Details'!C$12=1,'Baseline survivor func'!C1264,'Baseline survivor func'!D1264)</f>
        <v>0.54503999999999997</v>
      </c>
      <c r="F1264" s="105">
        <f>ROUND(E1264^EXP('Linear predictor'!D$86),5)</f>
        <v>0.59087000000000001</v>
      </c>
      <c r="G1264" s="91">
        <v>0.87073</v>
      </c>
      <c r="H1264" s="112">
        <v>0.86895</v>
      </c>
      <c r="I1264" s="115">
        <f>IF('Case Details'!C$12=1,'Baseline survivor func'!G1264,'Baseline survivor func'!H1264)</f>
        <v>0.87073</v>
      </c>
      <c r="J1264" s="110">
        <f>ROUND(I1264^EXP('Linear predictor'!F$86),5)</f>
        <v>0.85699999999999998</v>
      </c>
    </row>
    <row r="1265" spans="1:10">
      <c r="A1265" s="93">
        <v>1260</v>
      </c>
      <c r="B1265" s="105">
        <v>1261</v>
      </c>
      <c r="C1265" s="93">
        <v>0.54503999999999997</v>
      </c>
      <c r="D1265" s="94">
        <v>0.21446000000000001</v>
      </c>
      <c r="E1265" s="104">
        <f>IF('Case Details'!C$12=1,'Baseline survivor func'!C1265,'Baseline survivor func'!D1265)</f>
        <v>0.54503999999999997</v>
      </c>
      <c r="F1265" s="105">
        <f>ROUND(E1265^EXP('Linear predictor'!D$86),5)</f>
        <v>0.59087000000000001</v>
      </c>
      <c r="G1265" s="91">
        <v>0.87073</v>
      </c>
      <c r="H1265" s="112">
        <v>0.86895</v>
      </c>
      <c r="I1265" s="115">
        <f>IF('Case Details'!C$12=1,'Baseline survivor func'!G1265,'Baseline survivor func'!H1265)</f>
        <v>0.87073</v>
      </c>
      <c r="J1265" s="110">
        <f>ROUND(I1265^EXP('Linear predictor'!F$86),5)</f>
        <v>0.85699999999999998</v>
      </c>
    </row>
    <row r="1266" spans="1:10">
      <c r="A1266" s="93">
        <v>1261</v>
      </c>
      <c r="B1266" s="105">
        <v>1262</v>
      </c>
      <c r="C1266" s="93">
        <v>0.54503999999999997</v>
      </c>
      <c r="D1266" s="94">
        <v>0.21446000000000001</v>
      </c>
      <c r="E1266" s="104">
        <f>IF('Case Details'!C$12=1,'Baseline survivor func'!C1266,'Baseline survivor func'!D1266)</f>
        <v>0.54503999999999997</v>
      </c>
      <c r="F1266" s="105">
        <f>ROUND(E1266^EXP('Linear predictor'!D$86),5)</f>
        <v>0.59087000000000001</v>
      </c>
      <c r="G1266" s="91">
        <v>0.87073</v>
      </c>
      <c r="H1266" s="112">
        <v>0.86895</v>
      </c>
      <c r="I1266" s="115">
        <f>IF('Case Details'!C$12=1,'Baseline survivor func'!G1266,'Baseline survivor func'!H1266)</f>
        <v>0.87073</v>
      </c>
      <c r="J1266" s="110">
        <f>ROUND(I1266^EXP('Linear predictor'!F$86),5)</f>
        <v>0.85699999999999998</v>
      </c>
    </row>
    <row r="1267" spans="1:10">
      <c r="A1267" s="93">
        <v>1262</v>
      </c>
      <c r="B1267" s="105">
        <v>1263</v>
      </c>
      <c r="C1267" s="93">
        <v>0.54503999999999997</v>
      </c>
      <c r="D1267" s="94">
        <v>0.21446000000000001</v>
      </c>
      <c r="E1267" s="104">
        <f>IF('Case Details'!C$12=1,'Baseline survivor func'!C1267,'Baseline survivor func'!D1267)</f>
        <v>0.54503999999999997</v>
      </c>
      <c r="F1267" s="105">
        <f>ROUND(E1267^EXP('Linear predictor'!D$86),5)</f>
        <v>0.59087000000000001</v>
      </c>
      <c r="G1267" s="91">
        <v>0.87073</v>
      </c>
      <c r="H1267" s="112">
        <v>0.86843000000000004</v>
      </c>
      <c r="I1267" s="115">
        <f>IF('Case Details'!C$12=1,'Baseline survivor func'!G1267,'Baseline survivor func'!H1267)</f>
        <v>0.87073</v>
      </c>
      <c r="J1267" s="110">
        <f>ROUND(I1267^EXP('Linear predictor'!F$86),5)</f>
        <v>0.85699999999999998</v>
      </c>
    </row>
    <row r="1268" spans="1:10">
      <c r="A1268" s="93">
        <v>1263</v>
      </c>
      <c r="B1268" s="105">
        <v>1264</v>
      </c>
      <c r="C1268" s="93">
        <v>0.54503999999999997</v>
      </c>
      <c r="D1268" s="94">
        <v>0.21446000000000001</v>
      </c>
      <c r="E1268" s="104">
        <f>IF('Case Details'!C$12=1,'Baseline survivor func'!C1268,'Baseline survivor func'!D1268)</f>
        <v>0.54503999999999997</v>
      </c>
      <c r="F1268" s="105">
        <f>ROUND(E1268^EXP('Linear predictor'!D$86),5)</f>
        <v>0.59087000000000001</v>
      </c>
      <c r="G1268" s="91">
        <v>0.87073</v>
      </c>
      <c r="H1268" s="112">
        <v>0.86843000000000004</v>
      </c>
      <c r="I1268" s="115">
        <f>IF('Case Details'!C$12=1,'Baseline survivor func'!G1268,'Baseline survivor func'!H1268)</f>
        <v>0.87073</v>
      </c>
      <c r="J1268" s="110">
        <f>ROUND(I1268^EXP('Linear predictor'!F$86),5)</f>
        <v>0.85699999999999998</v>
      </c>
    </row>
    <row r="1269" spans="1:10">
      <c r="A1269" s="93">
        <v>1264</v>
      </c>
      <c r="B1269" s="105">
        <v>1265</v>
      </c>
      <c r="C1269" s="93">
        <v>0.54503999999999997</v>
      </c>
      <c r="D1269" s="94">
        <v>0.21446000000000001</v>
      </c>
      <c r="E1269" s="104">
        <f>IF('Case Details'!C$12=1,'Baseline survivor func'!C1269,'Baseline survivor func'!D1269)</f>
        <v>0.54503999999999997</v>
      </c>
      <c r="F1269" s="105">
        <f>ROUND(E1269^EXP('Linear predictor'!D$86),5)</f>
        <v>0.59087000000000001</v>
      </c>
      <c r="G1269" s="91">
        <v>0.87073</v>
      </c>
      <c r="H1269" s="112">
        <v>0.8679</v>
      </c>
      <c r="I1269" s="115">
        <f>IF('Case Details'!C$12=1,'Baseline survivor func'!G1269,'Baseline survivor func'!H1269)</f>
        <v>0.87073</v>
      </c>
      <c r="J1269" s="110">
        <f>ROUND(I1269^EXP('Linear predictor'!F$86),5)</f>
        <v>0.85699999999999998</v>
      </c>
    </row>
    <row r="1270" spans="1:10">
      <c r="A1270" s="93">
        <v>1265</v>
      </c>
      <c r="B1270" s="105">
        <v>1266</v>
      </c>
      <c r="C1270" s="93">
        <v>0.54503999999999997</v>
      </c>
      <c r="D1270" s="94">
        <v>0.21446000000000001</v>
      </c>
      <c r="E1270" s="104">
        <f>IF('Case Details'!C$12=1,'Baseline survivor func'!C1270,'Baseline survivor func'!D1270)</f>
        <v>0.54503999999999997</v>
      </c>
      <c r="F1270" s="105">
        <f>ROUND(E1270^EXP('Linear predictor'!D$86),5)</f>
        <v>0.59087000000000001</v>
      </c>
      <c r="G1270" s="91">
        <v>0.87073</v>
      </c>
      <c r="H1270" s="112">
        <v>0.8679</v>
      </c>
      <c r="I1270" s="115">
        <f>IF('Case Details'!C$12=1,'Baseline survivor func'!G1270,'Baseline survivor func'!H1270)</f>
        <v>0.87073</v>
      </c>
      <c r="J1270" s="110">
        <f>ROUND(I1270^EXP('Linear predictor'!F$86),5)</f>
        <v>0.85699999999999998</v>
      </c>
    </row>
    <row r="1271" spans="1:10">
      <c r="A1271" s="93">
        <v>1266</v>
      </c>
      <c r="B1271" s="105">
        <v>1267</v>
      </c>
      <c r="C1271" s="93">
        <v>0.54503999999999997</v>
      </c>
      <c r="D1271" s="94">
        <v>0.21446000000000001</v>
      </c>
      <c r="E1271" s="104">
        <f>IF('Case Details'!C$12=1,'Baseline survivor func'!C1271,'Baseline survivor func'!D1271)</f>
        <v>0.54503999999999997</v>
      </c>
      <c r="F1271" s="105">
        <f>ROUND(E1271^EXP('Linear predictor'!D$86),5)</f>
        <v>0.59087000000000001</v>
      </c>
      <c r="G1271" s="91">
        <v>0.87073</v>
      </c>
      <c r="H1271" s="112">
        <v>0.86738000000000004</v>
      </c>
      <c r="I1271" s="115">
        <f>IF('Case Details'!C$12=1,'Baseline survivor func'!G1271,'Baseline survivor func'!H1271)</f>
        <v>0.87073</v>
      </c>
      <c r="J1271" s="110">
        <f>ROUND(I1271^EXP('Linear predictor'!F$86),5)</f>
        <v>0.85699999999999998</v>
      </c>
    </row>
    <row r="1272" spans="1:10">
      <c r="A1272" s="93">
        <v>1267</v>
      </c>
      <c r="B1272" s="105">
        <v>1268</v>
      </c>
      <c r="C1272" s="93">
        <v>0.54503999999999997</v>
      </c>
      <c r="D1272" s="94">
        <v>0.21446000000000001</v>
      </c>
      <c r="E1272" s="104">
        <f>IF('Case Details'!C$12=1,'Baseline survivor func'!C1272,'Baseline survivor func'!D1272)</f>
        <v>0.54503999999999997</v>
      </c>
      <c r="F1272" s="105">
        <f>ROUND(E1272^EXP('Linear predictor'!D$86),5)</f>
        <v>0.59087000000000001</v>
      </c>
      <c r="G1272" s="91">
        <v>0.87073</v>
      </c>
      <c r="H1272" s="112">
        <v>0.86738000000000004</v>
      </c>
      <c r="I1272" s="115">
        <f>IF('Case Details'!C$12=1,'Baseline survivor func'!G1272,'Baseline survivor func'!H1272)</f>
        <v>0.87073</v>
      </c>
      <c r="J1272" s="110">
        <f>ROUND(I1272^EXP('Linear predictor'!F$86),5)</f>
        <v>0.85699999999999998</v>
      </c>
    </row>
    <row r="1273" spans="1:10">
      <c r="A1273" s="93">
        <v>1268</v>
      </c>
      <c r="B1273" s="105">
        <v>1269</v>
      </c>
      <c r="C1273" s="93">
        <v>0.54503999999999997</v>
      </c>
      <c r="D1273" s="94">
        <v>0.21446000000000001</v>
      </c>
      <c r="E1273" s="104">
        <f>IF('Case Details'!C$12=1,'Baseline survivor func'!C1273,'Baseline survivor func'!D1273)</f>
        <v>0.54503999999999997</v>
      </c>
      <c r="F1273" s="105">
        <f>ROUND(E1273^EXP('Linear predictor'!D$86),5)</f>
        <v>0.59087000000000001</v>
      </c>
      <c r="G1273" s="91">
        <v>0.87073</v>
      </c>
      <c r="H1273" s="112">
        <v>0.86738000000000004</v>
      </c>
      <c r="I1273" s="115">
        <f>IF('Case Details'!C$12=1,'Baseline survivor func'!G1273,'Baseline survivor func'!H1273)</f>
        <v>0.87073</v>
      </c>
      <c r="J1273" s="110">
        <f>ROUND(I1273^EXP('Linear predictor'!F$86),5)</f>
        <v>0.85699999999999998</v>
      </c>
    </row>
    <row r="1274" spans="1:10">
      <c r="A1274" s="93">
        <v>1269</v>
      </c>
      <c r="B1274" s="105">
        <v>1270</v>
      </c>
      <c r="C1274" s="93">
        <v>0.54503999999999997</v>
      </c>
      <c r="D1274" s="94">
        <v>0.21446000000000001</v>
      </c>
      <c r="E1274" s="104">
        <f>IF('Case Details'!C$12=1,'Baseline survivor func'!C1274,'Baseline survivor func'!D1274)</f>
        <v>0.54503999999999997</v>
      </c>
      <c r="F1274" s="105">
        <f>ROUND(E1274^EXP('Linear predictor'!D$86),5)</f>
        <v>0.59087000000000001</v>
      </c>
      <c r="G1274" s="91">
        <v>0.87073</v>
      </c>
      <c r="H1274" s="112">
        <v>0.86738000000000004</v>
      </c>
      <c r="I1274" s="115">
        <f>IF('Case Details'!C$12=1,'Baseline survivor func'!G1274,'Baseline survivor func'!H1274)</f>
        <v>0.87073</v>
      </c>
      <c r="J1274" s="110">
        <f>ROUND(I1274^EXP('Linear predictor'!F$86),5)</f>
        <v>0.85699999999999998</v>
      </c>
    </row>
    <row r="1275" spans="1:10">
      <c r="A1275" s="93">
        <v>1270</v>
      </c>
      <c r="B1275" s="105">
        <v>1271</v>
      </c>
      <c r="C1275" s="93">
        <v>0.54503999999999997</v>
      </c>
      <c r="D1275" s="94">
        <v>0.21446000000000001</v>
      </c>
      <c r="E1275" s="104">
        <f>IF('Case Details'!C$12=1,'Baseline survivor func'!C1275,'Baseline survivor func'!D1275)</f>
        <v>0.54503999999999997</v>
      </c>
      <c r="F1275" s="105">
        <f>ROUND(E1275^EXP('Linear predictor'!D$86),5)</f>
        <v>0.59087000000000001</v>
      </c>
      <c r="G1275" s="91">
        <v>0.87073</v>
      </c>
      <c r="H1275" s="112">
        <v>0.86738000000000004</v>
      </c>
      <c r="I1275" s="115">
        <f>IF('Case Details'!C$12=1,'Baseline survivor func'!G1275,'Baseline survivor func'!H1275)</f>
        <v>0.87073</v>
      </c>
      <c r="J1275" s="110">
        <f>ROUND(I1275^EXP('Linear predictor'!F$86),5)</f>
        <v>0.85699999999999998</v>
      </c>
    </row>
    <row r="1276" spans="1:10">
      <c r="A1276" s="93">
        <v>1271</v>
      </c>
      <c r="B1276" s="105">
        <v>1272</v>
      </c>
      <c r="C1276" s="93">
        <v>0.54503999999999997</v>
      </c>
      <c r="D1276" s="94">
        <v>0.21446000000000001</v>
      </c>
      <c r="E1276" s="104">
        <f>IF('Case Details'!C$12=1,'Baseline survivor func'!C1276,'Baseline survivor func'!D1276)</f>
        <v>0.54503999999999997</v>
      </c>
      <c r="F1276" s="105">
        <f>ROUND(E1276^EXP('Linear predictor'!D$86),5)</f>
        <v>0.59087000000000001</v>
      </c>
      <c r="G1276" s="91">
        <v>0.87073</v>
      </c>
      <c r="H1276" s="112">
        <v>0.86685000000000001</v>
      </c>
      <c r="I1276" s="115">
        <f>IF('Case Details'!C$12=1,'Baseline survivor func'!G1276,'Baseline survivor func'!H1276)</f>
        <v>0.87073</v>
      </c>
      <c r="J1276" s="110">
        <f>ROUND(I1276^EXP('Linear predictor'!F$86),5)</f>
        <v>0.85699999999999998</v>
      </c>
    </row>
    <row r="1277" spans="1:10">
      <c r="A1277" s="93">
        <v>1272</v>
      </c>
      <c r="B1277" s="105">
        <v>1273</v>
      </c>
      <c r="C1277" s="93">
        <v>0.54503999999999997</v>
      </c>
      <c r="D1277" s="94">
        <v>0.21446000000000001</v>
      </c>
      <c r="E1277" s="104">
        <f>IF('Case Details'!C$12=1,'Baseline survivor func'!C1277,'Baseline survivor func'!D1277)</f>
        <v>0.54503999999999997</v>
      </c>
      <c r="F1277" s="105">
        <f>ROUND(E1277^EXP('Linear predictor'!D$86),5)</f>
        <v>0.59087000000000001</v>
      </c>
      <c r="G1277" s="91">
        <v>0.87073</v>
      </c>
      <c r="H1277" s="112">
        <v>0.86685000000000001</v>
      </c>
      <c r="I1277" s="115">
        <f>IF('Case Details'!C$12=1,'Baseline survivor func'!G1277,'Baseline survivor func'!H1277)</f>
        <v>0.87073</v>
      </c>
      <c r="J1277" s="110">
        <f>ROUND(I1277^EXP('Linear predictor'!F$86),5)</f>
        <v>0.85699999999999998</v>
      </c>
    </row>
    <row r="1278" spans="1:10">
      <c r="A1278" s="93">
        <v>1273</v>
      </c>
      <c r="B1278" s="105">
        <v>1274</v>
      </c>
      <c r="C1278" s="93">
        <v>0.54503999999999997</v>
      </c>
      <c r="D1278" s="94">
        <v>0.21446000000000001</v>
      </c>
      <c r="E1278" s="104">
        <f>IF('Case Details'!C$12=1,'Baseline survivor func'!C1278,'Baseline survivor func'!D1278)</f>
        <v>0.54503999999999997</v>
      </c>
      <c r="F1278" s="105">
        <f>ROUND(E1278^EXP('Linear predictor'!D$86),5)</f>
        <v>0.59087000000000001</v>
      </c>
      <c r="G1278" s="91">
        <v>0.87073</v>
      </c>
      <c r="H1278" s="112">
        <v>0.86685000000000001</v>
      </c>
      <c r="I1278" s="115">
        <f>IF('Case Details'!C$12=1,'Baseline survivor func'!G1278,'Baseline survivor func'!H1278)</f>
        <v>0.87073</v>
      </c>
      <c r="J1278" s="110">
        <f>ROUND(I1278^EXP('Linear predictor'!F$86),5)</f>
        <v>0.85699999999999998</v>
      </c>
    </row>
    <row r="1279" spans="1:10">
      <c r="A1279" s="93">
        <v>1274</v>
      </c>
      <c r="B1279" s="105">
        <v>1275</v>
      </c>
      <c r="C1279" s="93">
        <v>0.54503999999999997</v>
      </c>
      <c r="D1279" s="94">
        <v>0.21446000000000001</v>
      </c>
      <c r="E1279" s="104">
        <f>IF('Case Details'!C$12=1,'Baseline survivor func'!C1279,'Baseline survivor func'!D1279)</f>
        <v>0.54503999999999997</v>
      </c>
      <c r="F1279" s="105">
        <f>ROUND(E1279^EXP('Linear predictor'!D$86),5)</f>
        <v>0.59087000000000001</v>
      </c>
      <c r="G1279" s="91">
        <v>0.87073</v>
      </c>
      <c r="H1279" s="112">
        <v>0.86685000000000001</v>
      </c>
      <c r="I1279" s="115">
        <f>IF('Case Details'!C$12=1,'Baseline survivor func'!G1279,'Baseline survivor func'!H1279)</f>
        <v>0.87073</v>
      </c>
      <c r="J1279" s="110">
        <f>ROUND(I1279^EXP('Linear predictor'!F$86),5)</f>
        <v>0.85699999999999998</v>
      </c>
    </row>
    <row r="1280" spans="1:10">
      <c r="A1280" s="93">
        <v>1275</v>
      </c>
      <c r="B1280" s="105">
        <v>1276</v>
      </c>
      <c r="C1280" s="93">
        <v>0.54503999999999997</v>
      </c>
      <c r="D1280" s="94">
        <v>0.21446000000000001</v>
      </c>
      <c r="E1280" s="104">
        <f>IF('Case Details'!C$12=1,'Baseline survivor func'!C1280,'Baseline survivor func'!D1280)</f>
        <v>0.54503999999999997</v>
      </c>
      <c r="F1280" s="105">
        <f>ROUND(E1280^EXP('Linear predictor'!D$86),5)</f>
        <v>0.59087000000000001</v>
      </c>
      <c r="G1280" s="91">
        <v>0.87073</v>
      </c>
      <c r="H1280" s="112">
        <v>0.86685000000000001</v>
      </c>
      <c r="I1280" s="115">
        <f>IF('Case Details'!C$12=1,'Baseline survivor func'!G1280,'Baseline survivor func'!H1280)</f>
        <v>0.87073</v>
      </c>
      <c r="J1280" s="110">
        <f>ROUND(I1280^EXP('Linear predictor'!F$86),5)</f>
        <v>0.85699999999999998</v>
      </c>
    </row>
    <row r="1281" spans="1:10">
      <c r="A1281" s="93">
        <v>1276</v>
      </c>
      <c r="B1281" s="105">
        <v>1277</v>
      </c>
      <c r="C1281" s="93">
        <v>0.54503999999999997</v>
      </c>
      <c r="D1281" s="94">
        <v>0.21446000000000001</v>
      </c>
      <c r="E1281" s="104">
        <f>IF('Case Details'!C$12=1,'Baseline survivor func'!C1281,'Baseline survivor func'!D1281)</f>
        <v>0.54503999999999997</v>
      </c>
      <c r="F1281" s="105">
        <f>ROUND(E1281^EXP('Linear predictor'!D$86),5)</f>
        <v>0.59087000000000001</v>
      </c>
      <c r="G1281" s="91">
        <v>0.87073</v>
      </c>
      <c r="H1281" s="112">
        <v>0.86685000000000001</v>
      </c>
      <c r="I1281" s="115">
        <f>IF('Case Details'!C$12=1,'Baseline survivor func'!G1281,'Baseline survivor func'!H1281)</f>
        <v>0.87073</v>
      </c>
      <c r="J1281" s="110">
        <f>ROUND(I1281^EXP('Linear predictor'!F$86),5)</f>
        <v>0.85699999999999998</v>
      </c>
    </row>
    <row r="1282" spans="1:10">
      <c r="A1282" s="93">
        <v>1277</v>
      </c>
      <c r="B1282" s="105">
        <v>1278</v>
      </c>
      <c r="C1282" s="93">
        <v>0.54503999999999997</v>
      </c>
      <c r="D1282" s="94">
        <v>0.21446000000000001</v>
      </c>
      <c r="E1282" s="104">
        <f>IF('Case Details'!C$12=1,'Baseline survivor func'!C1282,'Baseline survivor func'!D1282)</f>
        <v>0.54503999999999997</v>
      </c>
      <c r="F1282" s="105">
        <f>ROUND(E1282^EXP('Linear predictor'!D$86),5)</f>
        <v>0.59087000000000001</v>
      </c>
      <c r="G1282" s="91">
        <v>0.87073</v>
      </c>
      <c r="H1282" s="112">
        <v>0.86685000000000001</v>
      </c>
      <c r="I1282" s="115">
        <f>IF('Case Details'!C$12=1,'Baseline survivor func'!G1282,'Baseline survivor func'!H1282)</f>
        <v>0.87073</v>
      </c>
      <c r="J1282" s="110">
        <f>ROUND(I1282^EXP('Linear predictor'!F$86),5)</f>
        <v>0.85699999999999998</v>
      </c>
    </row>
    <row r="1283" spans="1:10">
      <c r="A1283" s="93">
        <v>1278</v>
      </c>
      <c r="B1283" s="105">
        <v>1279</v>
      </c>
      <c r="C1283" s="93">
        <v>0.54503999999999997</v>
      </c>
      <c r="D1283" s="94">
        <v>0.21446000000000001</v>
      </c>
      <c r="E1283" s="104">
        <f>IF('Case Details'!C$12=1,'Baseline survivor func'!C1283,'Baseline survivor func'!D1283)</f>
        <v>0.54503999999999997</v>
      </c>
      <c r="F1283" s="105">
        <f>ROUND(E1283^EXP('Linear predictor'!D$86),5)</f>
        <v>0.59087000000000001</v>
      </c>
      <c r="G1283" s="91">
        <v>0.87073</v>
      </c>
      <c r="H1283" s="112">
        <v>0.86685000000000001</v>
      </c>
      <c r="I1283" s="115">
        <f>IF('Case Details'!C$12=1,'Baseline survivor func'!G1283,'Baseline survivor func'!H1283)</f>
        <v>0.87073</v>
      </c>
      <c r="J1283" s="110">
        <f>ROUND(I1283^EXP('Linear predictor'!F$86),5)</f>
        <v>0.85699999999999998</v>
      </c>
    </row>
    <row r="1284" spans="1:10">
      <c r="A1284" s="93">
        <v>1279</v>
      </c>
      <c r="B1284" s="105">
        <v>1280</v>
      </c>
      <c r="C1284" s="93">
        <v>0.54503999999999997</v>
      </c>
      <c r="D1284" s="94">
        <v>0.21446000000000001</v>
      </c>
      <c r="E1284" s="104">
        <f>IF('Case Details'!C$12=1,'Baseline survivor func'!C1284,'Baseline survivor func'!D1284)</f>
        <v>0.54503999999999997</v>
      </c>
      <c r="F1284" s="105">
        <f>ROUND(E1284^EXP('Linear predictor'!D$86),5)</f>
        <v>0.59087000000000001</v>
      </c>
      <c r="G1284" s="91">
        <v>0.87073</v>
      </c>
      <c r="H1284" s="112">
        <v>0.86685000000000001</v>
      </c>
      <c r="I1284" s="115">
        <f>IF('Case Details'!C$12=1,'Baseline survivor func'!G1284,'Baseline survivor func'!H1284)</f>
        <v>0.87073</v>
      </c>
      <c r="J1284" s="110">
        <f>ROUND(I1284^EXP('Linear predictor'!F$86),5)</f>
        <v>0.85699999999999998</v>
      </c>
    </row>
    <row r="1285" spans="1:10">
      <c r="A1285" s="93">
        <v>1280</v>
      </c>
      <c r="B1285" s="105">
        <v>1281</v>
      </c>
      <c r="C1285" s="93">
        <v>0.54503999999999997</v>
      </c>
      <c r="D1285" s="94">
        <v>0.21446000000000001</v>
      </c>
      <c r="E1285" s="104">
        <f>IF('Case Details'!C$12=1,'Baseline survivor func'!C1285,'Baseline survivor func'!D1285)</f>
        <v>0.54503999999999997</v>
      </c>
      <c r="F1285" s="105">
        <f>ROUND(E1285^EXP('Linear predictor'!D$86),5)</f>
        <v>0.59087000000000001</v>
      </c>
      <c r="G1285" s="91">
        <v>0.87073</v>
      </c>
      <c r="H1285" s="112">
        <v>0.86685000000000001</v>
      </c>
      <c r="I1285" s="115">
        <f>IF('Case Details'!C$12=1,'Baseline survivor func'!G1285,'Baseline survivor func'!H1285)</f>
        <v>0.87073</v>
      </c>
      <c r="J1285" s="110">
        <f>ROUND(I1285^EXP('Linear predictor'!F$86),5)</f>
        <v>0.85699999999999998</v>
      </c>
    </row>
    <row r="1286" spans="1:10">
      <c r="A1286" s="93">
        <v>1281</v>
      </c>
      <c r="B1286" s="105">
        <v>1282</v>
      </c>
      <c r="C1286" s="93">
        <v>0.54503999999999997</v>
      </c>
      <c r="D1286" s="94">
        <v>0.21446000000000001</v>
      </c>
      <c r="E1286" s="104">
        <f>IF('Case Details'!C$12=1,'Baseline survivor func'!C1286,'Baseline survivor func'!D1286)</f>
        <v>0.54503999999999997</v>
      </c>
      <c r="F1286" s="105">
        <f>ROUND(E1286^EXP('Linear predictor'!D$86),5)</f>
        <v>0.59087000000000001</v>
      </c>
      <c r="G1286" s="91">
        <v>0.87073</v>
      </c>
      <c r="H1286" s="112">
        <v>0.86685000000000001</v>
      </c>
      <c r="I1286" s="115">
        <f>IF('Case Details'!C$12=1,'Baseline survivor func'!G1286,'Baseline survivor func'!H1286)</f>
        <v>0.87073</v>
      </c>
      <c r="J1286" s="110">
        <f>ROUND(I1286^EXP('Linear predictor'!F$86),5)</f>
        <v>0.85699999999999998</v>
      </c>
    </row>
    <row r="1287" spans="1:10">
      <c r="A1287" s="93">
        <v>1282</v>
      </c>
      <c r="B1287" s="105">
        <v>1283</v>
      </c>
      <c r="C1287" s="93">
        <v>0.54503999999999997</v>
      </c>
      <c r="D1287" s="94">
        <v>0.21446000000000001</v>
      </c>
      <c r="E1287" s="104">
        <f>IF('Case Details'!C$12=1,'Baseline survivor func'!C1287,'Baseline survivor func'!D1287)</f>
        <v>0.54503999999999997</v>
      </c>
      <c r="F1287" s="105">
        <f>ROUND(E1287^EXP('Linear predictor'!D$86),5)</f>
        <v>0.59087000000000001</v>
      </c>
      <c r="G1287" s="91">
        <v>0.87073</v>
      </c>
      <c r="H1287" s="112">
        <v>0.86685000000000001</v>
      </c>
      <c r="I1287" s="115">
        <f>IF('Case Details'!C$12=1,'Baseline survivor func'!G1287,'Baseline survivor func'!H1287)</f>
        <v>0.87073</v>
      </c>
      <c r="J1287" s="110">
        <f>ROUND(I1287^EXP('Linear predictor'!F$86),5)</f>
        <v>0.85699999999999998</v>
      </c>
    </row>
    <row r="1288" spans="1:10">
      <c r="A1288" s="93">
        <v>1283</v>
      </c>
      <c r="B1288" s="105">
        <v>1284</v>
      </c>
      <c r="C1288" s="93">
        <v>0.54503999999999997</v>
      </c>
      <c r="D1288" s="94">
        <v>0.21446000000000001</v>
      </c>
      <c r="E1288" s="104">
        <f>IF('Case Details'!C$12=1,'Baseline survivor func'!C1288,'Baseline survivor func'!D1288)</f>
        <v>0.54503999999999997</v>
      </c>
      <c r="F1288" s="105">
        <f>ROUND(E1288^EXP('Linear predictor'!D$86),5)</f>
        <v>0.59087000000000001</v>
      </c>
      <c r="G1288" s="91">
        <v>0.87073</v>
      </c>
      <c r="H1288" s="112">
        <v>0.86685000000000001</v>
      </c>
      <c r="I1288" s="115">
        <f>IF('Case Details'!C$12=1,'Baseline survivor func'!G1288,'Baseline survivor func'!H1288)</f>
        <v>0.87073</v>
      </c>
      <c r="J1288" s="110">
        <f>ROUND(I1288^EXP('Linear predictor'!F$86),5)</f>
        <v>0.85699999999999998</v>
      </c>
    </row>
    <row r="1289" spans="1:10">
      <c r="A1289" s="93">
        <v>1284</v>
      </c>
      <c r="B1289" s="105">
        <v>1285</v>
      </c>
      <c r="C1289" s="93">
        <v>0.54503999999999997</v>
      </c>
      <c r="D1289" s="94">
        <v>0.21446000000000001</v>
      </c>
      <c r="E1289" s="104">
        <f>IF('Case Details'!C$12=1,'Baseline survivor func'!C1289,'Baseline survivor func'!D1289)</f>
        <v>0.54503999999999997</v>
      </c>
      <c r="F1289" s="105">
        <f>ROUND(E1289^EXP('Linear predictor'!D$86),5)</f>
        <v>0.59087000000000001</v>
      </c>
      <c r="G1289" s="91">
        <v>0.87073</v>
      </c>
      <c r="H1289" s="112">
        <v>0.86685000000000001</v>
      </c>
      <c r="I1289" s="115">
        <f>IF('Case Details'!C$12=1,'Baseline survivor func'!G1289,'Baseline survivor func'!H1289)</f>
        <v>0.87073</v>
      </c>
      <c r="J1289" s="110">
        <f>ROUND(I1289^EXP('Linear predictor'!F$86),5)</f>
        <v>0.85699999999999998</v>
      </c>
    </row>
    <row r="1290" spans="1:10">
      <c r="A1290" s="93">
        <v>1285</v>
      </c>
      <c r="B1290" s="105">
        <v>1286</v>
      </c>
      <c r="C1290" s="93">
        <v>0.54503999999999997</v>
      </c>
      <c r="D1290" s="94">
        <v>0.21446000000000001</v>
      </c>
      <c r="E1290" s="104">
        <f>IF('Case Details'!C$12=1,'Baseline survivor func'!C1290,'Baseline survivor func'!D1290)</f>
        <v>0.54503999999999997</v>
      </c>
      <c r="F1290" s="105">
        <f>ROUND(E1290^EXP('Linear predictor'!D$86),5)</f>
        <v>0.59087000000000001</v>
      </c>
      <c r="G1290" s="91">
        <v>0.87073</v>
      </c>
      <c r="H1290" s="112">
        <v>0.86685000000000001</v>
      </c>
      <c r="I1290" s="115">
        <f>IF('Case Details'!C$12=1,'Baseline survivor func'!G1290,'Baseline survivor func'!H1290)</f>
        <v>0.87073</v>
      </c>
      <c r="J1290" s="110">
        <f>ROUND(I1290^EXP('Linear predictor'!F$86),5)</f>
        <v>0.85699999999999998</v>
      </c>
    </row>
    <row r="1291" spans="1:10">
      <c r="A1291" s="93">
        <v>1286</v>
      </c>
      <c r="B1291" s="105">
        <v>1287</v>
      </c>
      <c r="C1291" s="93">
        <v>0.54503999999999997</v>
      </c>
      <c r="D1291" s="94">
        <v>0.21446000000000001</v>
      </c>
      <c r="E1291" s="104">
        <f>IF('Case Details'!C$12=1,'Baseline survivor func'!C1291,'Baseline survivor func'!D1291)</f>
        <v>0.54503999999999997</v>
      </c>
      <c r="F1291" s="105">
        <f>ROUND(E1291^EXP('Linear predictor'!D$86),5)</f>
        <v>0.59087000000000001</v>
      </c>
      <c r="G1291" s="91">
        <v>0.87073</v>
      </c>
      <c r="H1291" s="112">
        <v>0.86685000000000001</v>
      </c>
      <c r="I1291" s="115">
        <f>IF('Case Details'!C$12=1,'Baseline survivor func'!G1291,'Baseline survivor func'!H1291)</f>
        <v>0.87073</v>
      </c>
      <c r="J1291" s="110">
        <f>ROUND(I1291^EXP('Linear predictor'!F$86),5)</f>
        <v>0.85699999999999998</v>
      </c>
    </row>
    <row r="1292" spans="1:10">
      <c r="A1292" s="93">
        <v>1287</v>
      </c>
      <c r="B1292" s="105">
        <v>1288</v>
      </c>
      <c r="C1292" s="93">
        <v>0.54503999999999997</v>
      </c>
      <c r="D1292" s="94">
        <v>0.21446000000000001</v>
      </c>
      <c r="E1292" s="104">
        <f>IF('Case Details'!C$12=1,'Baseline survivor func'!C1292,'Baseline survivor func'!D1292)</f>
        <v>0.54503999999999997</v>
      </c>
      <c r="F1292" s="105">
        <f>ROUND(E1292^EXP('Linear predictor'!D$86),5)</f>
        <v>0.59087000000000001</v>
      </c>
      <c r="G1292" s="91">
        <v>0.87073</v>
      </c>
      <c r="H1292" s="112">
        <v>0.86685000000000001</v>
      </c>
      <c r="I1292" s="115">
        <f>IF('Case Details'!C$12=1,'Baseline survivor func'!G1292,'Baseline survivor func'!H1292)</f>
        <v>0.87073</v>
      </c>
      <c r="J1292" s="110">
        <f>ROUND(I1292^EXP('Linear predictor'!F$86),5)</f>
        <v>0.85699999999999998</v>
      </c>
    </row>
    <row r="1293" spans="1:10">
      <c r="A1293" s="93">
        <v>1288</v>
      </c>
      <c r="B1293" s="105">
        <v>1289</v>
      </c>
      <c r="C1293" s="93">
        <v>0.54503999999999997</v>
      </c>
      <c r="D1293" s="94">
        <v>0.21446000000000001</v>
      </c>
      <c r="E1293" s="104">
        <f>IF('Case Details'!C$12=1,'Baseline survivor func'!C1293,'Baseline survivor func'!D1293)</f>
        <v>0.54503999999999997</v>
      </c>
      <c r="F1293" s="105">
        <f>ROUND(E1293^EXP('Linear predictor'!D$86),5)</f>
        <v>0.59087000000000001</v>
      </c>
      <c r="G1293" s="91">
        <v>0.87073</v>
      </c>
      <c r="H1293" s="112">
        <v>0.86685000000000001</v>
      </c>
      <c r="I1293" s="115">
        <f>IF('Case Details'!C$12=1,'Baseline survivor func'!G1293,'Baseline survivor func'!H1293)</f>
        <v>0.87073</v>
      </c>
      <c r="J1293" s="110">
        <f>ROUND(I1293^EXP('Linear predictor'!F$86),5)</f>
        <v>0.85699999999999998</v>
      </c>
    </row>
    <row r="1294" spans="1:10">
      <c r="A1294" s="93">
        <v>1289</v>
      </c>
      <c r="B1294" s="105">
        <v>1290</v>
      </c>
      <c r="C1294" s="93">
        <v>0.54503999999999997</v>
      </c>
      <c r="D1294" s="94">
        <v>0.21446000000000001</v>
      </c>
      <c r="E1294" s="104">
        <f>IF('Case Details'!C$12=1,'Baseline survivor func'!C1294,'Baseline survivor func'!D1294)</f>
        <v>0.54503999999999997</v>
      </c>
      <c r="F1294" s="105">
        <f>ROUND(E1294^EXP('Linear predictor'!D$86),5)</f>
        <v>0.59087000000000001</v>
      </c>
      <c r="G1294" s="91">
        <v>0.87073</v>
      </c>
      <c r="H1294" s="112">
        <v>0.86685000000000001</v>
      </c>
      <c r="I1294" s="115">
        <f>IF('Case Details'!C$12=1,'Baseline survivor func'!G1294,'Baseline survivor func'!H1294)</f>
        <v>0.87073</v>
      </c>
      <c r="J1294" s="110">
        <f>ROUND(I1294^EXP('Linear predictor'!F$86),5)</f>
        <v>0.85699999999999998</v>
      </c>
    </row>
    <row r="1295" spans="1:10">
      <c r="A1295" s="93">
        <v>1290</v>
      </c>
      <c r="B1295" s="105">
        <v>1291</v>
      </c>
      <c r="C1295" s="93">
        <v>0.54503999999999997</v>
      </c>
      <c r="D1295" s="94">
        <v>0.21446000000000001</v>
      </c>
      <c r="E1295" s="104">
        <f>IF('Case Details'!C$12=1,'Baseline survivor func'!C1295,'Baseline survivor func'!D1295)</f>
        <v>0.54503999999999997</v>
      </c>
      <c r="F1295" s="105">
        <f>ROUND(E1295^EXP('Linear predictor'!D$86),5)</f>
        <v>0.59087000000000001</v>
      </c>
      <c r="G1295" s="91">
        <v>0.87073</v>
      </c>
      <c r="H1295" s="112">
        <v>0.86685000000000001</v>
      </c>
      <c r="I1295" s="115">
        <f>IF('Case Details'!C$12=1,'Baseline survivor func'!G1295,'Baseline survivor func'!H1295)</f>
        <v>0.87073</v>
      </c>
      <c r="J1295" s="110">
        <f>ROUND(I1295^EXP('Linear predictor'!F$86),5)</f>
        <v>0.85699999999999998</v>
      </c>
    </row>
    <row r="1296" spans="1:10">
      <c r="A1296" s="93">
        <v>1291</v>
      </c>
      <c r="B1296" s="105">
        <v>1292</v>
      </c>
      <c r="C1296" s="93">
        <v>0.54503999999999997</v>
      </c>
      <c r="D1296" s="94">
        <v>0.21446000000000001</v>
      </c>
      <c r="E1296" s="104">
        <f>IF('Case Details'!C$12=1,'Baseline survivor func'!C1296,'Baseline survivor func'!D1296)</f>
        <v>0.54503999999999997</v>
      </c>
      <c r="F1296" s="105">
        <f>ROUND(E1296^EXP('Linear predictor'!D$86),5)</f>
        <v>0.59087000000000001</v>
      </c>
      <c r="G1296" s="91">
        <v>0.87073</v>
      </c>
      <c r="H1296" s="112">
        <v>0.86685000000000001</v>
      </c>
      <c r="I1296" s="115">
        <f>IF('Case Details'!C$12=1,'Baseline survivor func'!G1296,'Baseline survivor func'!H1296)</f>
        <v>0.87073</v>
      </c>
      <c r="J1296" s="110">
        <f>ROUND(I1296^EXP('Linear predictor'!F$86),5)</f>
        <v>0.85699999999999998</v>
      </c>
    </row>
    <row r="1297" spans="1:10">
      <c r="A1297" s="93">
        <v>1292</v>
      </c>
      <c r="B1297" s="105">
        <v>1293</v>
      </c>
      <c r="C1297" s="93">
        <v>0.54503999999999997</v>
      </c>
      <c r="D1297" s="94">
        <v>0.21446000000000001</v>
      </c>
      <c r="E1297" s="104">
        <f>IF('Case Details'!C$12=1,'Baseline survivor func'!C1297,'Baseline survivor func'!D1297)</f>
        <v>0.54503999999999997</v>
      </c>
      <c r="F1297" s="105">
        <f>ROUND(E1297^EXP('Linear predictor'!D$86),5)</f>
        <v>0.59087000000000001</v>
      </c>
      <c r="G1297" s="91">
        <v>0.87073</v>
      </c>
      <c r="H1297" s="112">
        <v>0.86685000000000001</v>
      </c>
      <c r="I1297" s="115">
        <f>IF('Case Details'!C$12=1,'Baseline survivor func'!G1297,'Baseline survivor func'!H1297)</f>
        <v>0.87073</v>
      </c>
      <c r="J1297" s="110">
        <f>ROUND(I1297^EXP('Linear predictor'!F$86),5)</f>
        <v>0.85699999999999998</v>
      </c>
    </row>
    <row r="1298" spans="1:10">
      <c r="A1298" s="93">
        <v>1293</v>
      </c>
      <c r="B1298" s="105">
        <v>1294</v>
      </c>
      <c r="C1298" s="93">
        <v>0.54503999999999997</v>
      </c>
      <c r="D1298" s="94">
        <v>0.21446000000000001</v>
      </c>
      <c r="E1298" s="104">
        <f>IF('Case Details'!C$12=1,'Baseline survivor func'!C1298,'Baseline survivor func'!D1298)</f>
        <v>0.54503999999999997</v>
      </c>
      <c r="F1298" s="105">
        <f>ROUND(E1298^EXP('Linear predictor'!D$86),5)</f>
        <v>0.59087000000000001</v>
      </c>
      <c r="G1298" s="91">
        <v>0.87073</v>
      </c>
      <c r="H1298" s="112">
        <v>0.86685000000000001</v>
      </c>
      <c r="I1298" s="115">
        <f>IF('Case Details'!C$12=1,'Baseline survivor func'!G1298,'Baseline survivor func'!H1298)</f>
        <v>0.87073</v>
      </c>
      <c r="J1298" s="110">
        <f>ROUND(I1298^EXP('Linear predictor'!F$86),5)</f>
        <v>0.85699999999999998</v>
      </c>
    </row>
    <row r="1299" spans="1:10">
      <c r="A1299" s="93">
        <v>1294</v>
      </c>
      <c r="B1299" s="105">
        <v>1295</v>
      </c>
      <c r="C1299" s="93">
        <v>0.54503999999999997</v>
      </c>
      <c r="D1299" s="94">
        <v>0.21446000000000001</v>
      </c>
      <c r="E1299" s="104">
        <f>IF('Case Details'!C$12=1,'Baseline survivor func'!C1299,'Baseline survivor func'!D1299)</f>
        <v>0.54503999999999997</v>
      </c>
      <c r="F1299" s="105">
        <f>ROUND(E1299^EXP('Linear predictor'!D$86),5)</f>
        <v>0.59087000000000001</v>
      </c>
      <c r="G1299" s="91">
        <v>0.87073</v>
      </c>
      <c r="H1299" s="112">
        <v>0.86631999999999998</v>
      </c>
      <c r="I1299" s="115">
        <f>IF('Case Details'!C$12=1,'Baseline survivor func'!G1299,'Baseline survivor func'!H1299)</f>
        <v>0.87073</v>
      </c>
      <c r="J1299" s="110">
        <f>ROUND(I1299^EXP('Linear predictor'!F$86),5)</f>
        <v>0.85699999999999998</v>
      </c>
    </row>
    <row r="1300" spans="1:10">
      <c r="A1300" s="93">
        <v>1295</v>
      </c>
      <c r="B1300" s="105">
        <v>1296</v>
      </c>
      <c r="C1300" s="93">
        <v>0.54503999999999997</v>
      </c>
      <c r="D1300" s="94">
        <v>0.21446000000000001</v>
      </c>
      <c r="E1300" s="104">
        <f>IF('Case Details'!C$12=1,'Baseline survivor func'!C1300,'Baseline survivor func'!D1300)</f>
        <v>0.54503999999999997</v>
      </c>
      <c r="F1300" s="105">
        <f>ROUND(E1300^EXP('Linear predictor'!D$86),5)</f>
        <v>0.59087000000000001</v>
      </c>
      <c r="G1300" s="91">
        <v>0.87073</v>
      </c>
      <c r="H1300" s="112">
        <v>0.86631999999999998</v>
      </c>
      <c r="I1300" s="115">
        <f>IF('Case Details'!C$12=1,'Baseline survivor func'!G1300,'Baseline survivor func'!H1300)</f>
        <v>0.87073</v>
      </c>
      <c r="J1300" s="110">
        <f>ROUND(I1300^EXP('Linear predictor'!F$86),5)</f>
        <v>0.85699999999999998</v>
      </c>
    </row>
    <row r="1301" spans="1:10">
      <c r="A1301" s="93">
        <v>1296</v>
      </c>
      <c r="B1301" s="105">
        <v>1297</v>
      </c>
      <c r="C1301" s="93">
        <v>0.54503999999999997</v>
      </c>
      <c r="D1301" s="94">
        <v>0.21446000000000001</v>
      </c>
      <c r="E1301" s="104">
        <f>IF('Case Details'!C$12=1,'Baseline survivor func'!C1301,'Baseline survivor func'!D1301)</f>
        <v>0.54503999999999997</v>
      </c>
      <c r="F1301" s="105">
        <f>ROUND(E1301^EXP('Linear predictor'!D$86),5)</f>
        <v>0.59087000000000001</v>
      </c>
      <c r="G1301" s="91">
        <v>0.87073</v>
      </c>
      <c r="H1301" s="112">
        <v>0.86631999999999998</v>
      </c>
      <c r="I1301" s="115">
        <f>IF('Case Details'!C$12=1,'Baseline survivor func'!G1301,'Baseline survivor func'!H1301)</f>
        <v>0.87073</v>
      </c>
      <c r="J1301" s="110">
        <f>ROUND(I1301^EXP('Linear predictor'!F$86),5)</f>
        <v>0.85699999999999998</v>
      </c>
    </row>
    <row r="1302" spans="1:10">
      <c r="A1302" s="93">
        <v>1297</v>
      </c>
      <c r="B1302" s="105">
        <v>1298</v>
      </c>
      <c r="C1302" s="93">
        <v>0.54503999999999997</v>
      </c>
      <c r="D1302" s="94">
        <v>0.21446000000000001</v>
      </c>
      <c r="E1302" s="104">
        <f>IF('Case Details'!C$12=1,'Baseline survivor func'!C1302,'Baseline survivor func'!D1302)</f>
        <v>0.54503999999999997</v>
      </c>
      <c r="F1302" s="105">
        <f>ROUND(E1302^EXP('Linear predictor'!D$86),5)</f>
        <v>0.59087000000000001</v>
      </c>
      <c r="G1302" s="91">
        <v>0.87073</v>
      </c>
      <c r="H1302" s="112">
        <v>0.86631999999999998</v>
      </c>
      <c r="I1302" s="115">
        <f>IF('Case Details'!C$12=1,'Baseline survivor func'!G1302,'Baseline survivor func'!H1302)</f>
        <v>0.87073</v>
      </c>
      <c r="J1302" s="110">
        <f>ROUND(I1302^EXP('Linear predictor'!F$86),5)</f>
        <v>0.85699999999999998</v>
      </c>
    </row>
    <row r="1303" spans="1:10">
      <c r="A1303" s="93">
        <v>1298</v>
      </c>
      <c r="B1303" s="105">
        <v>1299</v>
      </c>
      <c r="C1303" s="93">
        <v>0.54503999999999997</v>
      </c>
      <c r="D1303" s="94">
        <v>0.21446000000000001</v>
      </c>
      <c r="E1303" s="104">
        <f>IF('Case Details'!C$12=1,'Baseline survivor func'!C1303,'Baseline survivor func'!D1303)</f>
        <v>0.54503999999999997</v>
      </c>
      <c r="F1303" s="105">
        <f>ROUND(E1303^EXP('Linear predictor'!D$86),5)</f>
        <v>0.59087000000000001</v>
      </c>
      <c r="G1303" s="91">
        <v>0.87073</v>
      </c>
      <c r="H1303" s="112">
        <v>0.86631999999999998</v>
      </c>
      <c r="I1303" s="115">
        <f>IF('Case Details'!C$12=1,'Baseline survivor func'!G1303,'Baseline survivor func'!H1303)</f>
        <v>0.87073</v>
      </c>
      <c r="J1303" s="110">
        <f>ROUND(I1303^EXP('Linear predictor'!F$86),5)</f>
        <v>0.85699999999999998</v>
      </c>
    </row>
    <row r="1304" spans="1:10">
      <c r="A1304" s="93">
        <v>1299</v>
      </c>
      <c r="B1304" s="105">
        <v>1300</v>
      </c>
      <c r="C1304" s="93">
        <v>0.54503999999999997</v>
      </c>
      <c r="D1304" s="94">
        <v>0.21446000000000001</v>
      </c>
      <c r="E1304" s="104">
        <f>IF('Case Details'!C$12=1,'Baseline survivor func'!C1304,'Baseline survivor func'!D1304)</f>
        <v>0.54503999999999997</v>
      </c>
      <c r="F1304" s="105">
        <f>ROUND(E1304^EXP('Linear predictor'!D$86),5)</f>
        <v>0.59087000000000001</v>
      </c>
      <c r="G1304" s="91">
        <v>0.87073</v>
      </c>
      <c r="H1304" s="112">
        <v>0.86631999999999998</v>
      </c>
      <c r="I1304" s="115">
        <f>IF('Case Details'!C$12=1,'Baseline survivor func'!G1304,'Baseline survivor func'!H1304)</f>
        <v>0.87073</v>
      </c>
      <c r="J1304" s="110">
        <f>ROUND(I1304^EXP('Linear predictor'!F$86),5)</f>
        <v>0.85699999999999998</v>
      </c>
    </row>
    <row r="1305" spans="1:10">
      <c r="A1305" s="93">
        <v>1300</v>
      </c>
      <c r="B1305" s="105">
        <v>1301</v>
      </c>
      <c r="C1305" s="93">
        <v>0.54503999999999997</v>
      </c>
      <c r="D1305" s="94">
        <v>0.21446000000000001</v>
      </c>
      <c r="E1305" s="104">
        <f>IF('Case Details'!C$12=1,'Baseline survivor func'!C1305,'Baseline survivor func'!D1305)</f>
        <v>0.54503999999999997</v>
      </c>
      <c r="F1305" s="105">
        <f>ROUND(E1305^EXP('Linear predictor'!D$86),5)</f>
        <v>0.59087000000000001</v>
      </c>
      <c r="G1305" s="91">
        <v>0.87073</v>
      </c>
      <c r="H1305" s="112">
        <v>0.86631999999999998</v>
      </c>
      <c r="I1305" s="115">
        <f>IF('Case Details'!C$12=1,'Baseline survivor func'!G1305,'Baseline survivor func'!H1305)</f>
        <v>0.87073</v>
      </c>
      <c r="J1305" s="110">
        <f>ROUND(I1305^EXP('Linear predictor'!F$86),5)</f>
        <v>0.85699999999999998</v>
      </c>
    </row>
    <row r="1306" spans="1:10">
      <c r="A1306" s="93">
        <v>1301</v>
      </c>
      <c r="B1306" s="105">
        <v>1302</v>
      </c>
      <c r="C1306" s="93">
        <v>0.54503999999999997</v>
      </c>
      <c r="D1306" s="94">
        <v>0.21446000000000001</v>
      </c>
      <c r="E1306" s="104">
        <f>IF('Case Details'!C$12=1,'Baseline survivor func'!C1306,'Baseline survivor func'!D1306)</f>
        <v>0.54503999999999997</v>
      </c>
      <c r="F1306" s="105">
        <f>ROUND(E1306^EXP('Linear predictor'!D$86),5)</f>
        <v>0.59087000000000001</v>
      </c>
      <c r="G1306" s="91">
        <v>0.87073</v>
      </c>
      <c r="H1306" s="112">
        <v>0.86631999999999998</v>
      </c>
      <c r="I1306" s="115">
        <f>IF('Case Details'!C$12=1,'Baseline survivor func'!G1306,'Baseline survivor func'!H1306)</f>
        <v>0.87073</v>
      </c>
      <c r="J1306" s="110">
        <f>ROUND(I1306^EXP('Linear predictor'!F$86),5)</f>
        <v>0.85699999999999998</v>
      </c>
    </row>
    <row r="1307" spans="1:10">
      <c r="A1307" s="93">
        <v>1302</v>
      </c>
      <c r="B1307" s="105">
        <v>1303</v>
      </c>
      <c r="C1307" s="93">
        <v>0.54503999999999997</v>
      </c>
      <c r="D1307" s="94">
        <v>0.21446000000000001</v>
      </c>
      <c r="E1307" s="104">
        <f>IF('Case Details'!C$12=1,'Baseline survivor func'!C1307,'Baseline survivor func'!D1307)</f>
        <v>0.54503999999999997</v>
      </c>
      <c r="F1307" s="105">
        <f>ROUND(E1307^EXP('Linear predictor'!D$86),5)</f>
        <v>0.59087000000000001</v>
      </c>
      <c r="G1307" s="91">
        <v>0.87073</v>
      </c>
      <c r="H1307" s="112">
        <v>0.86631999999999998</v>
      </c>
      <c r="I1307" s="115">
        <f>IF('Case Details'!C$12=1,'Baseline survivor func'!G1307,'Baseline survivor func'!H1307)</f>
        <v>0.87073</v>
      </c>
      <c r="J1307" s="110">
        <f>ROUND(I1307^EXP('Linear predictor'!F$86),5)</f>
        <v>0.85699999999999998</v>
      </c>
    </row>
    <row r="1308" spans="1:10">
      <c r="A1308" s="93">
        <v>1303</v>
      </c>
      <c r="B1308" s="105">
        <v>1304</v>
      </c>
      <c r="C1308" s="93">
        <v>0.54503999999999997</v>
      </c>
      <c r="D1308" s="94">
        <v>0.21446000000000001</v>
      </c>
      <c r="E1308" s="104">
        <f>IF('Case Details'!C$12=1,'Baseline survivor func'!C1308,'Baseline survivor func'!D1308)</f>
        <v>0.54503999999999997</v>
      </c>
      <c r="F1308" s="105">
        <f>ROUND(E1308^EXP('Linear predictor'!D$86),5)</f>
        <v>0.59087000000000001</v>
      </c>
      <c r="G1308" s="91">
        <v>0.87073</v>
      </c>
      <c r="H1308" s="112">
        <v>0.86631999999999998</v>
      </c>
      <c r="I1308" s="115">
        <f>IF('Case Details'!C$12=1,'Baseline survivor func'!G1308,'Baseline survivor func'!H1308)</f>
        <v>0.87073</v>
      </c>
      <c r="J1308" s="110">
        <f>ROUND(I1308^EXP('Linear predictor'!F$86),5)</f>
        <v>0.85699999999999998</v>
      </c>
    </row>
    <row r="1309" spans="1:10">
      <c r="A1309" s="93">
        <v>1304</v>
      </c>
      <c r="B1309" s="105">
        <v>1305</v>
      </c>
      <c r="C1309" s="93">
        <v>0.54503999999999997</v>
      </c>
      <c r="D1309" s="94">
        <v>0.21446000000000001</v>
      </c>
      <c r="E1309" s="104">
        <f>IF('Case Details'!C$12=1,'Baseline survivor func'!C1309,'Baseline survivor func'!D1309)</f>
        <v>0.54503999999999997</v>
      </c>
      <c r="F1309" s="105">
        <f>ROUND(E1309^EXP('Linear predictor'!D$86),5)</f>
        <v>0.59087000000000001</v>
      </c>
      <c r="G1309" s="91">
        <v>0.87073</v>
      </c>
      <c r="H1309" s="112">
        <v>0.86631999999999998</v>
      </c>
      <c r="I1309" s="115">
        <f>IF('Case Details'!C$12=1,'Baseline survivor func'!G1309,'Baseline survivor func'!H1309)</f>
        <v>0.87073</v>
      </c>
      <c r="J1309" s="110">
        <f>ROUND(I1309^EXP('Linear predictor'!F$86),5)</f>
        <v>0.85699999999999998</v>
      </c>
    </row>
    <row r="1310" spans="1:10">
      <c r="A1310" s="93">
        <v>1305</v>
      </c>
      <c r="B1310" s="105">
        <v>1306</v>
      </c>
      <c r="C1310" s="93">
        <v>0.54503999999999997</v>
      </c>
      <c r="D1310" s="94">
        <v>0.21446000000000001</v>
      </c>
      <c r="E1310" s="104">
        <f>IF('Case Details'!C$12=1,'Baseline survivor func'!C1310,'Baseline survivor func'!D1310)</f>
        <v>0.54503999999999997</v>
      </c>
      <c r="F1310" s="105">
        <f>ROUND(E1310^EXP('Linear predictor'!D$86),5)</f>
        <v>0.59087000000000001</v>
      </c>
      <c r="G1310" s="91">
        <v>0.87073</v>
      </c>
      <c r="H1310" s="112">
        <v>0.86578999999999995</v>
      </c>
      <c r="I1310" s="115">
        <f>IF('Case Details'!C$12=1,'Baseline survivor func'!G1310,'Baseline survivor func'!H1310)</f>
        <v>0.87073</v>
      </c>
      <c r="J1310" s="110">
        <f>ROUND(I1310^EXP('Linear predictor'!F$86),5)</f>
        <v>0.85699999999999998</v>
      </c>
    </row>
    <row r="1311" spans="1:10">
      <c r="A1311" s="93">
        <v>1306</v>
      </c>
      <c r="B1311" s="105">
        <v>1307</v>
      </c>
      <c r="C1311" s="93">
        <v>0.54503999999999997</v>
      </c>
      <c r="D1311" s="94">
        <v>0.21446000000000001</v>
      </c>
      <c r="E1311" s="104">
        <f>IF('Case Details'!C$12=1,'Baseline survivor func'!C1311,'Baseline survivor func'!D1311)</f>
        <v>0.54503999999999997</v>
      </c>
      <c r="F1311" s="105">
        <f>ROUND(E1311^EXP('Linear predictor'!D$86),5)</f>
        <v>0.59087000000000001</v>
      </c>
      <c r="G1311" s="91">
        <v>0.87073</v>
      </c>
      <c r="H1311" s="112">
        <v>0.86578999999999995</v>
      </c>
      <c r="I1311" s="115">
        <f>IF('Case Details'!C$12=1,'Baseline survivor func'!G1311,'Baseline survivor func'!H1311)</f>
        <v>0.87073</v>
      </c>
      <c r="J1311" s="110">
        <f>ROUND(I1311^EXP('Linear predictor'!F$86),5)</f>
        <v>0.85699999999999998</v>
      </c>
    </row>
    <row r="1312" spans="1:10">
      <c r="A1312" s="93">
        <v>1307</v>
      </c>
      <c r="B1312" s="105">
        <v>1308</v>
      </c>
      <c r="C1312" s="93">
        <v>0.54503999999999997</v>
      </c>
      <c r="D1312" s="94">
        <v>0.21446000000000001</v>
      </c>
      <c r="E1312" s="104">
        <f>IF('Case Details'!C$12=1,'Baseline survivor func'!C1312,'Baseline survivor func'!D1312)</f>
        <v>0.54503999999999997</v>
      </c>
      <c r="F1312" s="105">
        <f>ROUND(E1312^EXP('Linear predictor'!D$86),5)</f>
        <v>0.59087000000000001</v>
      </c>
      <c r="G1312" s="91">
        <v>0.87073</v>
      </c>
      <c r="H1312" s="112">
        <v>0.86578999999999995</v>
      </c>
      <c r="I1312" s="115">
        <f>IF('Case Details'!C$12=1,'Baseline survivor func'!G1312,'Baseline survivor func'!H1312)</f>
        <v>0.87073</v>
      </c>
      <c r="J1312" s="110">
        <f>ROUND(I1312^EXP('Linear predictor'!F$86),5)</f>
        <v>0.85699999999999998</v>
      </c>
    </row>
    <row r="1313" spans="1:10">
      <c r="A1313" s="93">
        <v>1308</v>
      </c>
      <c r="B1313" s="105">
        <v>1309</v>
      </c>
      <c r="C1313" s="93">
        <v>0.54503999999999997</v>
      </c>
      <c r="D1313" s="94">
        <v>0.21446000000000001</v>
      </c>
      <c r="E1313" s="104">
        <f>IF('Case Details'!C$12=1,'Baseline survivor func'!C1313,'Baseline survivor func'!D1313)</f>
        <v>0.54503999999999997</v>
      </c>
      <c r="F1313" s="105">
        <f>ROUND(E1313^EXP('Linear predictor'!D$86),5)</f>
        <v>0.59087000000000001</v>
      </c>
      <c r="G1313" s="91">
        <v>0.87073</v>
      </c>
      <c r="H1313" s="112">
        <v>0.86578999999999995</v>
      </c>
      <c r="I1313" s="115">
        <f>IF('Case Details'!C$12=1,'Baseline survivor func'!G1313,'Baseline survivor func'!H1313)</f>
        <v>0.87073</v>
      </c>
      <c r="J1313" s="110">
        <f>ROUND(I1313^EXP('Linear predictor'!F$86),5)</f>
        <v>0.85699999999999998</v>
      </c>
    </row>
    <row r="1314" spans="1:10">
      <c r="A1314" s="93">
        <v>1309</v>
      </c>
      <c r="B1314" s="105">
        <v>1310</v>
      </c>
      <c r="C1314" s="93">
        <v>0.54503999999999997</v>
      </c>
      <c r="D1314" s="94">
        <v>0.21446000000000001</v>
      </c>
      <c r="E1314" s="104">
        <f>IF('Case Details'!C$12=1,'Baseline survivor func'!C1314,'Baseline survivor func'!D1314)</f>
        <v>0.54503999999999997</v>
      </c>
      <c r="F1314" s="105">
        <f>ROUND(E1314^EXP('Linear predictor'!D$86),5)</f>
        <v>0.59087000000000001</v>
      </c>
      <c r="G1314" s="91">
        <v>0.87073</v>
      </c>
      <c r="H1314" s="112">
        <v>0.86578999999999995</v>
      </c>
      <c r="I1314" s="115">
        <f>IF('Case Details'!C$12=1,'Baseline survivor func'!G1314,'Baseline survivor func'!H1314)</f>
        <v>0.87073</v>
      </c>
      <c r="J1314" s="110">
        <f>ROUND(I1314^EXP('Linear predictor'!F$86),5)</f>
        <v>0.85699999999999998</v>
      </c>
    </row>
    <row r="1315" spans="1:10">
      <c r="A1315" s="93">
        <v>1310</v>
      </c>
      <c r="B1315" s="105">
        <v>1311</v>
      </c>
      <c r="C1315" s="93">
        <v>0.54503999999999997</v>
      </c>
      <c r="D1315" s="94">
        <v>0.21446000000000001</v>
      </c>
      <c r="E1315" s="104">
        <f>IF('Case Details'!C$12=1,'Baseline survivor func'!C1315,'Baseline survivor func'!D1315)</f>
        <v>0.54503999999999997</v>
      </c>
      <c r="F1315" s="105">
        <f>ROUND(E1315^EXP('Linear predictor'!D$86),5)</f>
        <v>0.59087000000000001</v>
      </c>
      <c r="G1315" s="91">
        <v>0.87073</v>
      </c>
      <c r="H1315" s="112">
        <v>0.86578999999999995</v>
      </c>
      <c r="I1315" s="115">
        <f>IF('Case Details'!C$12=1,'Baseline survivor func'!G1315,'Baseline survivor func'!H1315)</f>
        <v>0.87073</v>
      </c>
      <c r="J1315" s="110">
        <f>ROUND(I1315^EXP('Linear predictor'!F$86),5)</f>
        <v>0.85699999999999998</v>
      </c>
    </row>
    <row r="1316" spans="1:10">
      <c r="A1316" s="93">
        <v>1311</v>
      </c>
      <c r="B1316" s="105">
        <v>1312</v>
      </c>
      <c r="C1316" s="93">
        <v>0.54503999999999997</v>
      </c>
      <c r="D1316" s="94">
        <v>0.19706000000000001</v>
      </c>
      <c r="E1316" s="104">
        <f>IF('Case Details'!C$12=1,'Baseline survivor func'!C1316,'Baseline survivor func'!D1316)</f>
        <v>0.54503999999999997</v>
      </c>
      <c r="F1316" s="105">
        <f>ROUND(E1316^EXP('Linear predictor'!D$86),5)</f>
        <v>0.59087000000000001</v>
      </c>
      <c r="G1316" s="91">
        <v>0.87073</v>
      </c>
      <c r="H1316" s="112">
        <v>0.86524999999999996</v>
      </c>
      <c r="I1316" s="115">
        <f>IF('Case Details'!C$12=1,'Baseline survivor func'!G1316,'Baseline survivor func'!H1316)</f>
        <v>0.87073</v>
      </c>
      <c r="J1316" s="110">
        <f>ROUND(I1316^EXP('Linear predictor'!F$86),5)</f>
        <v>0.85699999999999998</v>
      </c>
    </row>
    <row r="1317" spans="1:10">
      <c r="A1317" s="93">
        <v>1312</v>
      </c>
      <c r="B1317" s="105">
        <v>1313</v>
      </c>
      <c r="C1317" s="93">
        <v>0.54503999999999997</v>
      </c>
      <c r="D1317" s="94">
        <v>0.19706000000000001</v>
      </c>
      <c r="E1317" s="104">
        <f>IF('Case Details'!C$12=1,'Baseline survivor func'!C1317,'Baseline survivor func'!D1317)</f>
        <v>0.54503999999999997</v>
      </c>
      <c r="F1317" s="105">
        <f>ROUND(E1317^EXP('Linear predictor'!D$86),5)</f>
        <v>0.59087000000000001</v>
      </c>
      <c r="G1317" s="91">
        <v>0.87073</v>
      </c>
      <c r="H1317" s="112">
        <v>0.86524999999999996</v>
      </c>
      <c r="I1317" s="115">
        <f>IF('Case Details'!C$12=1,'Baseline survivor func'!G1317,'Baseline survivor func'!H1317)</f>
        <v>0.87073</v>
      </c>
      <c r="J1317" s="110">
        <f>ROUND(I1317^EXP('Linear predictor'!F$86),5)</f>
        <v>0.85699999999999998</v>
      </c>
    </row>
    <row r="1318" spans="1:10">
      <c r="A1318" s="93">
        <v>1313</v>
      </c>
      <c r="B1318" s="105">
        <v>1314</v>
      </c>
      <c r="C1318" s="93">
        <v>0.54503999999999997</v>
      </c>
      <c r="D1318" s="94">
        <v>0.19706000000000001</v>
      </c>
      <c r="E1318" s="104">
        <f>IF('Case Details'!C$12=1,'Baseline survivor func'!C1318,'Baseline survivor func'!D1318)</f>
        <v>0.54503999999999997</v>
      </c>
      <c r="F1318" s="105">
        <f>ROUND(E1318^EXP('Linear predictor'!D$86),5)</f>
        <v>0.59087000000000001</v>
      </c>
      <c r="G1318" s="91">
        <v>0.87073</v>
      </c>
      <c r="H1318" s="112">
        <v>0.86524999999999996</v>
      </c>
      <c r="I1318" s="115">
        <f>IF('Case Details'!C$12=1,'Baseline survivor func'!G1318,'Baseline survivor func'!H1318)</f>
        <v>0.87073</v>
      </c>
      <c r="J1318" s="110">
        <f>ROUND(I1318^EXP('Linear predictor'!F$86),5)</f>
        <v>0.85699999999999998</v>
      </c>
    </row>
    <row r="1319" spans="1:10">
      <c r="A1319" s="93">
        <v>1314</v>
      </c>
      <c r="B1319" s="105">
        <v>1315</v>
      </c>
      <c r="C1319" s="93">
        <v>0.54503999999999997</v>
      </c>
      <c r="D1319" s="94">
        <v>0.19706000000000001</v>
      </c>
      <c r="E1319" s="104">
        <f>IF('Case Details'!C$12=1,'Baseline survivor func'!C1319,'Baseline survivor func'!D1319)</f>
        <v>0.54503999999999997</v>
      </c>
      <c r="F1319" s="105">
        <f>ROUND(E1319^EXP('Linear predictor'!D$86),5)</f>
        <v>0.59087000000000001</v>
      </c>
      <c r="G1319" s="91">
        <v>0.87073</v>
      </c>
      <c r="H1319" s="112">
        <v>0.86524999999999996</v>
      </c>
      <c r="I1319" s="115">
        <f>IF('Case Details'!C$12=1,'Baseline survivor func'!G1319,'Baseline survivor func'!H1319)</f>
        <v>0.87073</v>
      </c>
      <c r="J1319" s="110">
        <f>ROUND(I1319^EXP('Linear predictor'!F$86),5)</f>
        <v>0.85699999999999998</v>
      </c>
    </row>
    <row r="1320" spans="1:10">
      <c r="A1320" s="93">
        <v>1315</v>
      </c>
      <c r="B1320" s="105">
        <v>1316</v>
      </c>
      <c r="C1320" s="93">
        <v>0.54503999999999997</v>
      </c>
      <c r="D1320" s="94">
        <v>0.19706000000000001</v>
      </c>
      <c r="E1320" s="104">
        <f>IF('Case Details'!C$12=1,'Baseline survivor func'!C1320,'Baseline survivor func'!D1320)</f>
        <v>0.54503999999999997</v>
      </c>
      <c r="F1320" s="105">
        <f>ROUND(E1320^EXP('Linear predictor'!D$86),5)</f>
        <v>0.59087000000000001</v>
      </c>
      <c r="G1320" s="91">
        <v>0.87073</v>
      </c>
      <c r="H1320" s="112">
        <v>0.86524999999999996</v>
      </c>
      <c r="I1320" s="115">
        <f>IF('Case Details'!C$12=1,'Baseline survivor func'!G1320,'Baseline survivor func'!H1320)</f>
        <v>0.87073</v>
      </c>
      <c r="J1320" s="110">
        <f>ROUND(I1320^EXP('Linear predictor'!F$86),5)</f>
        <v>0.85699999999999998</v>
      </c>
    </row>
    <row r="1321" spans="1:10">
      <c r="A1321" s="93">
        <v>1316</v>
      </c>
      <c r="B1321" s="105">
        <v>1317</v>
      </c>
      <c r="C1321" s="93">
        <v>0.54503999999999997</v>
      </c>
      <c r="D1321" s="94">
        <v>0.19706000000000001</v>
      </c>
      <c r="E1321" s="104">
        <f>IF('Case Details'!C$12=1,'Baseline survivor func'!C1321,'Baseline survivor func'!D1321)</f>
        <v>0.54503999999999997</v>
      </c>
      <c r="F1321" s="105">
        <f>ROUND(E1321^EXP('Linear predictor'!D$86),5)</f>
        <v>0.59087000000000001</v>
      </c>
      <c r="G1321" s="91">
        <v>0.87073</v>
      </c>
      <c r="H1321" s="112">
        <v>0.86524999999999996</v>
      </c>
      <c r="I1321" s="115">
        <f>IF('Case Details'!C$12=1,'Baseline survivor func'!G1321,'Baseline survivor func'!H1321)</f>
        <v>0.87073</v>
      </c>
      <c r="J1321" s="110">
        <f>ROUND(I1321^EXP('Linear predictor'!F$86),5)</f>
        <v>0.85699999999999998</v>
      </c>
    </row>
    <row r="1322" spans="1:10">
      <c r="A1322" s="93">
        <v>1317</v>
      </c>
      <c r="B1322" s="105">
        <v>1318</v>
      </c>
      <c r="C1322" s="93">
        <v>0.54503999999999997</v>
      </c>
      <c r="D1322" s="94">
        <v>0.19706000000000001</v>
      </c>
      <c r="E1322" s="104">
        <f>IF('Case Details'!C$12=1,'Baseline survivor func'!C1322,'Baseline survivor func'!D1322)</f>
        <v>0.54503999999999997</v>
      </c>
      <c r="F1322" s="105">
        <f>ROUND(E1322^EXP('Linear predictor'!D$86),5)</f>
        <v>0.59087000000000001</v>
      </c>
      <c r="G1322" s="91">
        <v>0.87073</v>
      </c>
      <c r="H1322" s="112">
        <v>0.86524999999999996</v>
      </c>
      <c r="I1322" s="115">
        <f>IF('Case Details'!C$12=1,'Baseline survivor func'!G1322,'Baseline survivor func'!H1322)</f>
        <v>0.87073</v>
      </c>
      <c r="J1322" s="110">
        <f>ROUND(I1322^EXP('Linear predictor'!F$86),5)</f>
        <v>0.85699999999999998</v>
      </c>
    </row>
    <row r="1323" spans="1:10">
      <c r="A1323" s="93">
        <v>1318</v>
      </c>
      <c r="B1323" s="105">
        <v>1319</v>
      </c>
      <c r="C1323" s="93">
        <v>0.54503999999999997</v>
      </c>
      <c r="D1323" s="94">
        <v>0.19706000000000001</v>
      </c>
      <c r="E1323" s="104">
        <f>IF('Case Details'!C$12=1,'Baseline survivor func'!C1323,'Baseline survivor func'!D1323)</f>
        <v>0.54503999999999997</v>
      </c>
      <c r="F1323" s="105">
        <f>ROUND(E1323^EXP('Linear predictor'!D$86),5)</f>
        <v>0.59087000000000001</v>
      </c>
      <c r="G1323" s="91">
        <v>0.87073</v>
      </c>
      <c r="H1323" s="112">
        <v>0.86524999999999996</v>
      </c>
      <c r="I1323" s="115">
        <f>IF('Case Details'!C$12=1,'Baseline survivor func'!G1323,'Baseline survivor func'!H1323)</f>
        <v>0.87073</v>
      </c>
      <c r="J1323" s="110">
        <f>ROUND(I1323^EXP('Linear predictor'!F$86),5)</f>
        <v>0.85699999999999998</v>
      </c>
    </row>
    <row r="1324" spans="1:10">
      <c r="A1324" s="93">
        <v>1319</v>
      </c>
      <c r="B1324" s="105">
        <v>1320</v>
      </c>
      <c r="C1324" s="93">
        <v>0.54503999999999997</v>
      </c>
      <c r="D1324" s="94">
        <v>0.19706000000000001</v>
      </c>
      <c r="E1324" s="104">
        <f>IF('Case Details'!C$12=1,'Baseline survivor func'!C1324,'Baseline survivor func'!D1324)</f>
        <v>0.54503999999999997</v>
      </c>
      <c r="F1324" s="105">
        <f>ROUND(E1324^EXP('Linear predictor'!D$86),5)</f>
        <v>0.59087000000000001</v>
      </c>
      <c r="G1324" s="91">
        <v>0.87073</v>
      </c>
      <c r="H1324" s="112">
        <v>0.86470999999999998</v>
      </c>
      <c r="I1324" s="115">
        <f>IF('Case Details'!C$12=1,'Baseline survivor func'!G1324,'Baseline survivor func'!H1324)</f>
        <v>0.87073</v>
      </c>
      <c r="J1324" s="110">
        <f>ROUND(I1324^EXP('Linear predictor'!F$86),5)</f>
        <v>0.85699999999999998</v>
      </c>
    </row>
    <row r="1325" spans="1:10">
      <c r="A1325" s="93">
        <v>1320</v>
      </c>
      <c r="B1325" s="105">
        <v>1321</v>
      </c>
      <c r="C1325" s="93">
        <v>0.54503999999999997</v>
      </c>
      <c r="D1325" s="94">
        <v>0.19706000000000001</v>
      </c>
      <c r="E1325" s="104">
        <f>IF('Case Details'!C$12=1,'Baseline survivor func'!C1325,'Baseline survivor func'!D1325)</f>
        <v>0.54503999999999997</v>
      </c>
      <c r="F1325" s="105">
        <f>ROUND(E1325^EXP('Linear predictor'!D$86),5)</f>
        <v>0.59087000000000001</v>
      </c>
      <c r="G1325" s="91">
        <v>0.87073</v>
      </c>
      <c r="H1325" s="112">
        <v>0.86470999999999998</v>
      </c>
      <c r="I1325" s="115">
        <f>IF('Case Details'!C$12=1,'Baseline survivor func'!G1325,'Baseline survivor func'!H1325)</f>
        <v>0.87073</v>
      </c>
      <c r="J1325" s="110">
        <f>ROUND(I1325^EXP('Linear predictor'!F$86),5)</f>
        <v>0.85699999999999998</v>
      </c>
    </row>
    <row r="1326" spans="1:10">
      <c r="A1326" s="93">
        <v>1321</v>
      </c>
      <c r="B1326" s="105">
        <v>1322</v>
      </c>
      <c r="C1326" s="93">
        <v>0.54503999999999997</v>
      </c>
      <c r="D1326" s="94">
        <v>0.19706000000000001</v>
      </c>
      <c r="E1326" s="104">
        <f>IF('Case Details'!C$12=1,'Baseline survivor func'!C1326,'Baseline survivor func'!D1326)</f>
        <v>0.54503999999999997</v>
      </c>
      <c r="F1326" s="105">
        <f>ROUND(E1326^EXP('Linear predictor'!D$86),5)</f>
        <v>0.59087000000000001</v>
      </c>
      <c r="G1326" s="91">
        <v>0.87073</v>
      </c>
      <c r="H1326" s="112">
        <v>0.86470999999999998</v>
      </c>
      <c r="I1326" s="115">
        <f>IF('Case Details'!C$12=1,'Baseline survivor func'!G1326,'Baseline survivor func'!H1326)</f>
        <v>0.87073</v>
      </c>
      <c r="J1326" s="110">
        <f>ROUND(I1326^EXP('Linear predictor'!F$86),5)</f>
        <v>0.85699999999999998</v>
      </c>
    </row>
    <row r="1327" spans="1:10">
      <c r="A1327" s="93">
        <v>1322</v>
      </c>
      <c r="B1327" s="105">
        <v>1323</v>
      </c>
      <c r="C1327" s="93">
        <v>0.54503999999999997</v>
      </c>
      <c r="D1327" s="94">
        <v>0.19706000000000001</v>
      </c>
      <c r="E1327" s="104">
        <f>IF('Case Details'!C$12=1,'Baseline survivor func'!C1327,'Baseline survivor func'!D1327)</f>
        <v>0.54503999999999997</v>
      </c>
      <c r="F1327" s="105">
        <f>ROUND(E1327^EXP('Linear predictor'!D$86),5)</f>
        <v>0.59087000000000001</v>
      </c>
      <c r="G1327" s="91">
        <v>0.87073</v>
      </c>
      <c r="H1327" s="112">
        <v>0.86470999999999998</v>
      </c>
      <c r="I1327" s="115">
        <f>IF('Case Details'!C$12=1,'Baseline survivor func'!G1327,'Baseline survivor func'!H1327)</f>
        <v>0.87073</v>
      </c>
      <c r="J1327" s="110">
        <f>ROUND(I1327^EXP('Linear predictor'!F$86),5)</f>
        <v>0.85699999999999998</v>
      </c>
    </row>
    <row r="1328" spans="1:10">
      <c r="A1328" s="93">
        <v>1323</v>
      </c>
      <c r="B1328" s="105">
        <v>1324</v>
      </c>
      <c r="C1328" s="93">
        <v>0.54503999999999997</v>
      </c>
      <c r="D1328" s="94">
        <v>0.19706000000000001</v>
      </c>
      <c r="E1328" s="104">
        <f>IF('Case Details'!C$12=1,'Baseline survivor func'!C1328,'Baseline survivor func'!D1328)</f>
        <v>0.54503999999999997</v>
      </c>
      <c r="F1328" s="105">
        <f>ROUND(E1328^EXP('Linear predictor'!D$86),5)</f>
        <v>0.59087000000000001</v>
      </c>
      <c r="G1328" s="91">
        <v>0.87073</v>
      </c>
      <c r="H1328" s="112">
        <v>0.86470999999999998</v>
      </c>
      <c r="I1328" s="115">
        <f>IF('Case Details'!C$12=1,'Baseline survivor func'!G1328,'Baseline survivor func'!H1328)</f>
        <v>0.87073</v>
      </c>
      <c r="J1328" s="110">
        <f>ROUND(I1328^EXP('Linear predictor'!F$86),5)</f>
        <v>0.85699999999999998</v>
      </c>
    </row>
    <row r="1329" spans="1:10">
      <c r="A1329" s="93">
        <v>1324</v>
      </c>
      <c r="B1329" s="105">
        <v>1325</v>
      </c>
      <c r="C1329" s="93">
        <v>0.54503999999999997</v>
      </c>
      <c r="D1329" s="94">
        <v>0.19706000000000001</v>
      </c>
      <c r="E1329" s="104">
        <f>IF('Case Details'!C$12=1,'Baseline survivor func'!C1329,'Baseline survivor func'!D1329)</f>
        <v>0.54503999999999997</v>
      </c>
      <c r="F1329" s="105">
        <f>ROUND(E1329^EXP('Linear predictor'!D$86),5)</f>
        <v>0.59087000000000001</v>
      </c>
      <c r="G1329" s="91">
        <v>0.87073</v>
      </c>
      <c r="H1329" s="112">
        <v>0.86470999999999998</v>
      </c>
      <c r="I1329" s="115">
        <f>IF('Case Details'!C$12=1,'Baseline survivor func'!G1329,'Baseline survivor func'!H1329)</f>
        <v>0.87073</v>
      </c>
      <c r="J1329" s="110">
        <f>ROUND(I1329^EXP('Linear predictor'!F$86),5)</f>
        <v>0.85699999999999998</v>
      </c>
    </row>
    <row r="1330" spans="1:10">
      <c r="A1330" s="93">
        <v>1325</v>
      </c>
      <c r="B1330" s="105">
        <v>1326</v>
      </c>
      <c r="C1330" s="93">
        <v>0.54503999999999997</v>
      </c>
      <c r="D1330" s="94">
        <v>0.19706000000000001</v>
      </c>
      <c r="E1330" s="104">
        <f>IF('Case Details'!C$12=1,'Baseline survivor func'!C1330,'Baseline survivor func'!D1330)</f>
        <v>0.54503999999999997</v>
      </c>
      <c r="F1330" s="105">
        <f>ROUND(E1330^EXP('Linear predictor'!D$86),5)</f>
        <v>0.59087000000000001</v>
      </c>
      <c r="G1330" s="91">
        <v>0.87073</v>
      </c>
      <c r="H1330" s="112">
        <v>0.86470999999999998</v>
      </c>
      <c r="I1330" s="115">
        <f>IF('Case Details'!C$12=1,'Baseline survivor func'!G1330,'Baseline survivor func'!H1330)</f>
        <v>0.87073</v>
      </c>
      <c r="J1330" s="110">
        <f>ROUND(I1330^EXP('Linear predictor'!F$86),5)</f>
        <v>0.85699999999999998</v>
      </c>
    </row>
    <row r="1331" spans="1:10">
      <c r="A1331" s="93">
        <v>1326</v>
      </c>
      <c r="B1331" s="105">
        <v>1327</v>
      </c>
      <c r="C1331" s="93">
        <v>0.54503999999999997</v>
      </c>
      <c r="D1331" s="94">
        <v>0.19706000000000001</v>
      </c>
      <c r="E1331" s="104">
        <f>IF('Case Details'!C$12=1,'Baseline survivor func'!C1331,'Baseline survivor func'!D1331)</f>
        <v>0.54503999999999997</v>
      </c>
      <c r="F1331" s="105">
        <f>ROUND(E1331^EXP('Linear predictor'!D$86),5)</f>
        <v>0.59087000000000001</v>
      </c>
      <c r="G1331" s="91">
        <v>0.87073</v>
      </c>
      <c r="H1331" s="112">
        <v>0.86470999999999998</v>
      </c>
      <c r="I1331" s="115">
        <f>IF('Case Details'!C$12=1,'Baseline survivor func'!G1331,'Baseline survivor func'!H1331)</f>
        <v>0.87073</v>
      </c>
      <c r="J1331" s="110">
        <f>ROUND(I1331^EXP('Linear predictor'!F$86),5)</f>
        <v>0.85699999999999998</v>
      </c>
    </row>
    <row r="1332" spans="1:10">
      <c r="A1332" s="93">
        <v>1327</v>
      </c>
      <c r="B1332" s="105">
        <v>1328</v>
      </c>
      <c r="C1332" s="93">
        <v>0.54503999999999997</v>
      </c>
      <c r="D1332" s="94">
        <v>0.19706000000000001</v>
      </c>
      <c r="E1332" s="104">
        <f>IF('Case Details'!C$12=1,'Baseline survivor func'!C1332,'Baseline survivor func'!D1332)</f>
        <v>0.54503999999999997</v>
      </c>
      <c r="F1332" s="105">
        <f>ROUND(E1332^EXP('Linear predictor'!D$86),5)</f>
        <v>0.59087000000000001</v>
      </c>
      <c r="G1332" s="91">
        <v>0.87073</v>
      </c>
      <c r="H1332" s="112">
        <v>0.86470999999999998</v>
      </c>
      <c r="I1332" s="115">
        <f>IF('Case Details'!C$12=1,'Baseline survivor func'!G1332,'Baseline survivor func'!H1332)</f>
        <v>0.87073</v>
      </c>
      <c r="J1332" s="110">
        <f>ROUND(I1332^EXP('Linear predictor'!F$86),5)</f>
        <v>0.85699999999999998</v>
      </c>
    </row>
    <row r="1333" spans="1:10">
      <c r="A1333" s="93">
        <v>1328</v>
      </c>
      <c r="B1333" s="105">
        <v>1329</v>
      </c>
      <c r="C1333" s="93">
        <v>0.54503999999999997</v>
      </c>
      <c r="D1333" s="94">
        <v>0.19706000000000001</v>
      </c>
      <c r="E1333" s="104">
        <f>IF('Case Details'!C$12=1,'Baseline survivor func'!C1333,'Baseline survivor func'!D1333)</f>
        <v>0.54503999999999997</v>
      </c>
      <c r="F1333" s="105">
        <f>ROUND(E1333^EXP('Linear predictor'!D$86),5)</f>
        <v>0.59087000000000001</v>
      </c>
      <c r="G1333" s="91">
        <v>0.86500999999999995</v>
      </c>
      <c r="H1333" s="112">
        <v>0.86470999999999998</v>
      </c>
      <c r="I1333" s="115">
        <f>IF('Case Details'!C$12=1,'Baseline survivor func'!G1333,'Baseline survivor func'!H1333)</f>
        <v>0.86500999999999995</v>
      </c>
      <c r="J1333" s="110">
        <f>ROUND(I1333^EXP('Linear predictor'!F$86),5)</f>
        <v>0.85072999999999999</v>
      </c>
    </row>
    <row r="1334" spans="1:10">
      <c r="A1334" s="93">
        <v>1329</v>
      </c>
      <c r="B1334" s="105">
        <v>1330</v>
      </c>
      <c r="C1334" s="93">
        <v>0.54503999999999997</v>
      </c>
      <c r="D1334" s="94">
        <v>0.19706000000000001</v>
      </c>
      <c r="E1334" s="104">
        <f>IF('Case Details'!C$12=1,'Baseline survivor func'!C1334,'Baseline survivor func'!D1334)</f>
        <v>0.54503999999999997</v>
      </c>
      <c r="F1334" s="105">
        <f>ROUND(E1334^EXP('Linear predictor'!D$86),5)</f>
        <v>0.59087000000000001</v>
      </c>
      <c r="G1334" s="91">
        <v>0.86500999999999995</v>
      </c>
      <c r="H1334" s="112">
        <v>0.86416999999999999</v>
      </c>
      <c r="I1334" s="115">
        <f>IF('Case Details'!C$12=1,'Baseline survivor func'!G1334,'Baseline survivor func'!H1334)</f>
        <v>0.86500999999999995</v>
      </c>
      <c r="J1334" s="110">
        <f>ROUND(I1334^EXP('Linear predictor'!F$86),5)</f>
        <v>0.85072999999999999</v>
      </c>
    </row>
    <row r="1335" spans="1:10">
      <c r="A1335" s="93">
        <v>1330</v>
      </c>
      <c r="B1335" s="105">
        <v>1331</v>
      </c>
      <c r="C1335" s="93">
        <v>0.54503999999999997</v>
      </c>
      <c r="D1335" s="94">
        <v>0.19706000000000001</v>
      </c>
      <c r="E1335" s="104">
        <f>IF('Case Details'!C$12=1,'Baseline survivor func'!C1335,'Baseline survivor func'!D1335)</f>
        <v>0.54503999999999997</v>
      </c>
      <c r="F1335" s="105">
        <f>ROUND(E1335^EXP('Linear predictor'!D$86),5)</f>
        <v>0.59087000000000001</v>
      </c>
      <c r="G1335" s="91">
        <v>0.86500999999999995</v>
      </c>
      <c r="H1335" s="112">
        <v>0.86416999999999999</v>
      </c>
      <c r="I1335" s="115">
        <f>IF('Case Details'!C$12=1,'Baseline survivor func'!G1335,'Baseline survivor func'!H1335)</f>
        <v>0.86500999999999995</v>
      </c>
      <c r="J1335" s="110">
        <f>ROUND(I1335^EXP('Linear predictor'!F$86),5)</f>
        <v>0.85072999999999999</v>
      </c>
    </row>
    <row r="1336" spans="1:10">
      <c r="A1336" s="93">
        <v>1331</v>
      </c>
      <c r="B1336" s="105">
        <v>1332</v>
      </c>
      <c r="C1336" s="93">
        <v>0.54503999999999997</v>
      </c>
      <c r="D1336" s="94">
        <v>0.19706000000000001</v>
      </c>
      <c r="E1336" s="104">
        <f>IF('Case Details'!C$12=1,'Baseline survivor func'!C1336,'Baseline survivor func'!D1336)</f>
        <v>0.54503999999999997</v>
      </c>
      <c r="F1336" s="105">
        <f>ROUND(E1336^EXP('Linear predictor'!D$86),5)</f>
        <v>0.59087000000000001</v>
      </c>
      <c r="G1336" s="91">
        <v>0.85921999999999998</v>
      </c>
      <c r="H1336" s="112">
        <v>0.86416999999999999</v>
      </c>
      <c r="I1336" s="115">
        <f>IF('Case Details'!C$12=1,'Baseline survivor func'!G1336,'Baseline survivor func'!H1336)</f>
        <v>0.85921999999999998</v>
      </c>
      <c r="J1336" s="110">
        <f>ROUND(I1336^EXP('Linear predictor'!F$86),5)</f>
        <v>0.84438000000000002</v>
      </c>
    </row>
    <row r="1337" spans="1:10">
      <c r="A1337" s="93">
        <v>1332</v>
      </c>
      <c r="B1337" s="105">
        <v>1333</v>
      </c>
      <c r="C1337" s="93">
        <v>0.54503999999999997</v>
      </c>
      <c r="D1337" s="94">
        <v>0.19706000000000001</v>
      </c>
      <c r="E1337" s="104">
        <f>IF('Case Details'!C$12=1,'Baseline survivor func'!C1337,'Baseline survivor func'!D1337)</f>
        <v>0.54503999999999997</v>
      </c>
      <c r="F1337" s="105">
        <f>ROUND(E1337^EXP('Linear predictor'!D$86),5)</f>
        <v>0.59087000000000001</v>
      </c>
      <c r="G1337" s="91">
        <v>0.85921999999999998</v>
      </c>
      <c r="H1337" s="112">
        <v>0.86363000000000001</v>
      </c>
      <c r="I1337" s="115">
        <f>IF('Case Details'!C$12=1,'Baseline survivor func'!G1337,'Baseline survivor func'!H1337)</f>
        <v>0.85921999999999998</v>
      </c>
      <c r="J1337" s="110">
        <f>ROUND(I1337^EXP('Linear predictor'!F$86),5)</f>
        <v>0.84438000000000002</v>
      </c>
    </row>
    <row r="1338" spans="1:10">
      <c r="A1338" s="93">
        <v>1333</v>
      </c>
      <c r="B1338" s="105">
        <v>1334</v>
      </c>
      <c r="C1338" s="93">
        <v>0.54503999999999997</v>
      </c>
      <c r="D1338" s="94">
        <v>0.19706000000000001</v>
      </c>
      <c r="E1338" s="104">
        <f>IF('Case Details'!C$12=1,'Baseline survivor func'!C1338,'Baseline survivor func'!D1338)</f>
        <v>0.54503999999999997</v>
      </c>
      <c r="F1338" s="105">
        <f>ROUND(E1338^EXP('Linear predictor'!D$86),5)</f>
        <v>0.59087000000000001</v>
      </c>
      <c r="G1338" s="91">
        <v>0.85921999999999998</v>
      </c>
      <c r="H1338" s="112">
        <v>0.86363000000000001</v>
      </c>
      <c r="I1338" s="115">
        <f>IF('Case Details'!C$12=1,'Baseline survivor func'!G1338,'Baseline survivor func'!H1338)</f>
        <v>0.85921999999999998</v>
      </c>
      <c r="J1338" s="110">
        <f>ROUND(I1338^EXP('Linear predictor'!F$86),5)</f>
        <v>0.84438000000000002</v>
      </c>
    </row>
    <row r="1339" spans="1:10">
      <c r="A1339" s="93">
        <v>1334</v>
      </c>
      <c r="B1339" s="105">
        <v>1335</v>
      </c>
      <c r="C1339" s="93">
        <v>0.54503999999999997</v>
      </c>
      <c r="D1339" s="94">
        <v>0.19706000000000001</v>
      </c>
      <c r="E1339" s="104">
        <f>IF('Case Details'!C$12=1,'Baseline survivor func'!C1339,'Baseline survivor func'!D1339)</f>
        <v>0.54503999999999997</v>
      </c>
      <c r="F1339" s="105">
        <f>ROUND(E1339^EXP('Linear predictor'!D$86),5)</f>
        <v>0.59087000000000001</v>
      </c>
      <c r="G1339" s="91">
        <v>0.85921999999999998</v>
      </c>
      <c r="H1339" s="112">
        <v>0.86363000000000001</v>
      </c>
      <c r="I1339" s="115">
        <f>IF('Case Details'!C$12=1,'Baseline survivor func'!G1339,'Baseline survivor func'!H1339)</f>
        <v>0.85921999999999998</v>
      </c>
      <c r="J1339" s="110">
        <f>ROUND(I1339^EXP('Linear predictor'!F$86),5)</f>
        <v>0.84438000000000002</v>
      </c>
    </row>
    <row r="1340" spans="1:10">
      <c r="A1340" s="93">
        <v>1335</v>
      </c>
      <c r="B1340" s="105">
        <v>1336</v>
      </c>
      <c r="C1340" s="93">
        <v>0.54503999999999997</v>
      </c>
      <c r="D1340" s="94">
        <v>0.19706000000000001</v>
      </c>
      <c r="E1340" s="104">
        <f>IF('Case Details'!C$12=1,'Baseline survivor func'!C1340,'Baseline survivor func'!D1340)</f>
        <v>0.54503999999999997</v>
      </c>
      <c r="F1340" s="105">
        <f>ROUND(E1340^EXP('Linear predictor'!D$86),5)</f>
        <v>0.59087000000000001</v>
      </c>
      <c r="G1340" s="91">
        <v>0.85248000000000002</v>
      </c>
      <c r="H1340" s="112">
        <v>0.86363000000000001</v>
      </c>
      <c r="I1340" s="115">
        <f>IF('Case Details'!C$12=1,'Baseline survivor func'!G1340,'Baseline survivor func'!H1340)</f>
        <v>0.85248000000000002</v>
      </c>
      <c r="J1340" s="110">
        <f>ROUND(I1340^EXP('Linear predictor'!F$86),5)</f>
        <v>0.83699999999999997</v>
      </c>
    </row>
    <row r="1341" spans="1:10">
      <c r="A1341" s="93">
        <v>1336</v>
      </c>
      <c r="B1341" s="105">
        <v>1337</v>
      </c>
      <c r="C1341" s="93">
        <v>0.54503999999999997</v>
      </c>
      <c r="D1341" s="94">
        <v>0.19706000000000001</v>
      </c>
      <c r="E1341" s="104">
        <f>IF('Case Details'!C$12=1,'Baseline survivor func'!C1341,'Baseline survivor func'!D1341)</f>
        <v>0.54503999999999997</v>
      </c>
      <c r="F1341" s="105">
        <f>ROUND(E1341^EXP('Linear predictor'!D$86),5)</f>
        <v>0.59087000000000001</v>
      </c>
      <c r="G1341" s="91">
        <v>0.85248000000000002</v>
      </c>
      <c r="H1341" s="112">
        <v>0.86363000000000001</v>
      </c>
      <c r="I1341" s="115">
        <f>IF('Case Details'!C$12=1,'Baseline survivor func'!G1341,'Baseline survivor func'!H1341)</f>
        <v>0.85248000000000002</v>
      </c>
      <c r="J1341" s="110">
        <f>ROUND(I1341^EXP('Linear predictor'!F$86),5)</f>
        <v>0.83699999999999997</v>
      </c>
    </row>
    <row r="1342" spans="1:10">
      <c r="A1342" s="93">
        <v>1337</v>
      </c>
      <c r="B1342" s="105">
        <v>1338</v>
      </c>
      <c r="C1342" s="93">
        <v>0.54503999999999997</v>
      </c>
      <c r="D1342" s="94">
        <v>0.19706000000000001</v>
      </c>
      <c r="E1342" s="104">
        <f>IF('Case Details'!C$12=1,'Baseline survivor func'!C1342,'Baseline survivor func'!D1342)</f>
        <v>0.54503999999999997</v>
      </c>
      <c r="F1342" s="105">
        <f>ROUND(E1342^EXP('Linear predictor'!D$86),5)</f>
        <v>0.59087000000000001</v>
      </c>
      <c r="G1342" s="91">
        <v>0.85248000000000002</v>
      </c>
      <c r="H1342" s="112">
        <v>0.86363000000000001</v>
      </c>
      <c r="I1342" s="115">
        <f>IF('Case Details'!C$12=1,'Baseline survivor func'!G1342,'Baseline survivor func'!H1342)</f>
        <v>0.85248000000000002</v>
      </c>
      <c r="J1342" s="110">
        <f>ROUND(I1342^EXP('Linear predictor'!F$86),5)</f>
        <v>0.83699999999999997</v>
      </c>
    </row>
    <row r="1343" spans="1:10">
      <c r="A1343" s="93">
        <v>1338</v>
      </c>
      <c r="B1343" s="105">
        <v>1339</v>
      </c>
      <c r="C1343" s="93">
        <v>0.54503999999999997</v>
      </c>
      <c r="D1343" s="94">
        <v>0.19706000000000001</v>
      </c>
      <c r="E1343" s="104">
        <f>IF('Case Details'!C$12=1,'Baseline survivor func'!C1343,'Baseline survivor func'!D1343)</f>
        <v>0.54503999999999997</v>
      </c>
      <c r="F1343" s="105">
        <f>ROUND(E1343^EXP('Linear predictor'!D$86),5)</f>
        <v>0.59087000000000001</v>
      </c>
      <c r="G1343" s="91">
        <v>0.85248000000000002</v>
      </c>
      <c r="H1343" s="112">
        <v>0.86363000000000001</v>
      </c>
      <c r="I1343" s="115">
        <f>IF('Case Details'!C$12=1,'Baseline survivor func'!G1343,'Baseline survivor func'!H1343)</f>
        <v>0.85248000000000002</v>
      </c>
      <c r="J1343" s="110">
        <f>ROUND(I1343^EXP('Linear predictor'!F$86),5)</f>
        <v>0.83699999999999997</v>
      </c>
    </row>
    <row r="1344" spans="1:10">
      <c r="A1344" s="93">
        <v>1339</v>
      </c>
      <c r="B1344" s="105">
        <v>1340</v>
      </c>
      <c r="C1344" s="93">
        <v>0.54503999999999997</v>
      </c>
      <c r="D1344" s="94">
        <v>0.19706000000000001</v>
      </c>
      <c r="E1344" s="104">
        <f>IF('Case Details'!C$12=1,'Baseline survivor func'!C1344,'Baseline survivor func'!D1344)</f>
        <v>0.54503999999999997</v>
      </c>
      <c r="F1344" s="105">
        <f>ROUND(E1344^EXP('Linear predictor'!D$86),5)</f>
        <v>0.59087000000000001</v>
      </c>
      <c r="G1344" s="91">
        <v>0.85248000000000002</v>
      </c>
      <c r="H1344" s="112">
        <v>0.86199000000000003</v>
      </c>
      <c r="I1344" s="115">
        <f>IF('Case Details'!C$12=1,'Baseline survivor func'!G1344,'Baseline survivor func'!H1344)</f>
        <v>0.85248000000000002</v>
      </c>
      <c r="J1344" s="110">
        <f>ROUND(I1344^EXP('Linear predictor'!F$86),5)</f>
        <v>0.83699999999999997</v>
      </c>
    </row>
    <row r="1345" spans="1:10">
      <c r="A1345" s="93">
        <v>1340</v>
      </c>
      <c r="B1345" s="105">
        <v>1341</v>
      </c>
      <c r="C1345" s="93">
        <v>0.54503999999999997</v>
      </c>
      <c r="D1345" s="94">
        <v>0.19706000000000001</v>
      </c>
      <c r="E1345" s="104">
        <f>IF('Case Details'!C$12=1,'Baseline survivor func'!C1345,'Baseline survivor func'!D1345)</f>
        <v>0.54503999999999997</v>
      </c>
      <c r="F1345" s="105">
        <f>ROUND(E1345^EXP('Linear predictor'!D$86),5)</f>
        <v>0.59087000000000001</v>
      </c>
      <c r="G1345" s="91">
        <v>0.85248000000000002</v>
      </c>
      <c r="H1345" s="112">
        <v>0.86199000000000003</v>
      </c>
      <c r="I1345" s="115">
        <f>IF('Case Details'!C$12=1,'Baseline survivor func'!G1345,'Baseline survivor func'!H1345)</f>
        <v>0.85248000000000002</v>
      </c>
      <c r="J1345" s="110">
        <f>ROUND(I1345^EXP('Linear predictor'!F$86),5)</f>
        <v>0.83699999999999997</v>
      </c>
    </row>
    <row r="1346" spans="1:10">
      <c r="A1346" s="93">
        <v>1341</v>
      </c>
      <c r="B1346" s="105">
        <v>1342</v>
      </c>
      <c r="C1346" s="93">
        <v>0.54503999999999997</v>
      </c>
      <c r="D1346" s="94">
        <v>0.19706000000000001</v>
      </c>
      <c r="E1346" s="104">
        <f>IF('Case Details'!C$12=1,'Baseline survivor func'!C1346,'Baseline survivor func'!D1346)</f>
        <v>0.54503999999999997</v>
      </c>
      <c r="F1346" s="105">
        <f>ROUND(E1346^EXP('Linear predictor'!D$86),5)</f>
        <v>0.59087000000000001</v>
      </c>
      <c r="G1346" s="91">
        <v>0.85248000000000002</v>
      </c>
      <c r="H1346" s="112">
        <v>0.86199000000000003</v>
      </c>
      <c r="I1346" s="115">
        <f>IF('Case Details'!C$12=1,'Baseline survivor func'!G1346,'Baseline survivor func'!H1346)</f>
        <v>0.85248000000000002</v>
      </c>
      <c r="J1346" s="110">
        <f>ROUND(I1346^EXP('Linear predictor'!F$86),5)</f>
        <v>0.83699999999999997</v>
      </c>
    </row>
    <row r="1347" spans="1:10">
      <c r="A1347" s="93">
        <v>1342</v>
      </c>
      <c r="B1347" s="105">
        <v>1343</v>
      </c>
      <c r="C1347" s="93">
        <v>0.54503999999999997</v>
      </c>
      <c r="D1347" s="94">
        <v>0.19706000000000001</v>
      </c>
      <c r="E1347" s="104">
        <f>IF('Case Details'!C$12=1,'Baseline survivor func'!C1347,'Baseline survivor func'!D1347)</f>
        <v>0.54503999999999997</v>
      </c>
      <c r="F1347" s="105">
        <f>ROUND(E1347^EXP('Linear predictor'!D$86),5)</f>
        <v>0.59087000000000001</v>
      </c>
      <c r="G1347" s="91">
        <v>0.85248000000000002</v>
      </c>
      <c r="H1347" s="112">
        <v>0.86199000000000003</v>
      </c>
      <c r="I1347" s="115">
        <f>IF('Case Details'!C$12=1,'Baseline survivor func'!G1347,'Baseline survivor func'!H1347)</f>
        <v>0.85248000000000002</v>
      </c>
      <c r="J1347" s="110">
        <f>ROUND(I1347^EXP('Linear predictor'!F$86),5)</f>
        <v>0.83699999999999997</v>
      </c>
    </row>
    <row r="1348" spans="1:10">
      <c r="A1348" s="93">
        <v>1343</v>
      </c>
      <c r="B1348" s="105">
        <v>1344</v>
      </c>
      <c r="C1348" s="93">
        <v>0.54503999999999997</v>
      </c>
      <c r="D1348" s="94">
        <v>0.19706000000000001</v>
      </c>
      <c r="E1348" s="104">
        <f>IF('Case Details'!C$12=1,'Baseline survivor func'!C1348,'Baseline survivor func'!D1348)</f>
        <v>0.54503999999999997</v>
      </c>
      <c r="F1348" s="105">
        <f>ROUND(E1348^EXP('Linear predictor'!D$86),5)</f>
        <v>0.59087000000000001</v>
      </c>
      <c r="G1348" s="91">
        <v>0.85248000000000002</v>
      </c>
      <c r="H1348" s="112">
        <v>0.86199000000000003</v>
      </c>
      <c r="I1348" s="115">
        <f>IF('Case Details'!C$12=1,'Baseline survivor func'!G1348,'Baseline survivor func'!H1348)</f>
        <v>0.85248000000000002</v>
      </c>
      <c r="J1348" s="110">
        <f>ROUND(I1348^EXP('Linear predictor'!F$86),5)</f>
        <v>0.83699999999999997</v>
      </c>
    </row>
    <row r="1349" spans="1:10">
      <c r="A1349" s="93">
        <v>1344</v>
      </c>
      <c r="B1349" s="105">
        <v>1345</v>
      </c>
      <c r="C1349" s="93">
        <v>0.54503999999999997</v>
      </c>
      <c r="D1349" s="94">
        <v>0.19706000000000001</v>
      </c>
      <c r="E1349" s="104">
        <f>IF('Case Details'!C$12=1,'Baseline survivor func'!C1349,'Baseline survivor func'!D1349)</f>
        <v>0.54503999999999997</v>
      </c>
      <c r="F1349" s="105">
        <f>ROUND(E1349^EXP('Linear predictor'!D$86),5)</f>
        <v>0.59087000000000001</v>
      </c>
      <c r="G1349" s="91">
        <v>0.85248000000000002</v>
      </c>
      <c r="H1349" s="112">
        <v>0.86199000000000003</v>
      </c>
      <c r="I1349" s="115">
        <f>IF('Case Details'!C$12=1,'Baseline survivor func'!G1349,'Baseline survivor func'!H1349)</f>
        <v>0.85248000000000002</v>
      </c>
      <c r="J1349" s="110">
        <f>ROUND(I1349^EXP('Linear predictor'!F$86),5)</f>
        <v>0.83699999999999997</v>
      </c>
    </row>
    <row r="1350" spans="1:10">
      <c r="A1350" s="93">
        <v>1345</v>
      </c>
      <c r="B1350" s="105">
        <v>1346</v>
      </c>
      <c r="C1350" s="93">
        <v>0.54503999999999997</v>
      </c>
      <c r="D1350" s="94">
        <v>0.19706000000000001</v>
      </c>
      <c r="E1350" s="104">
        <f>IF('Case Details'!C$12=1,'Baseline survivor func'!C1350,'Baseline survivor func'!D1350)</f>
        <v>0.54503999999999997</v>
      </c>
      <c r="F1350" s="105">
        <f>ROUND(E1350^EXP('Linear predictor'!D$86),5)</f>
        <v>0.59087000000000001</v>
      </c>
      <c r="G1350" s="91">
        <v>0.85248000000000002</v>
      </c>
      <c r="H1350" s="112">
        <v>0.86199000000000003</v>
      </c>
      <c r="I1350" s="115">
        <f>IF('Case Details'!C$12=1,'Baseline survivor func'!G1350,'Baseline survivor func'!H1350)</f>
        <v>0.85248000000000002</v>
      </c>
      <c r="J1350" s="110">
        <f>ROUND(I1350^EXP('Linear predictor'!F$86),5)</f>
        <v>0.83699999999999997</v>
      </c>
    </row>
    <row r="1351" spans="1:10">
      <c r="A1351" s="93">
        <v>1346</v>
      </c>
      <c r="B1351" s="105">
        <v>1347</v>
      </c>
      <c r="C1351" s="93">
        <v>0.54503999999999997</v>
      </c>
      <c r="D1351" s="94">
        <v>0.19706000000000001</v>
      </c>
      <c r="E1351" s="104">
        <f>IF('Case Details'!C$12=1,'Baseline survivor func'!C1351,'Baseline survivor func'!D1351)</f>
        <v>0.54503999999999997</v>
      </c>
      <c r="F1351" s="105">
        <f>ROUND(E1351^EXP('Linear predictor'!D$86),5)</f>
        <v>0.59087000000000001</v>
      </c>
      <c r="G1351" s="91">
        <v>0.85248000000000002</v>
      </c>
      <c r="H1351" s="112">
        <v>0.86199000000000003</v>
      </c>
      <c r="I1351" s="115">
        <f>IF('Case Details'!C$12=1,'Baseline survivor func'!G1351,'Baseline survivor func'!H1351)</f>
        <v>0.85248000000000002</v>
      </c>
      <c r="J1351" s="110">
        <f>ROUND(I1351^EXP('Linear predictor'!F$86),5)</f>
        <v>0.83699999999999997</v>
      </c>
    </row>
    <row r="1352" spans="1:10">
      <c r="A1352" s="93">
        <v>1347</v>
      </c>
      <c r="B1352" s="105">
        <v>1348</v>
      </c>
      <c r="C1352" s="93">
        <v>0.54503999999999997</v>
      </c>
      <c r="D1352" s="94">
        <v>0.19706000000000001</v>
      </c>
      <c r="E1352" s="104">
        <f>IF('Case Details'!C$12=1,'Baseline survivor func'!C1352,'Baseline survivor func'!D1352)</f>
        <v>0.54503999999999997</v>
      </c>
      <c r="F1352" s="105">
        <f>ROUND(E1352^EXP('Linear predictor'!D$86),5)</f>
        <v>0.59087000000000001</v>
      </c>
      <c r="G1352" s="91">
        <v>0.85248000000000002</v>
      </c>
      <c r="H1352" s="112">
        <v>0.86199000000000003</v>
      </c>
      <c r="I1352" s="115">
        <f>IF('Case Details'!C$12=1,'Baseline survivor func'!G1352,'Baseline survivor func'!H1352)</f>
        <v>0.85248000000000002</v>
      </c>
      <c r="J1352" s="110">
        <f>ROUND(I1352^EXP('Linear predictor'!F$86),5)</f>
        <v>0.83699999999999997</v>
      </c>
    </row>
    <row r="1353" spans="1:10">
      <c r="A1353" s="93">
        <v>1348</v>
      </c>
      <c r="B1353" s="105">
        <v>1349</v>
      </c>
      <c r="C1353" s="93">
        <v>0.54503999999999997</v>
      </c>
      <c r="D1353" s="94">
        <v>0.19706000000000001</v>
      </c>
      <c r="E1353" s="104">
        <f>IF('Case Details'!C$12=1,'Baseline survivor func'!C1353,'Baseline survivor func'!D1353)</f>
        <v>0.54503999999999997</v>
      </c>
      <c r="F1353" s="105">
        <f>ROUND(E1353^EXP('Linear predictor'!D$86),5)</f>
        <v>0.59087000000000001</v>
      </c>
      <c r="G1353" s="91">
        <v>0.85248000000000002</v>
      </c>
      <c r="H1353" s="112">
        <v>0.86199000000000003</v>
      </c>
      <c r="I1353" s="115">
        <f>IF('Case Details'!C$12=1,'Baseline survivor func'!G1353,'Baseline survivor func'!H1353)</f>
        <v>0.85248000000000002</v>
      </c>
      <c r="J1353" s="110">
        <f>ROUND(I1353^EXP('Linear predictor'!F$86),5)</f>
        <v>0.83699999999999997</v>
      </c>
    </row>
    <row r="1354" spans="1:10">
      <c r="A1354" s="93">
        <v>1349</v>
      </c>
      <c r="B1354" s="105">
        <v>1350</v>
      </c>
      <c r="C1354" s="93">
        <v>0.54503999999999997</v>
      </c>
      <c r="D1354" s="94">
        <v>0.19706000000000001</v>
      </c>
      <c r="E1354" s="104">
        <f>IF('Case Details'!C$12=1,'Baseline survivor func'!C1354,'Baseline survivor func'!D1354)</f>
        <v>0.54503999999999997</v>
      </c>
      <c r="F1354" s="105">
        <f>ROUND(E1354^EXP('Linear predictor'!D$86),5)</f>
        <v>0.59087000000000001</v>
      </c>
      <c r="G1354" s="91">
        <v>0.85248000000000002</v>
      </c>
      <c r="H1354" s="112">
        <v>0.86199000000000003</v>
      </c>
      <c r="I1354" s="115">
        <f>IF('Case Details'!C$12=1,'Baseline survivor func'!G1354,'Baseline survivor func'!H1354)</f>
        <v>0.85248000000000002</v>
      </c>
      <c r="J1354" s="110">
        <f>ROUND(I1354^EXP('Linear predictor'!F$86),5)</f>
        <v>0.83699999999999997</v>
      </c>
    </row>
    <row r="1355" spans="1:10">
      <c r="A1355" s="93">
        <v>1350</v>
      </c>
      <c r="B1355" s="105">
        <v>1351</v>
      </c>
      <c r="C1355" s="93">
        <v>0.54503999999999997</v>
      </c>
      <c r="D1355" s="94">
        <v>0.19706000000000001</v>
      </c>
      <c r="E1355" s="104">
        <f>IF('Case Details'!C$12=1,'Baseline survivor func'!C1355,'Baseline survivor func'!D1355)</f>
        <v>0.54503999999999997</v>
      </c>
      <c r="F1355" s="105">
        <f>ROUND(E1355^EXP('Linear predictor'!D$86),5)</f>
        <v>0.59087000000000001</v>
      </c>
      <c r="G1355" s="91">
        <v>0.85248000000000002</v>
      </c>
      <c r="H1355" s="112">
        <v>0.86199000000000003</v>
      </c>
      <c r="I1355" s="115">
        <f>IF('Case Details'!C$12=1,'Baseline survivor func'!G1355,'Baseline survivor func'!H1355)</f>
        <v>0.85248000000000002</v>
      </c>
      <c r="J1355" s="110">
        <f>ROUND(I1355^EXP('Linear predictor'!F$86),5)</f>
        <v>0.83699999999999997</v>
      </c>
    </row>
    <row r="1356" spans="1:10">
      <c r="A1356" s="93">
        <v>1351</v>
      </c>
      <c r="B1356" s="105">
        <v>1352</v>
      </c>
      <c r="C1356" s="93">
        <v>0.54503999999999997</v>
      </c>
      <c r="D1356" s="94">
        <v>0.19706000000000001</v>
      </c>
      <c r="E1356" s="104">
        <f>IF('Case Details'!C$12=1,'Baseline survivor func'!C1356,'Baseline survivor func'!D1356)</f>
        <v>0.54503999999999997</v>
      </c>
      <c r="F1356" s="105">
        <f>ROUND(E1356^EXP('Linear predictor'!D$86),5)</f>
        <v>0.59087000000000001</v>
      </c>
      <c r="G1356" s="91">
        <v>0.85248000000000002</v>
      </c>
      <c r="H1356" s="112">
        <v>0.86199000000000003</v>
      </c>
      <c r="I1356" s="115">
        <f>IF('Case Details'!C$12=1,'Baseline survivor func'!G1356,'Baseline survivor func'!H1356)</f>
        <v>0.85248000000000002</v>
      </c>
      <c r="J1356" s="110">
        <f>ROUND(I1356^EXP('Linear predictor'!F$86),5)</f>
        <v>0.83699999999999997</v>
      </c>
    </row>
    <row r="1357" spans="1:10">
      <c r="A1357" s="93">
        <v>1352</v>
      </c>
      <c r="B1357" s="105">
        <v>1353</v>
      </c>
      <c r="C1357" s="93">
        <v>0.54503999999999997</v>
      </c>
      <c r="D1357" s="94">
        <v>0.19706000000000001</v>
      </c>
      <c r="E1357" s="104">
        <f>IF('Case Details'!C$12=1,'Baseline survivor func'!C1357,'Baseline survivor func'!D1357)</f>
        <v>0.54503999999999997</v>
      </c>
      <c r="F1357" s="105">
        <f>ROUND(E1357^EXP('Linear predictor'!D$86),5)</f>
        <v>0.59087000000000001</v>
      </c>
      <c r="G1357" s="91">
        <v>0.85248000000000002</v>
      </c>
      <c r="H1357" s="112">
        <v>0.86199000000000003</v>
      </c>
      <c r="I1357" s="115">
        <f>IF('Case Details'!C$12=1,'Baseline survivor func'!G1357,'Baseline survivor func'!H1357)</f>
        <v>0.85248000000000002</v>
      </c>
      <c r="J1357" s="110">
        <f>ROUND(I1357^EXP('Linear predictor'!F$86),5)</f>
        <v>0.83699999999999997</v>
      </c>
    </row>
    <row r="1358" spans="1:10">
      <c r="A1358" s="93">
        <v>1353</v>
      </c>
      <c r="B1358" s="105">
        <v>1354</v>
      </c>
      <c r="C1358" s="93">
        <v>0.54503999999999997</v>
      </c>
      <c r="D1358" s="94">
        <v>0.19706000000000001</v>
      </c>
      <c r="E1358" s="104">
        <f>IF('Case Details'!C$12=1,'Baseline survivor func'!C1358,'Baseline survivor func'!D1358)</f>
        <v>0.54503999999999997</v>
      </c>
      <c r="F1358" s="105">
        <f>ROUND(E1358^EXP('Linear predictor'!D$86),5)</f>
        <v>0.59087000000000001</v>
      </c>
      <c r="G1358" s="91">
        <v>0.85248000000000002</v>
      </c>
      <c r="H1358" s="112">
        <v>0.86199000000000003</v>
      </c>
      <c r="I1358" s="115">
        <f>IF('Case Details'!C$12=1,'Baseline survivor func'!G1358,'Baseline survivor func'!H1358)</f>
        <v>0.85248000000000002</v>
      </c>
      <c r="J1358" s="110">
        <f>ROUND(I1358^EXP('Linear predictor'!F$86),5)</f>
        <v>0.83699999999999997</v>
      </c>
    </row>
    <row r="1359" spans="1:10">
      <c r="A1359" s="93">
        <v>1354</v>
      </c>
      <c r="B1359" s="105">
        <v>1355</v>
      </c>
      <c r="C1359" s="93">
        <v>0.54503999999999997</v>
      </c>
      <c r="D1359" s="94">
        <v>0.19706000000000001</v>
      </c>
      <c r="E1359" s="104">
        <f>IF('Case Details'!C$12=1,'Baseline survivor func'!C1359,'Baseline survivor func'!D1359)</f>
        <v>0.54503999999999997</v>
      </c>
      <c r="F1359" s="105">
        <f>ROUND(E1359^EXP('Linear predictor'!D$86),5)</f>
        <v>0.59087000000000001</v>
      </c>
      <c r="G1359" s="91">
        <v>0.85248000000000002</v>
      </c>
      <c r="H1359" s="112">
        <v>0.86199000000000003</v>
      </c>
      <c r="I1359" s="115">
        <f>IF('Case Details'!C$12=1,'Baseline survivor func'!G1359,'Baseline survivor func'!H1359)</f>
        <v>0.85248000000000002</v>
      </c>
      <c r="J1359" s="110">
        <f>ROUND(I1359^EXP('Linear predictor'!F$86),5)</f>
        <v>0.83699999999999997</v>
      </c>
    </row>
    <row r="1360" spans="1:10">
      <c r="A1360" s="93">
        <v>1355</v>
      </c>
      <c r="B1360" s="105">
        <v>1356</v>
      </c>
      <c r="C1360" s="93">
        <v>0.54503999999999997</v>
      </c>
      <c r="D1360" s="94">
        <v>0.19706000000000001</v>
      </c>
      <c r="E1360" s="104">
        <f>IF('Case Details'!C$12=1,'Baseline survivor func'!C1360,'Baseline survivor func'!D1360)</f>
        <v>0.54503999999999997</v>
      </c>
      <c r="F1360" s="105">
        <f>ROUND(E1360^EXP('Linear predictor'!D$86),5)</f>
        <v>0.59087000000000001</v>
      </c>
      <c r="G1360" s="91">
        <v>0.85248000000000002</v>
      </c>
      <c r="H1360" s="112">
        <v>0.86199000000000003</v>
      </c>
      <c r="I1360" s="115">
        <f>IF('Case Details'!C$12=1,'Baseline survivor func'!G1360,'Baseline survivor func'!H1360)</f>
        <v>0.85248000000000002</v>
      </c>
      <c r="J1360" s="110">
        <f>ROUND(I1360^EXP('Linear predictor'!F$86),5)</f>
        <v>0.83699999999999997</v>
      </c>
    </row>
    <row r="1361" spans="1:10">
      <c r="A1361" s="93">
        <v>1356</v>
      </c>
      <c r="B1361" s="105">
        <v>1357</v>
      </c>
      <c r="C1361" s="93">
        <v>0.54503999999999997</v>
      </c>
      <c r="D1361" s="94">
        <v>0.19706000000000001</v>
      </c>
      <c r="E1361" s="104">
        <f>IF('Case Details'!C$12=1,'Baseline survivor func'!C1361,'Baseline survivor func'!D1361)</f>
        <v>0.54503999999999997</v>
      </c>
      <c r="F1361" s="105">
        <f>ROUND(E1361^EXP('Linear predictor'!D$86),5)</f>
        <v>0.59087000000000001</v>
      </c>
      <c r="G1361" s="91">
        <v>0.85248000000000002</v>
      </c>
      <c r="H1361" s="112">
        <v>0.86199000000000003</v>
      </c>
      <c r="I1361" s="115">
        <f>IF('Case Details'!C$12=1,'Baseline survivor func'!G1361,'Baseline survivor func'!H1361)</f>
        <v>0.85248000000000002</v>
      </c>
      <c r="J1361" s="110">
        <f>ROUND(I1361^EXP('Linear predictor'!F$86),5)</f>
        <v>0.83699999999999997</v>
      </c>
    </row>
    <row r="1362" spans="1:10">
      <c r="A1362" s="93">
        <v>1357</v>
      </c>
      <c r="B1362" s="105">
        <v>1358</v>
      </c>
      <c r="C1362" s="93">
        <v>0.54503999999999997</v>
      </c>
      <c r="D1362" s="94">
        <v>0.19706000000000001</v>
      </c>
      <c r="E1362" s="104">
        <f>IF('Case Details'!C$12=1,'Baseline survivor func'!C1362,'Baseline survivor func'!D1362)</f>
        <v>0.54503999999999997</v>
      </c>
      <c r="F1362" s="105">
        <f>ROUND(E1362^EXP('Linear predictor'!D$86),5)</f>
        <v>0.59087000000000001</v>
      </c>
      <c r="G1362" s="91">
        <v>0.85248000000000002</v>
      </c>
      <c r="H1362" s="112">
        <v>0.86199000000000003</v>
      </c>
      <c r="I1362" s="115">
        <f>IF('Case Details'!C$12=1,'Baseline survivor func'!G1362,'Baseline survivor func'!H1362)</f>
        <v>0.85248000000000002</v>
      </c>
      <c r="J1362" s="110">
        <f>ROUND(I1362^EXP('Linear predictor'!F$86),5)</f>
        <v>0.83699999999999997</v>
      </c>
    </row>
    <row r="1363" spans="1:10">
      <c r="A1363" s="93">
        <v>1358</v>
      </c>
      <c r="B1363" s="105">
        <v>1359</v>
      </c>
      <c r="C1363" s="93">
        <v>0.54503999999999997</v>
      </c>
      <c r="D1363" s="94">
        <v>0.19706000000000001</v>
      </c>
      <c r="E1363" s="104">
        <f>IF('Case Details'!C$12=1,'Baseline survivor func'!C1363,'Baseline survivor func'!D1363)</f>
        <v>0.54503999999999997</v>
      </c>
      <c r="F1363" s="105">
        <f>ROUND(E1363^EXP('Linear predictor'!D$86),5)</f>
        <v>0.59087000000000001</v>
      </c>
      <c r="G1363" s="91">
        <v>0.85248000000000002</v>
      </c>
      <c r="H1363" s="112">
        <v>0.86199000000000003</v>
      </c>
      <c r="I1363" s="115">
        <f>IF('Case Details'!C$12=1,'Baseline survivor func'!G1363,'Baseline survivor func'!H1363)</f>
        <v>0.85248000000000002</v>
      </c>
      <c r="J1363" s="110">
        <f>ROUND(I1363^EXP('Linear predictor'!F$86),5)</f>
        <v>0.83699999999999997</v>
      </c>
    </row>
    <row r="1364" spans="1:10">
      <c r="A1364" s="93">
        <v>1359</v>
      </c>
      <c r="B1364" s="105">
        <v>1360</v>
      </c>
      <c r="C1364" s="93">
        <v>0.54503999999999997</v>
      </c>
      <c r="D1364" s="94">
        <v>0.19706000000000001</v>
      </c>
      <c r="E1364" s="104">
        <f>IF('Case Details'!C$12=1,'Baseline survivor func'!C1364,'Baseline survivor func'!D1364)</f>
        <v>0.54503999999999997</v>
      </c>
      <c r="F1364" s="105">
        <f>ROUND(E1364^EXP('Linear predictor'!D$86),5)</f>
        <v>0.59087000000000001</v>
      </c>
      <c r="G1364" s="91">
        <v>0.85248000000000002</v>
      </c>
      <c r="H1364" s="112">
        <v>0.86199000000000003</v>
      </c>
      <c r="I1364" s="115">
        <f>IF('Case Details'!C$12=1,'Baseline survivor func'!G1364,'Baseline survivor func'!H1364)</f>
        <v>0.85248000000000002</v>
      </c>
      <c r="J1364" s="110">
        <f>ROUND(I1364^EXP('Linear predictor'!F$86),5)</f>
        <v>0.83699999999999997</v>
      </c>
    </row>
    <row r="1365" spans="1:10">
      <c r="A1365" s="93">
        <v>1360</v>
      </c>
      <c r="B1365" s="105">
        <v>1361</v>
      </c>
      <c r="C1365" s="93">
        <v>0.54503999999999997</v>
      </c>
      <c r="D1365" s="94">
        <v>0.19706000000000001</v>
      </c>
      <c r="E1365" s="104">
        <f>IF('Case Details'!C$12=1,'Baseline survivor func'!C1365,'Baseline survivor func'!D1365)</f>
        <v>0.54503999999999997</v>
      </c>
      <c r="F1365" s="105">
        <f>ROUND(E1365^EXP('Linear predictor'!D$86),5)</f>
        <v>0.59087000000000001</v>
      </c>
      <c r="G1365" s="91">
        <v>0.85248000000000002</v>
      </c>
      <c r="H1365" s="112">
        <v>0.86199000000000003</v>
      </c>
      <c r="I1365" s="115">
        <f>IF('Case Details'!C$12=1,'Baseline survivor func'!G1365,'Baseline survivor func'!H1365)</f>
        <v>0.85248000000000002</v>
      </c>
      <c r="J1365" s="110">
        <f>ROUND(I1365^EXP('Linear predictor'!F$86),5)</f>
        <v>0.83699999999999997</v>
      </c>
    </row>
    <row r="1366" spans="1:10">
      <c r="A1366" s="93">
        <v>1361</v>
      </c>
      <c r="B1366" s="105">
        <v>1362</v>
      </c>
      <c r="C1366" s="93">
        <v>0.54503999999999997</v>
      </c>
      <c r="D1366" s="94">
        <v>0.19706000000000001</v>
      </c>
      <c r="E1366" s="104">
        <f>IF('Case Details'!C$12=1,'Baseline survivor func'!C1366,'Baseline survivor func'!D1366)</f>
        <v>0.54503999999999997</v>
      </c>
      <c r="F1366" s="105">
        <f>ROUND(E1366^EXP('Linear predictor'!D$86),5)</f>
        <v>0.59087000000000001</v>
      </c>
      <c r="G1366" s="91">
        <v>0.85248000000000002</v>
      </c>
      <c r="H1366" s="112">
        <v>0.86199000000000003</v>
      </c>
      <c r="I1366" s="115">
        <f>IF('Case Details'!C$12=1,'Baseline survivor func'!G1366,'Baseline survivor func'!H1366)</f>
        <v>0.85248000000000002</v>
      </c>
      <c r="J1366" s="110">
        <f>ROUND(I1366^EXP('Linear predictor'!F$86),5)</f>
        <v>0.83699999999999997</v>
      </c>
    </row>
    <row r="1367" spans="1:10">
      <c r="A1367" s="93">
        <v>1362</v>
      </c>
      <c r="B1367" s="105">
        <v>1363</v>
      </c>
      <c r="C1367" s="93">
        <v>0.54503999999999997</v>
      </c>
      <c r="D1367" s="94">
        <v>0.19706000000000001</v>
      </c>
      <c r="E1367" s="104">
        <f>IF('Case Details'!C$12=1,'Baseline survivor func'!C1367,'Baseline survivor func'!D1367)</f>
        <v>0.54503999999999997</v>
      </c>
      <c r="F1367" s="105">
        <f>ROUND(E1367^EXP('Linear predictor'!D$86),5)</f>
        <v>0.59087000000000001</v>
      </c>
      <c r="G1367" s="91">
        <v>0.85248000000000002</v>
      </c>
      <c r="H1367" s="112">
        <v>0.86143999999999998</v>
      </c>
      <c r="I1367" s="115">
        <f>IF('Case Details'!C$12=1,'Baseline survivor func'!G1367,'Baseline survivor func'!H1367)</f>
        <v>0.85248000000000002</v>
      </c>
      <c r="J1367" s="110">
        <f>ROUND(I1367^EXP('Linear predictor'!F$86),5)</f>
        <v>0.83699999999999997</v>
      </c>
    </row>
    <row r="1368" spans="1:10">
      <c r="A1368" s="93">
        <v>1363</v>
      </c>
      <c r="B1368" s="105">
        <v>1364</v>
      </c>
      <c r="C1368" s="93">
        <v>0.54503999999999997</v>
      </c>
      <c r="D1368" s="94">
        <v>0.19706000000000001</v>
      </c>
      <c r="E1368" s="104">
        <f>IF('Case Details'!C$12=1,'Baseline survivor func'!C1368,'Baseline survivor func'!D1368)</f>
        <v>0.54503999999999997</v>
      </c>
      <c r="F1368" s="105">
        <f>ROUND(E1368^EXP('Linear predictor'!D$86),5)</f>
        <v>0.59087000000000001</v>
      </c>
      <c r="G1368" s="91">
        <v>0.85248000000000002</v>
      </c>
      <c r="H1368" s="112">
        <v>0.86143999999999998</v>
      </c>
      <c r="I1368" s="115">
        <f>IF('Case Details'!C$12=1,'Baseline survivor func'!G1368,'Baseline survivor func'!H1368)</f>
        <v>0.85248000000000002</v>
      </c>
      <c r="J1368" s="110">
        <f>ROUND(I1368^EXP('Linear predictor'!F$86),5)</f>
        <v>0.83699999999999997</v>
      </c>
    </row>
    <row r="1369" spans="1:10">
      <c r="A1369" s="93">
        <v>1364</v>
      </c>
      <c r="B1369" s="105">
        <v>1365</v>
      </c>
      <c r="C1369" s="93">
        <v>0.54503999999999997</v>
      </c>
      <c r="D1369" s="94">
        <v>0.19706000000000001</v>
      </c>
      <c r="E1369" s="104">
        <f>IF('Case Details'!C$12=1,'Baseline survivor func'!C1369,'Baseline survivor func'!D1369)</f>
        <v>0.54503999999999997</v>
      </c>
      <c r="F1369" s="105">
        <f>ROUND(E1369^EXP('Linear predictor'!D$86),5)</f>
        <v>0.59087000000000001</v>
      </c>
      <c r="G1369" s="91">
        <v>0.85248000000000002</v>
      </c>
      <c r="H1369" s="112">
        <v>0.86143999999999998</v>
      </c>
      <c r="I1369" s="115">
        <f>IF('Case Details'!C$12=1,'Baseline survivor func'!G1369,'Baseline survivor func'!H1369)</f>
        <v>0.85248000000000002</v>
      </c>
      <c r="J1369" s="110">
        <f>ROUND(I1369^EXP('Linear predictor'!F$86),5)</f>
        <v>0.83699999999999997</v>
      </c>
    </row>
    <row r="1370" spans="1:10">
      <c r="A1370" s="93">
        <v>1365</v>
      </c>
      <c r="B1370" s="105">
        <v>1366</v>
      </c>
      <c r="C1370" s="93">
        <v>0.54503999999999997</v>
      </c>
      <c r="D1370" s="94">
        <v>0.19706000000000001</v>
      </c>
      <c r="E1370" s="104">
        <f>IF('Case Details'!C$12=1,'Baseline survivor func'!C1370,'Baseline survivor func'!D1370)</f>
        <v>0.54503999999999997</v>
      </c>
      <c r="F1370" s="105">
        <f>ROUND(E1370^EXP('Linear predictor'!D$86),5)</f>
        <v>0.59087000000000001</v>
      </c>
      <c r="G1370" s="91">
        <v>0.85248000000000002</v>
      </c>
      <c r="H1370" s="112">
        <v>0.86143999999999998</v>
      </c>
      <c r="I1370" s="115">
        <f>IF('Case Details'!C$12=1,'Baseline survivor func'!G1370,'Baseline survivor func'!H1370)</f>
        <v>0.85248000000000002</v>
      </c>
      <c r="J1370" s="110">
        <f>ROUND(I1370^EXP('Linear predictor'!F$86),5)</f>
        <v>0.83699999999999997</v>
      </c>
    </row>
    <row r="1371" spans="1:10">
      <c r="A1371" s="93">
        <v>1366</v>
      </c>
      <c r="B1371" s="105">
        <v>1367</v>
      </c>
      <c r="C1371" s="93">
        <v>0.54503999999999997</v>
      </c>
      <c r="D1371" s="94">
        <v>0.19706000000000001</v>
      </c>
      <c r="E1371" s="104">
        <f>IF('Case Details'!C$12=1,'Baseline survivor func'!C1371,'Baseline survivor func'!D1371)</f>
        <v>0.54503999999999997</v>
      </c>
      <c r="F1371" s="105">
        <f>ROUND(E1371^EXP('Linear predictor'!D$86),5)</f>
        <v>0.59087000000000001</v>
      </c>
      <c r="G1371" s="91">
        <v>0.85248000000000002</v>
      </c>
      <c r="H1371" s="112">
        <v>0.86143999999999998</v>
      </c>
      <c r="I1371" s="115">
        <f>IF('Case Details'!C$12=1,'Baseline survivor func'!G1371,'Baseline survivor func'!H1371)</f>
        <v>0.85248000000000002</v>
      </c>
      <c r="J1371" s="110">
        <f>ROUND(I1371^EXP('Linear predictor'!F$86),5)</f>
        <v>0.83699999999999997</v>
      </c>
    </row>
    <row r="1372" spans="1:10">
      <c r="A1372" s="93">
        <v>1367</v>
      </c>
      <c r="B1372" s="105">
        <v>1368</v>
      </c>
      <c r="C1372" s="93">
        <v>0.54503999999999997</v>
      </c>
      <c r="D1372" s="94">
        <v>0.19706000000000001</v>
      </c>
      <c r="E1372" s="104">
        <f>IF('Case Details'!C$12=1,'Baseline survivor func'!C1372,'Baseline survivor func'!D1372)</f>
        <v>0.54503999999999997</v>
      </c>
      <c r="F1372" s="105">
        <f>ROUND(E1372^EXP('Linear predictor'!D$86),5)</f>
        <v>0.59087000000000001</v>
      </c>
      <c r="G1372" s="91">
        <v>0.85248000000000002</v>
      </c>
      <c r="H1372" s="112">
        <v>0.86143999999999998</v>
      </c>
      <c r="I1372" s="115">
        <f>IF('Case Details'!C$12=1,'Baseline survivor func'!G1372,'Baseline survivor func'!H1372)</f>
        <v>0.85248000000000002</v>
      </c>
      <c r="J1372" s="110">
        <f>ROUND(I1372^EXP('Linear predictor'!F$86),5)</f>
        <v>0.83699999999999997</v>
      </c>
    </row>
    <row r="1373" spans="1:10">
      <c r="A1373" s="93">
        <v>1368</v>
      </c>
      <c r="B1373" s="105">
        <v>1369</v>
      </c>
      <c r="C1373" s="93">
        <v>0.54503999999999997</v>
      </c>
      <c r="D1373" s="94">
        <v>0.19706000000000001</v>
      </c>
      <c r="E1373" s="104">
        <f>IF('Case Details'!C$12=1,'Baseline survivor func'!C1373,'Baseline survivor func'!D1373)</f>
        <v>0.54503999999999997</v>
      </c>
      <c r="F1373" s="105">
        <f>ROUND(E1373^EXP('Linear predictor'!D$86),5)</f>
        <v>0.59087000000000001</v>
      </c>
      <c r="G1373" s="91">
        <v>0.85248000000000002</v>
      </c>
      <c r="H1373" s="112">
        <v>0.86143999999999998</v>
      </c>
      <c r="I1373" s="115">
        <f>IF('Case Details'!C$12=1,'Baseline survivor func'!G1373,'Baseline survivor func'!H1373)</f>
        <v>0.85248000000000002</v>
      </c>
      <c r="J1373" s="110">
        <f>ROUND(I1373^EXP('Linear predictor'!F$86),5)</f>
        <v>0.83699999999999997</v>
      </c>
    </row>
    <row r="1374" spans="1:10">
      <c r="A1374" s="93">
        <v>1369</v>
      </c>
      <c r="B1374" s="105">
        <v>1370</v>
      </c>
      <c r="C1374" s="93">
        <v>0.54503999999999997</v>
      </c>
      <c r="D1374" s="94">
        <v>0.19706000000000001</v>
      </c>
      <c r="E1374" s="104">
        <f>IF('Case Details'!C$12=1,'Baseline survivor func'!C1374,'Baseline survivor func'!D1374)</f>
        <v>0.54503999999999997</v>
      </c>
      <c r="F1374" s="105">
        <f>ROUND(E1374^EXP('Linear predictor'!D$86),5)</f>
        <v>0.59087000000000001</v>
      </c>
      <c r="G1374" s="91">
        <v>0.85248000000000002</v>
      </c>
      <c r="H1374" s="112">
        <v>0.86143999999999998</v>
      </c>
      <c r="I1374" s="115">
        <f>IF('Case Details'!C$12=1,'Baseline survivor func'!G1374,'Baseline survivor func'!H1374)</f>
        <v>0.85248000000000002</v>
      </c>
      <c r="J1374" s="110">
        <f>ROUND(I1374^EXP('Linear predictor'!F$86),5)</f>
        <v>0.83699999999999997</v>
      </c>
    </row>
    <row r="1375" spans="1:10">
      <c r="A1375" s="93">
        <v>1370</v>
      </c>
      <c r="B1375" s="105">
        <v>1371</v>
      </c>
      <c r="C1375" s="93">
        <v>0.54503999999999997</v>
      </c>
      <c r="D1375" s="94">
        <v>0.19706000000000001</v>
      </c>
      <c r="E1375" s="104">
        <f>IF('Case Details'!C$12=1,'Baseline survivor func'!C1375,'Baseline survivor func'!D1375)</f>
        <v>0.54503999999999997</v>
      </c>
      <c r="F1375" s="105">
        <f>ROUND(E1375^EXP('Linear predictor'!D$86),5)</f>
        <v>0.59087000000000001</v>
      </c>
      <c r="G1375" s="91">
        <v>0.85248000000000002</v>
      </c>
      <c r="H1375" s="112">
        <v>0.86143999999999998</v>
      </c>
      <c r="I1375" s="115">
        <f>IF('Case Details'!C$12=1,'Baseline survivor func'!G1375,'Baseline survivor func'!H1375)</f>
        <v>0.85248000000000002</v>
      </c>
      <c r="J1375" s="110">
        <f>ROUND(I1375^EXP('Linear predictor'!F$86),5)</f>
        <v>0.83699999999999997</v>
      </c>
    </row>
    <row r="1376" spans="1:10">
      <c r="A1376" s="93">
        <v>1371</v>
      </c>
      <c r="B1376" s="105">
        <v>1372</v>
      </c>
      <c r="C1376" s="93">
        <v>0.54503999999999997</v>
      </c>
      <c r="D1376" s="94">
        <v>0.19706000000000001</v>
      </c>
      <c r="E1376" s="104">
        <f>IF('Case Details'!C$12=1,'Baseline survivor func'!C1376,'Baseline survivor func'!D1376)</f>
        <v>0.54503999999999997</v>
      </c>
      <c r="F1376" s="105">
        <f>ROUND(E1376^EXP('Linear predictor'!D$86),5)</f>
        <v>0.59087000000000001</v>
      </c>
      <c r="G1376" s="91">
        <v>0.85248000000000002</v>
      </c>
      <c r="H1376" s="112">
        <v>0.86143999999999998</v>
      </c>
      <c r="I1376" s="115">
        <f>IF('Case Details'!C$12=1,'Baseline survivor func'!G1376,'Baseline survivor func'!H1376)</f>
        <v>0.85248000000000002</v>
      </c>
      <c r="J1376" s="110">
        <f>ROUND(I1376^EXP('Linear predictor'!F$86),5)</f>
        <v>0.83699999999999997</v>
      </c>
    </row>
    <row r="1377" spans="1:10">
      <c r="A1377" s="93">
        <v>1372</v>
      </c>
      <c r="B1377" s="105">
        <v>1373</v>
      </c>
      <c r="C1377" s="93">
        <v>0.54503999999999997</v>
      </c>
      <c r="D1377" s="94">
        <v>0.19706000000000001</v>
      </c>
      <c r="E1377" s="104">
        <f>IF('Case Details'!C$12=1,'Baseline survivor func'!C1377,'Baseline survivor func'!D1377)</f>
        <v>0.54503999999999997</v>
      </c>
      <c r="F1377" s="105">
        <f>ROUND(E1377^EXP('Linear predictor'!D$86),5)</f>
        <v>0.59087000000000001</v>
      </c>
      <c r="G1377" s="91">
        <v>0.85248000000000002</v>
      </c>
      <c r="H1377" s="112">
        <v>0.86143999999999998</v>
      </c>
      <c r="I1377" s="115">
        <f>IF('Case Details'!C$12=1,'Baseline survivor func'!G1377,'Baseline survivor func'!H1377)</f>
        <v>0.85248000000000002</v>
      </c>
      <c r="J1377" s="110">
        <f>ROUND(I1377^EXP('Linear predictor'!F$86),5)</f>
        <v>0.83699999999999997</v>
      </c>
    </row>
    <row r="1378" spans="1:10">
      <c r="A1378" s="93">
        <v>1373</v>
      </c>
      <c r="B1378" s="105">
        <v>1374</v>
      </c>
      <c r="C1378" s="93">
        <v>0.54503999999999997</v>
      </c>
      <c r="D1378" s="94">
        <v>0.19706000000000001</v>
      </c>
      <c r="E1378" s="104">
        <f>IF('Case Details'!C$12=1,'Baseline survivor func'!C1378,'Baseline survivor func'!D1378)</f>
        <v>0.54503999999999997</v>
      </c>
      <c r="F1378" s="105">
        <f>ROUND(E1378^EXP('Linear predictor'!D$86),5)</f>
        <v>0.59087000000000001</v>
      </c>
      <c r="G1378" s="91">
        <v>0.85248000000000002</v>
      </c>
      <c r="H1378" s="112">
        <v>0.86143999999999998</v>
      </c>
      <c r="I1378" s="115">
        <f>IF('Case Details'!C$12=1,'Baseline survivor func'!G1378,'Baseline survivor func'!H1378)</f>
        <v>0.85248000000000002</v>
      </c>
      <c r="J1378" s="110">
        <f>ROUND(I1378^EXP('Linear predictor'!F$86),5)</f>
        <v>0.83699999999999997</v>
      </c>
    </row>
    <row r="1379" spans="1:10">
      <c r="A1379" s="93">
        <v>1374</v>
      </c>
      <c r="B1379" s="105">
        <v>1375</v>
      </c>
      <c r="C1379" s="93">
        <v>0.54503999999999997</v>
      </c>
      <c r="D1379" s="94">
        <v>0.19706000000000001</v>
      </c>
      <c r="E1379" s="104">
        <f>IF('Case Details'!C$12=1,'Baseline survivor func'!C1379,'Baseline survivor func'!D1379)</f>
        <v>0.54503999999999997</v>
      </c>
      <c r="F1379" s="105">
        <f>ROUND(E1379^EXP('Linear predictor'!D$86),5)</f>
        <v>0.59087000000000001</v>
      </c>
      <c r="G1379" s="91">
        <v>0.85248000000000002</v>
      </c>
      <c r="H1379" s="112">
        <v>0.86143999999999998</v>
      </c>
      <c r="I1379" s="115">
        <f>IF('Case Details'!C$12=1,'Baseline survivor func'!G1379,'Baseline survivor func'!H1379)</f>
        <v>0.85248000000000002</v>
      </c>
      <c r="J1379" s="110">
        <f>ROUND(I1379^EXP('Linear predictor'!F$86),5)</f>
        <v>0.83699999999999997</v>
      </c>
    </row>
    <row r="1380" spans="1:10">
      <c r="A1380" s="93">
        <v>1375</v>
      </c>
      <c r="B1380" s="105">
        <v>1376</v>
      </c>
      <c r="C1380" s="93">
        <v>0.54503999999999997</v>
      </c>
      <c r="D1380" s="94">
        <v>0.19706000000000001</v>
      </c>
      <c r="E1380" s="104">
        <f>IF('Case Details'!C$12=1,'Baseline survivor func'!C1380,'Baseline survivor func'!D1380)</f>
        <v>0.54503999999999997</v>
      </c>
      <c r="F1380" s="105">
        <f>ROUND(E1380^EXP('Linear predictor'!D$86),5)</f>
        <v>0.59087000000000001</v>
      </c>
      <c r="G1380" s="91">
        <v>0.85248000000000002</v>
      </c>
      <c r="H1380" s="112">
        <v>0.86143999999999998</v>
      </c>
      <c r="I1380" s="115">
        <f>IF('Case Details'!C$12=1,'Baseline survivor func'!G1380,'Baseline survivor func'!H1380)</f>
        <v>0.85248000000000002</v>
      </c>
      <c r="J1380" s="110">
        <f>ROUND(I1380^EXP('Linear predictor'!F$86),5)</f>
        <v>0.83699999999999997</v>
      </c>
    </row>
    <row r="1381" spans="1:10">
      <c r="A1381" s="93">
        <v>1376</v>
      </c>
      <c r="B1381" s="105">
        <v>1377</v>
      </c>
      <c r="C1381" s="93">
        <v>0.54503999999999997</v>
      </c>
      <c r="D1381" s="94">
        <v>0.19706000000000001</v>
      </c>
      <c r="E1381" s="104">
        <f>IF('Case Details'!C$12=1,'Baseline survivor func'!C1381,'Baseline survivor func'!D1381)</f>
        <v>0.54503999999999997</v>
      </c>
      <c r="F1381" s="105">
        <f>ROUND(E1381^EXP('Linear predictor'!D$86),5)</f>
        <v>0.59087000000000001</v>
      </c>
      <c r="G1381" s="91">
        <v>0.85248000000000002</v>
      </c>
      <c r="H1381" s="112">
        <v>0.86087000000000002</v>
      </c>
      <c r="I1381" s="115">
        <f>IF('Case Details'!C$12=1,'Baseline survivor func'!G1381,'Baseline survivor func'!H1381)</f>
        <v>0.85248000000000002</v>
      </c>
      <c r="J1381" s="110">
        <f>ROUND(I1381^EXP('Linear predictor'!F$86),5)</f>
        <v>0.83699999999999997</v>
      </c>
    </row>
    <row r="1382" spans="1:10">
      <c r="A1382" s="93">
        <v>1377</v>
      </c>
      <c r="B1382" s="105">
        <v>1378</v>
      </c>
      <c r="C1382" s="93">
        <v>0.54503999999999997</v>
      </c>
      <c r="D1382" s="94">
        <v>0.19706000000000001</v>
      </c>
      <c r="E1382" s="104">
        <f>IF('Case Details'!C$12=1,'Baseline survivor func'!C1382,'Baseline survivor func'!D1382)</f>
        <v>0.54503999999999997</v>
      </c>
      <c r="F1382" s="105">
        <f>ROUND(E1382^EXP('Linear predictor'!D$86),5)</f>
        <v>0.59087000000000001</v>
      </c>
      <c r="G1382" s="91">
        <v>0.85248000000000002</v>
      </c>
      <c r="H1382" s="112">
        <v>0.86087000000000002</v>
      </c>
      <c r="I1382" s="115">
        <f>IF('Case Details'!C$12=1,'Baseline survivor func'!G1382,'Baseline survivor func'!H1382)</f>
        <v>0.85248000000000002</v>
      </c>
      <c r="J1382" s="110">
        <f>ROUND(I1382^EXP('Linear predictor'!F$86),5)</f>
        <v>0.83699999999999997</v>
      </c>
    </row>
    <row r="1383" spans="1:10">
      <c r="A1383" s="93">
        <v>1378</v>
      </c>
      <c r="B1383" s="105">
        <v>1379</v>
      </c>
      <c r="C1383" s="93">
        <v>0.54503999999999997</v>
      </c>
      <c r="D1383" s="94">
        <v>0.19706000000000001</v>
      </c>
      <c r="E1383" s="104">
        <f>IF('Case Details'!C$12=1,'Baseline survivor func'!C1383,'Baseline survivor func'!D1383)</f>
        <v>0.54503999999999997</v>
      </c>
      <c r="F1383" s="105">
        <f>ROUND(E1383^EXP('Linear predictor'!D$86),5)</f>
        <v>0.59087000000000001</v>
      </c>
      <c r="G1383" s="91">
        <v>0.85248000000000002</v>
      </c>
      <c r="H1383" s="112">
        <v>0.86031000000000002</v>
      </c>
      <c r="I1383" s="115">
        <f>IF('Case Details'!C$12=1,'Baseline survivor func'!G1383,'Baseline survivor func'!H1383)</f>
        <v>0.85248000000000002</v>
      </c>
      <c r="J1383" s="110">
        <f>ROUND(I1383^EXP('Linear predictor'!F$86),5)</f>
        <v>0.83699999999999997</v>
      </c>
    </row>
    <row r="1384" spans="1:10">
      <c r="A1384" s="93">
        <v>1379</v>
      </c>
      <c r="B1384" s="105">
        <v>1380</v>
      </c>
      <c r="C1384" s="93">
        <v>0.54503999999999997</v>
      </c>
      <c r="D1384" s="94">
        <v>0.19706000000000001</v>
      </c>
      <c r="E1384" s="104">
        <f>IF('Case Details'!C$12=1,'Baseline survivor func'!C1384,'Baseline survivor func'!D1384)</f>
        <v>0.54503999999999997</v>
      </c>
      <c r="F1384" s="105">
        <f>ROUND(E1384^EXP('Linear predictor'!D$86),5)</f>
        <v>0.59087000000000001</v>
      </c>
      <c r="G1384" s="91">
        <v>0.85248000000000002</v>
      </c>
      <c r="H1384" s="112">
        <v>0.86031000000000002</v>
      </c>
      <c r="I1384" s="115">
        <f>IF('Case Details'!C$12=1,'Baseline survivor func'!G1384,'Baseline survivor func'!H1384)</f>
        <v>0.85248000000000002</v>
      </c>
      <c r="J1384" s="110">
        <f>ROUND(I1384^EXP('Linear predictor'!F$86),5)</f>
        <v>0.83699999999999997</v>
      </c>
    </row>
    <row r="1385" spans="1:10">
      <c r="A1385" s="93">
        <v>1380</v>
      </c>
      <c r="B1385" s="105">
        <v>1381</v>
      </c>
      <c r="C1385" s="93">
        <v>0.54503999999999997</v>
      </c>
      <c r="D1385" s="94">
        <v>0.19706000000000001</v>
      </c>
      <c r="E1385" s="104">
        <f>IF('Case Details'!C$12=1,'Baseline survivor func'!C1385,'Baseline survivor func'!D1385)</f>
        <v>0.54503999999999997</v>
      </c>
      <c r="F1385" s="105">
        <f>ROUND(E1385^EXP('Linear predictor'!D$86),5)</f>
        <v>0.59087000000000001</v>
      </c>
      <c r="G1385" s="91">
        <v>0.85248000000000002</v>
      </c>
      <c r="H1385" s="112">
        <v>0.86031000000000002</v>
      </c>
      <c r="I1385" s="115">
        <f>IF('Case Details'!C$12=1,'Baseline survivor func'!G1385,'Baseline survivor func'!H1385)</f>
        <v>0.85248000000000002</v>
      </c>
      <c r="J1385" s="110">
        <f>ROUND(I1385^EXP('Linear predictor'!F$86),5)</f>
        <v>0.83699999999999997</v>
      </c>
    </row>
    <row r="1386" spans="1:10">
      <c r="A1386" s="93">
        <v>1381</v>
      </c>
      <c r="B1386" s="105">
        <v>1382</v>
      </c>
      <c r="C1386" s="93">
        <v>0.54503999999999997</v>
      </c>
      <c r="D1386" s="94">
        <v>0.19706000000000001</v>
      </c>
      <c r="E1386" s="104">
        <f>IF('Case Details'!C$12=1,'Baseline survivor func'!C1386,'Baseline survivor func'!D1386)</f>
        <v>0.54503999999999997</v>
      </c>
      <c r="F1386" s="105">
        <f>ROUND(E1386^EXP('Linear predictor'!D$86),5)</f>
        <v>0.59087000000000001</v>
      </c>
      <c r="G1386" s="91">
        <v>0.85248000000000002</v>
      </c>
      <c r="H1386" s="112">
        <v>0.86031000000000002</v>
      </c>
      <c r="I1386" s="115">
        <f>IF('Case Details'!C$12=1,'Baseline survivor func'!G1386,'Baseline survivor func'!H1386)</f>
        <v>0.85248000000000002</v>
      </c>
      <c r="J1386" s="110">
        <f>ROUND(I1386^EXP('Linear predictor'!F$86),5)</f>
        <v>0.83699999999999997</v>
      </c>
    </row>
    <row r="1387" spans="1:10">
      <c r="A1387" s="93">
        <v>1382</v>
      </c>
      <c r="B1387" s="105">
        <v>1383</v>
      </c>
      <c r="C1387" s="93">
        <v>0.54503999999999997</v>
      </c>
      <c r="D1387" s="94">
        <v>0.19434000000000001</v>
      </c>
      <c r="E1387" s="104">
        <f>IF('Case Details'!C$12=1,'Baseline survivor func'!C1387,'Baseline survivor func'!D1387)</f>
        <v>0.54503999999999997</v>
      </c>
      <c r="F1387" s="105">
        <f>ROUND(E1387^EXP('Linear predictor'!D$86),5)</f>
        <v>0.59087000000000001</v>
      </c>
      <c r="G1387" s="91">
        <v>0.85248000000000002</v>
      </c>
      <c r="H1387" s="112">
        <v>0.86031000000000002</v>
      </c>
      <c r="I1387" s="115">
        <f>IF('Case Details'!C$12=1,'Baseline survivor func'!G1387,'Baseline survivor func'!H1387)</f>
        <v>0.85248000000000002</v>
      </c>
      <c r="J1387" s="110">
        <f>ROUND(I1387^EXP('Linear predictor'!F$86),5)</f>
        <v>0.83699999999999997</v>
      </c>
    </row>
    <row r="1388" spans="1:10">
      <c r="A1388" s="93">
        <v>1383</v>
      </c>
      <c r="B1388" s="105">
        <v>1384</v>
      </c>
      <c r="C1388" s="93">
        <v>0.54503999999999997</v>
      </c>
      <c r="D1388" s="94">
        <v>0.19434000000000001</v>
      </c>
      <c r="E1388" s="104">
        <f>IF('Case Details'!C$12=1,'Baseline survivor func'!C1388,'Baseline survivor func'!D1388)</f>
        <v>0.54503999999999997</v>
      </c>
      <c r="F1388" s="105">
        <f>ROUND(E1388^EXP('Linear predictor'!D$86),5)</f>
        <v>0.59087000000000001</v>
      </c>
      <c r="G1388" s="91">
        <v>0.85248000000000002</v>
      </c>
      <c r="H1388" s="112">
        <v>0.86031000000000002</v>
      </c>
      <c r="I1388" s="115">
        <f>IF('Case Details'!C$12=1,'Baseline survivor func'!G1388,'Baseline survivor func'!H1388)</f>
        <v>0.85248000000000002</v>
      </c>
      <c r="J1388" s="110">
        <f>ROUND(I1388^EXP('Linear predictor'!F$86),5)</f>
        <v>0.83699999999999997</v>
      </c>
    </row>
    <row r="1389" spans="1:10">
      <c r="A1389" s="93">
        <v>1384</v>
      </c>
      <c r="B1389" s="105">
        <v>1385</v>
      </c>
      <c r="C1389" s="93">
        <v>0.54503999999999997</v>
      </c>
      <c r="D1389" s="94">
        <v>0.19434000000000001</v>
      </c>
      <c r="E1389" s="104">
        <f>IF('Case Details'!C$12=1,'Baseline survivor func'!C1389,'Baseline survivor func'!D1389)</f>
        <v>0.54503999999999997</v>
      </c>
      <c r="F1389" s="105">
        <f>ROUND(E1389^EXP('Linear predictor'!D$86),5)</f>
        <v>0.59087000000000001</v>
      </c>
      <c r="G1389" s="91">
        <v>0.85248000000000002</v>
      </c>
      <c r="H1389" s="112">
        <v>0.86031000000000002</v>
      </c>
      <c r="I1389" s="115">
        <f>IF('Case Details'!C$12=1,'Baseline survivor func'!G1389,'Baseline survivor func'!H1389)</f>
        <v>0.85248000000000002</v>
      </c>
      <c r="J1389" s="110">
        <f>ROUND(I1389^EXP('Linear predictor'!F$86),5)</f>
        <v>0.83699999999999997</v>
      </c>
    </row>
    <row r="1390" spans="1:10">
      <c r="A1390" s="93">
        <v>1385</v>
      </c>
      <c r="B1390" s="105">
        <v>1386</v>
      </c>
      <c r="C1390" s="93">
        <v>0.54503999999999997</v>
      </c>
      <c r="D1390" s="94">
        <v>0.19434000000000001</v>
      </c>
      <c r="E1390" s="104">
        <f>IF('Case Details'!C$12=1,'Baseline survivor func'!C1390,'Baseline survivor func'!D1390)</f>
        <v>0.54503999999999997</v>
      </c>
      <c r="F1390" s="105">
        <f>ROUND(E1390^EXP('Linear predictor'!D$86),5)</f>
        <v>0.59087000000000001</v>
      </c>
      <c r="G1390" s="91">
        <v>0.85248000000000002</v>
      </c>
      <c r="H1390" s="112">
        <v>0.86031000000000002</v>
      </c>
      <c r="I1390" s="115">
        <f>IF('Case Details'!C$12=1,'Baseline survivor func'!G1390,'Baseline survivor func'!H1390)</f>
        <v>0.85248000000000002</v>
      </c>
      <c r="J1390" s="110">
        <f>ROUND(I1390^EXP('Linear predictor'!F$86),5)</f>
        <v>0.83699999999999997</v>
      </c>
    </row>
    <row r="1391" spans="1:10">
      <c r="A1391" s="93">
        <v>1386</v>
      </c>
      <c r="B1391" s="105">
        <v>1387</v>
      </c>
      <c r="C1391" s="93">
        <v>0.54503999999999997</v>
      </c>
      <c r="D1391" s="94">
        <v>0.19434000000000001</v>
      </c>
      <c r="E1391" s="104">
        <f>IF('Case Details'!C$12=1,'Baseline survivor func'!C1391,'Baseline survivor func'!D1391)</f>
        <v>0.54503999999999997</v>
      </c>
      <c r="F1391" s="105">
        <f>ROUND(E1391^EXP('Linear predictor'!D$86),5)</f>
        <v>0.59087000000000001</v>
      </c>
      <c r="G1391" s="91">
        <v>0.85248000000000002</v>
      </c>
      <c r="H1391" s="112">
        <v>0.86031000000000002</v>
      </c>
      <c r="I1391" s="115">
        <f>IF('Case Details'!C$12=1,'Baseline survivor func'!G1391,'Baseline survivor func'!H1391)</f>
        <v>0.85248000000000002</v>
      </c>
      <c r="J1391" s="110">
        <f>ROUND(I1391^EXP('Linear predictor'!F$86),5)</f>
        <v>0.83699999999999997</v>
      </c>
    </row>
    <row r="1392" spans="1:10">
      <c r="A1392" s="93">
        <v>1387</v>
      </c>
      <c r="B1392" s="105">
        <v>1388</v>
      </c>
      <c r="C1392" s="93">
        <v>0.54503999999999997</v>
      </c>
      <c r="D1392" s="94">
        <v>0.19434000000000001</v>
      </c>
      <c r="E1392" s="104">
        <f>IF('Case Details'!C$12=1,'Baseline survivor func'!C1392,'Baseline survivor func'!D1392)</f>
        <v>0.54503999999999997</v>
      </c>
      <c r="F1392" s="105">
        <f>ROUND(E1392^EXP('Linear predictor'!D$86),5)</f>
        <v>0.59087000000000001</v>
      </c>
      <c r="G1392" s="91">
        <v>0.85248000000000002</v>
      </c>
      <c r="H1392" s="112">
        <v>0.86031000000000002</v>
      </c>
      <c r="I1392" s="115">
        <f>IF('Case Details'!C$12=1,'Baseline survivor func'!G1392,'Baseline survivor func'!H1392)</f>
        <v>0.85248000000000002</v>
      </c>
      <c r="J1392" s="110">
        <f>ROUND(I1392^EXP('Linear predictor'!F$86),5)</f>
        <v>0.83699999999999997</v>
      </c>
    </row>
    <row r="1393" spans="1:10">
      <c r="A1393" s="93">
        <v>1388</v>
      </c>
      <c r="B1393" s="105">
        <v>1389</v>
      </c>
      <c r="C1393" s="93">
        <v>0.54503999999999997</v>
      </c>
      <c r="D1393" s="94">
        <v>0.19434000000000001</v>
      </c>
      <c r="E1393" s="104">
        <f>IF('Case Details'!C$12=1,'Baseline survivor func'!C1393,'Baseline survivor func'!D1393)</f>
        <v>0.54503999999999997</v>
      </c>
      <c r="F1393" s="105">
        <f>ROUND(E1393^EXP('Linear predictor'!D$86),5)</f>
        <v>0.59087000000000001</v>
      </c>
      <c r="G1393" s="91">
        <v>0.85248000000000002</v>
      </c>
      <c r="H1393" s="112">
        <v>0.86031000000000002</v>
      </c>
      <c r="I1393" s="115">
        <f>IF('Case Details'!C$12=1,'Baseline survivor func'!G1393,'Baseline survivor func'!H1393)</f>
        <v>0.85248000000000002</v>
      </c>
      <c r="J1393" s="110">
        <f>ROUND(I1393^EXP('Linear predictor'!F$86),5)</f>
        <v>0.83699999999999997</v>
      </c>
    </row>
    <row r="1394" spans="1:10">
      <c r="A1394" s="93">
        <v>1389</v>
      </c>
      <c r="B1394" s="105">
        <v>1390</v>
      </c>
      <c r="C1394" s="93">
        <v>0.54503999999999997</v>
      </c>
      <c r="D1394" s="94">
        <v>0.19434000000000001</v>
      </c>
      <c r="E1394" s="104">
        <f>IF('Case Details'!C$12=1,'Baseline survivor func'!C1394,'Baseline survivor func'!D1394)</f>
        <v>0.54503999999999997</v>
      </c>
      <c r="F1394" s="105">
        <f>ROUND(E1394^EXP('Linear predictor'!D$86),5)</f>
        <v>0.59087000000000001</v>
      </c>
      <c r="G1394" s="91">
        <v>0.85248000000000002</v>
      </c>
      <c r="H1394" s="112">
        <v>0.86031000000000002</v>
      </c>
      <c r="I1394" s="115">
        <f>IF('Case Details'!C$12=1,'Baseline survivor func'!G1394,'Baseline survivor func'!H1394)</f>
        <v>0.85248000000000002</v>
      </c>
      <c r="J1394" s="110">
        <f>ROUND(I1394^EXP('Linear predictor'!F$86),5)</f>
        <v>0.83699999999999997</v>
      </c>
    </row>
    <row r="1395" spans="1:10">
      <c r="A1395" s="93">
        <v>1390</v>
      </c>
      <c r="B1395" s="105">
        <v>1391</v>
      </c>
      <c r="C1395" s="93">
        <v>0.54503999999999997</v>
      </c>
      <c r="D1395" s="94">
        <v>0.19434000000000001</v>
      </c>
      <c r="E1395" s="104">
        <f>IF('Case Details'!C$12=1,'Baseline survivor func'!C1395,'Baseline survivor func'!D1395)</f>
        <v>0.54503999999999997</v>
      </c>
      <c r="F1395" s="105">
        <f>ROUND(E1395^EXP('Linear predictor'!D$86),5)</f>
        <v>0.59087000000000001</v>
      </c>
      <c r="G1395" s="91">
        <v>0.85248000000000002</v>
      </c>
      <c r="H1395" s="112">
        <v>0.86031000000000002</v>
      </c>
      <c r="I1395" s="115">
        <f>IF('Case Details'!C$12=1,'Baseline survivor func'!G1395,'Baseline survivor func'!H1395)</f>
        <v>0.85248000000000002</v>
      </c>
      <c r="J1395" s="110">
        <f>ROUND(I1395^EXP('Linear predictor'!F$86),5)</f>
        <v>0.83699999999999997</v>
      </c>
    </row>
    <row r="1396" spans="1:10">
      <c r="A1396" s="93">
        <v>1391</v>
      </c>
      <c r="B1396" s="105">
        <v>1392</v>
      </c>
      <c r="C1396" s="93">
        <v>0.54503999999999997</v>
      </c>
      <c r="D1396" s="94">
        <v>0.19434000000000001</v>
      </c>
      <c r="E1396" s="104">
        <f>IF('Case Details'!C$12=1,'Baseline survivor func'!C1396,'Baseline survivor func'!D1396)</f>
        <v>0.54503999999999997</v>
      </c>
      <c r="F1396" s="105">
        <f>ROUND(E1396^EXP('Linear predictor'!D$86),5)</f>
        <v>0.59087000000000001</v>
      </c>
      <c r="G1396" s="91">
        <v>0.85248000000000002</v>
      </c>
      <c r="H1396" s="112">
        <v>0.86031000000000002</v>
      </c>
      <c r="I1396" s="115">
        <f>IF('Case Details'!C$12=1,'Baseline survivor func'!G1396,'Baseline survivor func'!H1396)</f>
        <v>0.85248000000000002</v>
      </c>
      <c r="J1396" s="110">
        <f>ROUND(I1396^EXP('Linear predictor'!F$86),5)</f>
        <v>0.83699999999999997</v>
      </c>
    </row>
    <row r="1397" spans="1:10">
      <c r="A1397" s="93">
        <v>1392</v>
      </c>
      <c r="B1397" s="105">
        <v>1393</v>
      </c>
      <c r="C1397" s="93">
        <v>0.54503999999999997</v>
      </c>
      <c r="D1397" s="94">
        <v>0.19434000000000001</v>
      </c>
      <c r="E1397" s="104">
        <f>IF('Case Details'!C$12=1,'Baseline survivor func'!C1397,'Baseline survivor func'!D1397)</f>
        <v>0.54503999999999997</v>
      </c>
      <c r="F1397" s="105">
        <f>ROUND(E1397^EXP('Linear predictor'!D$86),5)</f>
        <v>0.59087000000000001</v>
      </c>
      <c r="G1397" s="91">
        <v>0.85248000000000002</v>
      </c>
      <c r="H1397" s="112">
        <v>0.86031000000000002</v>
      </c>
      <c r="I1397" s="115">
        <f>IF('Case Details'!C$12=1,'Baseline survivor func'!G1397,'Baseline survivor func'!H1397)</f>
        <v>0.85248000000000002</v>
      </c>
      <c r="J1397" s="110">
        <f>ROUND(I1397^EXP('Linear predictor'!F$86),5)</f>
        <v>0.83699999999999997</v>
      </c>
    </row>
    <row r="1398" spans="1:10">
      <c r="A1398" s="93">
        <v>1393</v>
      </c>
      <c r="B1398" s="105">
        <v>1394</v>
      </c>
      <c r="C1398" s="93">
        <v>0.54503999999999997</v>
      </c>
      <c r="D1398" s="94">
        <v>0.19434000000000001</v>
      </c>
      <c r="E1398" s="104">
        <f>IF('Case Details'!C$12=1,'Baseline survivor func'!C1398,'Baseline survivor func'!D1398)</f>
        <v>0.54503999999999997</v>
      </c>
      <c r="F1398" s="105">
        <f>ROUND(E1398^EXP('Linear predictor'!D$86),5)</f>
        <v>0.59087000000000001</v>
      </c>
      <c r="G1398" s="91">
        <v>0.85248000000000002</v>
      </c>
      <c r="H1398" s="112">
        <v>0.86031000000000002</v>
      </c>
      <c r="I1398" s="115">
        <f>IF('Case Details'!C$12=1,'Baseline survivor func'!G1398,'Baseline survivor func'!H1398)</f>
        <v>0.85248000000000002</v>
      </c>
      <c r="J1398" s="110">
        <f>ROUND(I1398^EXP('Linear predictor'!F$86),5)</f>
        <v>0.83699999999999997</v>
      </c>
    </row>
    <row r="1399" spans="1:10">
      <c r="A1399" s="93">
        <v>1394</v>
      </c>
      <c r="B1399" s="105">
        <v>1395</v>
      </c>
      <c r="C1399" s="93">
        <v>0.54503999999999997</v>
      </c>
      <c r="D1399" s="94">
        <v>0.19434000000000001</v>
      </c>
      <c r="E1399" s="104">
        <f>IF('Case Details'!C$12=1,'Baseline survivor func'!C1399,'Baseline survivor func'!D1399)</f>
        <v>0.54503999999999997</v>
      </c>
      <c r="F1399" s="105">
        <f>ROUND(E1399^EXP('Linear predictor'!D$86),5)</f>
        <v>0.59087000000000001</v>
      </c>
      <c r="G1399" s="91">
        <v>0.85248000000000002</v>
      </c>
      <c r="H1399" s="112">
        <v>0.86031000000000002</v>
      </c>
      <c r="I1399" s="115">
        <f>IF('Case Details'!C$12=1,'Baseline survivor func'!G1399,'Baseline survivor func'!H1399)</f>
        <v>0.85248000000000002</v>
      </c>
      <c r="J1399" s="110">
        <f>ROUND(I1399^EXP('Linear predictor'!F$86),5)</f>
        <v>0.83699999999999997</v>
      </c>
    </row>
    <row r="1400" spans="1:10">
      <c r="A1400" s="93">
        <v>1395</v>
      </c>
      <c r="B1400" s="105">
        <v>1396</v>
      </c>
      <c r="C1400" s="93">
        <v>0.54503999999999997</v>
      </c>
      <c r="D1400" s="94">
        <v>0.19434000000000001</v>
      </c>
      <c r="E1400" s="104">
        <f>IF('Case Details'!C$12=1,'Baseline survivor func'!C1400,'Baseline survivor func'!D1400)</f>
        <v>0.54503999999999997</v>
      </c>
      <c r="F1400" s="105">
        <f>ROUND(E1400^EXP('Linear predictor'!D$86),5)</f>
        <v>0.59087000000000001</v>
      </c>
      <c r="G1400" s="91">
        <v>0.85248000000000002</v>
      </c>
      <c r="H1400" s="112">
        <v>0.85972000000000004</v>
      </c>
      <c r="I1400" s="115">
        <f>IF('Case Details'!C$12=1,'Baseline survivor func'!G1400,'Baseline survivor func'!H1400)</f>
        <v>0.85248000000000002</v>
      </c>
      <c r="J1400" s="110">
        <f>ROUND(I1400^EXP('Linear predictor'!F$86),5)</f>
        <v>0.83699999999999997</v>
      </c>
    </row>
    <row r="1401" spans="1:10">
      <c r="A1401" s="93">
        <v>1396</v>
      </c>
      <c r="B1401" s="105">
        <v>1397</v>
      </c>
      <c r="C1401" s="93">
        <v>0.54503999999999997</v>
      </c>
      <c r="D1401" s="94">
        <v>0.19434000000000001</v>
      </c>
      <c r="E1401" s="104">
        <f>IF('Case Details'!C$12=1,'Baseline survivor func'!C1401,'Baseline survivor func'!D1401)</f>
        <v>0.54503999999999997</v>
      </c>
      <c r="F1401" s="105">
        <f>ROUND(E1401^EXP('Linear predictor'!D$86),5)</f>
        <v>0.59087000000000001</v>
      </c>
      <c r="G1401" s="91">
        <v>0.85248000000000002</v>
      </c>
      <c r="H1401" s="112">
        <v>0.85914000000000001</v>
      </c>
      <c r="I1401" s="115">
        <f>IF('Case Details'!C$12=1,'Baseline survivor func'!G1401,'Baseline survivor func'!H1401)</f>
        <v>0.85248000000000002</v>
      </c>
      <c r="J1401" s="110">
        <f>ROUND(I1401^EXP('Linear predictor'!F$86),5)</f>
        <v>0.83699999999999997</v>
      </c>
    </row>
    <row r="1402" spans="1:10">
      <c r="A1402" s="93">
        <v>1397</v>
      </c>
      <c r="B1402" s="105">
        <v>1398</v>
      </c>
      <c r="C1402" s="93">
        <v>0.54503999999999997</v>
      </c>
      <c r="D1402" s="94">
        <v>0.19434000000000001</v>
      </c>
      <c r="E1402" s="104">
        <f>IF('Case Details'!C$12=1,'Baseline survivor func'!C1402,'Baseline survivor func'!D1402)</f>
        <v>0.54503999999999997</v>
      </c>
      <c r="F1402" s="105">
        <f>ROUND(E1402^EXP('Linear predictor'!D$86),5)</f>
        <v>0.59087000000000001</v>
      </c>
      <c r="G1402" s="91">
        <v>0.85248000000000002</v>
      </c>
      <c r="H1402" s="112">
        <v>0.85914000000000001</v>
      </c>
      <c r="I1402" s="115">
        <f>IF('Case Details'!C$12=1,'Baseline survivor func'!G1402,'Baseline survivor func'!H1402)</f>
        <v>0.85248000000000002</v>
      </c>
      <c r="J1402" s="110">
        <f>ROUND(I1402^EXP('Linear predictor'!F$86),5)</f>
        <v>0.83699999999999997</v>
      </c>
    </row>
    <row r="1403" spans="1:10">
      <c r="A1403" s="93">
        <v>1398</v>
      </c>
      <c r="B1403" s="105">
        <v>1399</v>
      </c>
      <c r="C1403" s="93">
        <v>0.54503999999999997</v>
      </c>
      <c r="D1403" s="94">
        <v>0.19434000000000001</v>
      </c>
      <c r="E1403" s="104">
        <f>IF('Case Details'!C$12=1,'Baseline survivor func'!C1403,'Baseline survivor func'!D1403)</f>
        <v>0.54503999999999997</v>
      </c>
      <c r="F1403" s="105">
        <f>ROUND(E1403^EXP('Linear predictor'!D$86),5)</f>
        <v>0.59087000000000001</v>
      </c>
      <c r="G1403" s="91">
        <v>0.85248000000000002</v>
      </c>
      <c r="H1403" s="112">
        <v>0.85914000000000001</v>
      </c>
      <c r="I1403" s="115">
        <f>IF('Case Details'!C$12=1,'Baseline survivor func'!G1403,'Baseline survivor func'!H1403)</f>
        <v>0.85248000000000002</v>
      </c>
      <c r="J1403" s="110">
        <f>ROUND(I1403^EXP('Linear predictor'!F$86),5)</f>
        <v>0.83699999999999997</v>
      </c>
    </row>
    <row r="1404" spans="1:10">
      <c r="A1404" s="93">
        <v>1399</v>
      </c>
      <c r="B1404" s="105">
        <v>1400</v>
      </c>
      <c r="C1404" s="93">
        <v>0.54503999999999997</v>
      </c>
      <c r="D1404" s="94">
        <v>0.19434000000000001</v>
      </c>
      <c r="E1404" s="104">
        <f>IF('Case Details'!C$12=1,'Baseline survivor func'!C1404,'Baseline survivor func'!D1404)</f>
        <v>0.54503999999999997</v>
      </c>
      <c r="F1404" s="105">
        <f>ROUND(E1404^EXP('Linear predictor'!D$86),5)</f>
        <v>0.59087000000000001</v>
      </c>
      <c r="G1404" s="91">
        <v>0.85248000000000002</v>
      </c>
      <c r="H1404" s="112">
        <v>0.85914000000000001</v>
      </c>
      <c r="I1404" s="115">
        <f>IF('Case Details'!C$12=1,'Baseline survivor func'!G1404,'Baseline survivor func'!H1404)</f>
        <v>0.85248000000000002</v>
      </c>
      <c r="J1404" s="110">
        <f>ROUND(I1404^EXP('Linear predictor'!F$86),5)</f>
        <v>0.83699999999999997</v>
      </c>
    </row>
    <row r="1405" spans="1:10">
      <c r="A1405" s="93">
        <v>1400</v>
      </c>
      <c r="B1405" s="105">
        <v>1401</v>
      </c>
      <c r="C1405" s="93">
        <v>0.54503999999999997</v>
      </c>
      <c r="D1405" s="94">
        <v>0.19434000000000001</v>
      </c>
      <c r="E1405" s="104">
        <f>IF('Case Details'!C$12=1,'Baseline survivor func'!C1405,'Baseline survivor func'!D1405)</f>
        <v>0.54503999999999997</v>
      </c>
      <c r="F1405" s="105">
        <f>ROUND(E1405^EXP('Linear predictor'!D$86),5)</f>
        <v>0.59087000000000001</v>
      </c>
      <c r="G1405" s="91">
        <v>0.85248000000000002</v>
      </c>
      <c r="H1405" s="112">
        <v>0.85914000000000001</v>
      </c>
      <c r="I1405" s="115">
        <f>IF('Case Details'!C$12=1,'Baseline survivor func'!G1405,'Baseline survivor func'!H1405)</f>
        <v>0.85248000000000002</v>
      </c>
      <c r="J1405" s="110">
        <f>ROUND(I1405^EXP('Linear predictor'!F$86),5)</f>
        <v>0.83699999999999997</v>
      </c>
    </row>
    <row r="1406" spans="1:10">
      <c r="A1406" s="93">
        <v>1401</v>
      </c>
      <c r="B1406" s="105">
        <v>1402</v>
      </c>
      <c r="C1406" s="93">
        <v>0.54503999999999997</v>
      </c>
      <c r="D1406" s="94">
        <v>0.19434000000000001</v>
      </c>
      <c r="E1406" s="104">
        <f>IF('Case Details'!C$12=1,'Baseline survivor func'!C1406,'Baseline survivor func'!D1406)</f>
        <v>0.54503999999999997</v>
      </c>
      <c r="F1406" s="105">
        <f>ROUND(E1406^EXP('Linear predictor'!D$86),5)</f>
        <v>0.59087000000000001</v>
      </c>
      <c r="G1406" s="91">
        <v>0.85248000000000002</v>
      </c>
      <c r="H1406" s="112">
        <v>0.85914000000000001</v>
      </c>
      <c r="I1406" s="115">
        <f>IF('Case Details'!C$12=1,'Baseline survivor func'!G1406,'Baseline survivor func'!H1406)</f>
        <v>0.85248000000000002</v>
      </c>
      <c r="J1406" s="110">
        <f>ROUND(I1406^EXP('Linear predictor'!F$86),5)</f>
        <v>0.83699999999999997</v>
      </c>
    </row>
    <row r="1407" spans="1:10">
      <c r="A1407" s="93">
        <v>1402</v>
      </c>
      <c r="B1407" s="105">
        <v>1403</v>
      </c>
      <c r="C1407" s="93">
        <v>0.54503999999999997</v>
      </c>
      <c r="D1407" s="94">
        <v>0.19434000000000001</v>
      </c>
      <c r="E1407" s="104">
        <f>IF('Case Details'!C$12=1,'Baseline survivor func'!C1407,'Baseline survivor func'!D1407)</f>
        <v>0.54503999999999997</v>
      </c>
      <c r="F1407" s="105">
        <f>ROUND(E1407^EXP('Linear predictor'!D$86),5)</f>
        <v>0.59087000000000001</v>
      </c>
      <c r="G1407" s="91">
        <v>0.85248000000000002</v>
      </c>
      <c r="H1407" s="112">
        <v>0.85914000000000001</v>
      </c>
      <c r="I1407" s="115">
        <f>IF('Case Details'!C$12=1,'Baseline survivor func'!G1407,'Baseline survivor func'!H1407)</f>
        <v>0.85248000000000002</v>
      </c>
      <c r="J1407" s="110">
        <f>ROUND(I1407^EXP('Linear predictor'!F$86),5)</f>
        <v>0.83699999999999997</v>
      </c>
    </row>
    <row r="1408" spans="1:10">
      <c r="A1408" s="93">
        <v>1403</v>
      </c>
      <c r="B1408" s="105">
        <v>1404</v>
      </c>
      <c r="C1408" s="93">
        <v>0.54503999999999997</v>
      </c>
      <c r="D1408" s="94">
        <v>0.19434000000000001</v>
      </c>
      <c r="E1408" s="104">
        <f>IF('Case Details'!C$12=1,'Baseline survivor func'!C1408,'Baseline survivor func'!D1408)</f>
        <v>0.54503999999999997</v>
      </c>
      <c r="F1408" s="105">
        <f>ROUND(E1408^EXP('Linear predictor'!D$86),5)</f>
        <v>0.59087000000000001</v>
      </c>
      <c r="G1408" s="91">
        <v>0.85248000000000002</v>
      </c>
      <c r="H1408" s="112">
        <v>0.85914000000000001</v>
      </c>
      <c r="I1408" s="115">
        <f>IF('Case Details'!C$12=1,'Baseline survivor func'!G1408,'Baseline survivor func'!H1408)</f>
        <v>0.85248000000000002</v>
      </c>
      <c r="J1408" s="110">
        <f>ROUND(I1408^EXP('Linear predictor'!F$86),5)</f>
        <v>0.83699999999999997</v>
      </c>
    </row>
    <row r="1409" spans="1:10">
      <c r="A1409" s="93">
        <v>1404</v>
      </c>
      <c r="B1409" s="105">
        <v>1405</v>
      </c>
      <c r="C1409" s="93">
        <v>0.54503999999999997</v>
      </c>
      <c r="D1409" s="94">
        <v>0.19434000000000001</v>
      </c>
      <c r="E1409" s="104">
        <f>IF('Case Details'!C$12=1,'Baseline survivor func'!C1409,'Baseline survivor func'!D1409)</f>
        <v>0.54503999999999997</v>
      </c>
      <c r="F1409" s="105">
        <f>ROUND(E1409^EXP('Linear predictor'!D$86),5)</f>
        <v>0.59087000000000001</v>
      </c>
      <c r="G1409" s="91">
        <v>0.85248000000000002</v>
      </c>
      <c r="H1409" s="112">
        <v>0.85914000000000001</v>
      </c>
      <c r="I1409" s="115">
        <f>IF('Case Details'!C$12=1,'Baseline survivor func'!G1409,'Baseline survivor func'!H1409)</f>
        <v>0.85248000000000002</v>
      </c>
      <c r="J1409" s="110">
        <f>ROUND(I1409^EXP('Linear predictor'!F$86),5)</f>
        <v>0.83699999999999997</v>
      </c>
    </row>
    <row r="1410" spans="1:10">
      <c r="A1410" s="93">
        <v>1405</v>
      </c>
      <c r="B1410" s="105">
        <v>1406</v>
      </c>
      <c r="C1410" s="93">
        <v>0.54503999999999997</v>
      </c>
      <c r="D1410" s="94">
        <v>0.19434000000000001</v>
      </c>
      <c r="E1410" s="104">
        <f>IF('Case Details'!C$12=1,'Baseline survivor func'!C1410,'Baseline survivor func'!D1410)</f>
        <v>0.54503999999999997</v>
      </c>
      <c r="F1410" s="105">
        <f>ROUND(E1410^EXP('Linear predictor'!D$86),5)</f>
        <v>0.59087000000000001</v>
      </c>
      <c r="G1410" s="91">
        <v>0.85248000000000002</v>
      </c>
      <c r="H1410" s="112">
        <v>0.85914000000000001</v>
      </c>
      <c r="I1410" s="115">
        <f>IF('Case Details'!C$12=1,'Baseline survivor func'!G1410,'Baseline survivor func'!H1410)</f>
        <v>0.85248000000000002</v>
      </c>
      <c r="J1410" s="110">
        <f>ROUND(I1410^EXP('Linear predictor'!F$86),5)</f>
        <v>0.83699999999999997</v>
      </c>
    </row>
    <row r="1411" spans="1:10">
      <c r="A1411" s="93">
        <v>1406</v>
      </c>
      <c r="B1411" s="105">
        <v>1407</v>
      </c>
      <c r="C1411" s="93">
        <v>0.54503999999999997</v>
      </c>
      <c r="D1411" s="94">
        <v>0.19434000000000001</v>
      </c>
      <c r="E1411" s="104">
        <f>IF('Case Details'!C$12=1,'Baseline survivor func'!C1411,'Baseline survivor func'!D1411)</f>
        <v>0.54503999999999997</v>
      </c>
      <c r="F1411" s="105">
        <f>ROUND(E1411^EXP('Linear predictor'!D$86),5)</f>
        <v>0.59087000000000001</v>
      </c>
      <c r="G1411" s="91">
        <v>0.85248000000000002</v>
      </c>
      <c r="H1411" s="112">
        <v>0.85914000000000001</v>
      </c>
      <c r="I1411" s="115">
        <f>IF('Case Details'!C$12=1,'Baseline survivor func'!G1411,'Baseline survivor func'!H1411)</f>
        <v>0.85248000000000002</v>
      </c>
      <c r="J1411" s="110">
        <f>ROUND(I1411^EXP('Linear predictor'!F$86),5)</f>
        <v>0.83699999999999997</v>
      </c>
    </row>
    <row r="1412" spans="1:10">
      <c r="A1412" s="93">
        <v>1407</v>
      </c>
      <c r="B1412" s="105">
        <v>1408</v>
      </c>
      <c r="C1412" s="93">
        <v>0.54503999999999997</v>
      </c>
      <c r="D1412" s="94">
        <v>0.19434000000000001</v>
      </c>
      <c r="E1412" s="104">
        <f>IF('Case Details'!C$12=1,'Baseline survivor func'!C1412,'Baseline survivor func'!D1412)</f>
        <v>0.54503999999999997</v>
      </c>
      <c r="F1412" s="105">
        <f>ROUND(E1412^EXP('Linear predictor'!D$86),5)</f>
        <v>0.59087000000000001</v>
      </c>
      <c r="G1412" s="91">
        <v>0.85248000000000002</v>
      </c>
      <c r="H1412" s="112">
        <v>0.85914000000000001</v>
      </c>
      <c r="I1412" s="115">
        <f>IF('Case Details'!C$12=1,'Baseline survivor func'!G1412,'Baseline survivor func'!H1412)</f>
        <v>0.85248000000000002</v>
      </c>
      <c r="J1412" s="110">
        <f>ROUND(I1412^EXP('Linear predictor'!F$86),5)</f>
        <v>0.83699999999999997</v>
      </c>
    </row>
    <row r="1413" spans="1:10">
      <c r="A1413" s="93">
        <v>1408</v>
      </c>
      <c r="B1413" s="105">
        <v>1409</v>
      </c>
      <c r="C1413" s="93">
        <v>0.54503999999999997</v>
      </c>
      <c r="D1413" s="94">
        <v>0.19434000000000001</v>
      </c>
      <c r="E1413" s="104">
        <f>IF('Case Details'!C$12=1,'Baseline survivor func'!C1413,'Baseline survivor func'!D1413)</f>
        <v>0.54503999999999997</v>
      </c>
      <c r="F1413" s="105">
        <f>ROUND(E1413^EXP('Linear predictor'!D$86),5)</f>
        <v>0.59087000000000001</v>
      </c>
      <c r="G1413" s="91">
        <v>0.85248000000000002</v>
      </c>
      <c r="H1413" s="112">
        <v>0.85914000000000001</v>
      </c>
      <c r="I1413" s="115">
        <f>IF('Case Details'!C$12=1,'Baseline survivor func'!G1413,'Baseline survivor func'!H1413)</f>
        <v>0.85248000000000002</v>
      </c>
      <c r="J1413" s="110">
        <f>ROUND(I1413^EXP('Linear predictor'!F$86),5)</f>
        <v>0.83699999999999997</v>
      </c>
    </row>
    <row r="1414" spans="1:10">
      <c r="A1414" s="93">
        <v>1409</v>
      </c>
      <c r="B1414" s="105">
        <v>1410</v>
      </c>
      <c r="C1414" s="93">
        <v>0.54503999999999997</v>
      </c>
      <c r="D1414" s="94">
        <v>0.19434000000000001</v>
      </c>
      <c r="E1414" s="104">
        <f>IF('Case Details'!C$12=1,'Baseline survivor func'!C1414,'Baseline survivor func'!D1414)</f>
        <v>0.54503999999999997</v>
      </c>
      <c r="F1414" s="105">
        <f>ROUND(E1414^EXP('Linear predictor'!D$86),5)</f>
        <v>0.59087000000000001</v>
      </c>
      <c r="G1414" s="91">
        <v>0.85248000000000002</v>
      </c>
      <c r="H1414" s="112">
        <v>0.85853999999999997</v>
      </c>
      <c r="I1414" s="115">
        <f>IF('Case Details'!C$12=1,'Baseline survivor func'!G1414,'Baseline survivor func'!H1414)</f>
        <v>0.85248000000000002</v>
      </c>
      <c r="J1414" s="110">
        <f>ROUND(I1414^EXP('Linear predictor'!F$86),5)</f>
        <v>0.83699999999999997</v>
      </c>
    </row>
    <row r="1415" spans="1:10">
      <c r="A1415" s="93">
        <v>1410</v>
      </c>
      <c r="B1415" s="105">
        <v>1411</v>
      </c>
      <c r="C1415" s="93">
        <v>0.54503999999999997</v>
      </c>
      <c r="D1415" s="94">
        <v>0.19434000000000001</v>
      </c>
      <c r="E1415" s="104">
        <f>IF('Case Details'!C$12=1,'Baseline survivor func'!C1415,'Baseline survivor func'!D1415)</f>
        <v>0.54503999999999997</v>
      </c>
      <c r="F1415" s="105">
        <f>ROUND(E1415^EXP('Linear predictor'!D$86),5)</f>
        <v>0.59087000000000001</v>
      </c>
      <c r="G1415" s="91">
        <v>0.85248000000000002</v>
      </c>
      <c r="H1415" s="112">
        <v>0.85853999999999997</v>
      </c>
      <c r="I1415" s="115">
        <f>IF('Case Details'!C$12=1,'Baseline survivor func'!G1415,'Baseline survivor func'!H1415)</f>
        <v>0.85248000000000002</v>
      </c>
      <c r="J1415" s="110">
        <f>ROUND(I1415^EXP('Linear predictor'!F$86),5)</f>
        <v>0.83699999999999997</v>
      </c>
    </row>
    <row r="1416" spans="1:10">
      <c r="A1416" s="93">
        <v>1411</v>
      </c>
      <c r="B1416" s="105">
        <v>1412</v>
      </c>
      <c r="C1416" s="93">
        <v>0.54503999999999997</v>
      </c>
      <c r="D1416" s="94">
        <v>0.19434000000000001</v>
      </c>
      <c r="E1416" s="104">
        <f>IF('Case Details'!C$12=1,'Baseline survivor func'!C1416,'Baseline survivor func'!D1416)</f>
        <v>0.54503999999999997</v>
      </c>
      <c r="F1416" s="105">
        <f>ROUND(E1416^EXP('Linear predictor'!D$86),5)</f>
        <v>0.59087000000000001</v>
      </c>
      <c r="G1416" s="91">
        <v>0.85248000000000002</v>
      </c>
      <c r="H1416" s="112">
        <v>0.85853999999999997</v>
      </c>
      <c r="I1416" s="115">
        <f>IF('Case Details'!C$12=1,'Baseline survivor func'!G1416,'Baseline survivor func'!H1416)</f>
        <v>0.85248000000000002</v>
      </c>
      <c r="J1416" s="110">
        <f>ROUND(I1416^EXP('Linear predictor'!F$86),5)</f>
        <v>0.83699999999999997</v>
      </c>
    </row>
    <row r="1417" spans="1:10">
      <c r="A1417" s="93">
        <v>1412</v>
      </c>
      <c r="B1417" s="105">
        <v>1413</v>
      </c>
      <c r="C1417" s="93">
        <v>0.54503999999999997</v>
      </c>
      <c r="D1417" s="94">
        <v>0.19434000000000001</v>
      </c>
      <c r="E1417" s="104">
        <f>IF('Case Details'!C$12=1,'Baseline survivor func'!C1417,'Baseline survivor func'!D1417)</f>
        <v>0.54503999999999997</v>
      </c>
      <c r="F1417" s="105">
        <f>ROUND(E1417^EXP('Linear predictor'!D$86),5)</f>
        <v>0.59087000000000001</v>
      </c>
      <c r="G1417" s="91">
        <v>0.85248000000000002</v>
      </c>
      <c r="H1417" s="112">
        <v>0.85853999999999997</v>
      </c>
      <c r="I1417" s="115">
        <f>IF('Case Details'!C$12=1,'Baseline survivor func'!G1417,'Baseline survivor func'!H1417)</f>
        <v>0.85248000000000002</v>
      </c>
      <c r="J1417" s="110">
        <f>ROUND(I1417^EXP('Linear predictor'!F$86),5)</f>
        <v>0.83699999999999997</v>
      </c>
    </row>
    <row r="1418" spans="1:10">
      <c r="A1418" s="93">
        <v>1413</v>
      </c>
      <c r="B1418" s="105">
        <v>1414</v>
      </c>
      <c r="C1418" s="93">
        <v>0.54503999999999997</v>
      </c>
      <c r="D1418" s="94">
        <v>0.19434000000000001</v>
      </c>
      <c r="E1418" s="104">
        <f>IF('Case Details'!C$12=1,'Baseline survivor func'!C1418,'Baseline survivor func'!D1418)</f>
        <v>0.54503999999999997</v>
      </c>
      <c r="F1418" s="105">
        <f>ROUND(E1418^EXP('Linear predictor'!D$86),5)</f>
        <v>0.59087000000000001</v>
      </c>
      <c r="G1418" s="91">
        <v>0.85248000000000002</v>
      </c>
      <c r="H1418" s="112">
        <v>0.85792999999999997</v>
      </c>
      <c r="I1418" s="115">
        <f>IF('Case Details'!C$12=1,'Baseline survivor func'!G1418,'Baseline survivor func'!H1418)</f>
        <v>0.85248000000000002</v>
      </c>
      <c r="J1418" s="110">
        <f>ROUND(I1418^EXP('Linear predictor'!F$86),5)</f>
        <v>0.83699999999999997</v>
      </c>
    </row>
    <row r="1419" spans="1:10">
      <c r="A1419" s="93">
        <v>1414</v>
      </c>
      <c r="B1419" s="105">
        <v>1415</v>
      </c>
      <c r="C1419" s="93">
        <v>0.54503999999999997</v>
      </c>
      <c r="D1419" s="94">
        <v>0.19434000000000001</v>
      </c>
      <c r="E1419" s="104">
        <f>IF('Case Details'!C$12=1,'Baseline survivor func'!C1419,'Baseline survivor func'!D1419)</f>
        <v>0.54503999999999997</v>
      </c>
      <c r="F1419" s="105">
        <f>ROUND(E1419^EXP('Linear predictor'!D$86),5)</f>
        <v>0.59087000000000001</v>
      </c>
      <c r="G1419" s="91">
        <v>0.85248000000000002</v>
      </c>
      <c r="H1419" s="112">
        <v>0.85792999999999997</v>
      </c>
      <c r="I1419" s="115">
        <f>IF('Case Details'!C$12=1,'Baseline survivor func'!G1419,'Baseline survivor func'!H1419)</f>
        <v>0.85248000000000002</v>
      </c>
      <c r="J1419" s="110">
        <f>ROUND(I1419^EXP('Linear predictor'!F$86),5)</f>
        <v>0.83699999999999997</v>
      </c>
    </row>
    <row r="1420" spans="1:10">
      <c r="A1420" s="93">
        <v>1415</v>
      </c>
      <c r="B1420" s="105">
        <v>1416</v>
      </c>
      <c r="C1420" s="93">
        <v>0.54503999999999997</v>
      </c>
      <c r="D1420" s="94">
        <v>0.19434000000000001</v>
      </c>
      <c r="E1420" s="104">
        <f>IF('Case Details'!C$12=1,'Baseline survivor func'!C1420,'Baseline survivor func'!D1420)</f>
        <v>0.54503999999999997</v>
      </c>
      <c r="F1420" s="105">
        <f>ROUND(E1420^EXP('Linear predictor'!D$86),5)</f>
        <v>0.59087000000000001</v>
      </c>
      <c r="G1420" s="91">
        <v>0.85248000000000002</v>
      </c>
      <c r="H1420" s="112">
        <v>0.85792999999999997</v>
      </c>
      <c r="I1420" s="115">
        <f>IF('Case Details'!C$12=1,'Baseline survivor func'!G1420,'Baseline survivor func'!H1420)</f>
        <v>0.85248000000000002</v>
      </c>
      <c r="J1420" s="110">
        <f>ROUND(I1420^EXP('Linear predictor'!F$86),5)</f>
        <v>0.83699999999999997</v>
      </c>
    </row>
    <row r="1421" spans="1:10">
      <c r="A1421" s="93">
        <v>1416</v>
      </c>
      <c r="B1421" s="105">
        <v>1417</v>
      </c>
      <c r="C1421" s="93">
        <v>0.54503999999999997</v>
      </c>
      <c r="D1421" s="94">
        <v>0.19434000000000001</v>
      </c>
      <c r="E1421" s="104">
        <f>IF('Case Details'!C$12=1,'Baseline survivor func'!C1421,'Baseline survivor func'!D1421)</f>
        <v>0.54503999999999997</v>
      </c>
      <c r="F1421" s="105">
        <f>ROUND(E1421^EXP('Linear predictor'!D$86),5)</f>
        <v>0.59087000000000001</v>
      </c>
      <c r="G1421" s="91">
        <v>0.85248000000000002</v>
      </c>
      <c r="H1421" s="112">
        <v>0.85792999999999997</v>
      </c>
      <c r="I1421" s="115">
        <f>IF('Case Details'!C$12=1,'Baseline survivor func'!G1421,'Baseline survivor func'!H1421)</f>
        <v>0.85248000000000002</v>
      </c>
      <c r="J1421" s="110">
        <f>ROUND(I1421^EXP('Linear predictor'!F$86),5)</f>
        <v>0.83699999999999997</v>
      </c>
    </row>
    <row r="1422" spans="1:10">
      <c r="A1422" s="93">
        <v>1417</v>
      </c>
      <c r="B1422" s="105">
        <v>1418</v>
      </c>
      <c r="C1422" s="93">
        <v>0.54503999999999997</v>
      </c>
      <c r="D1422" s="94">
        <v>0.19434000000000001</v>
      </c>
      <c r="E1422" s="104">
        <f>IF('Case Details'!C$12=1,'Baseline survivor func'!C1422,'Baseline survivor func'!D1422)</f>
        <v>0.54503999999999997</v>
      </c>
      <c r="F1422" s="105">
        <f>ROUND(E1422^EXP('Linear predictor'!D$86),5)</f>
        <v>0.59087000000000001</v>
      </c>
      <c r="G1422" s="91">
        <v>0.85248000000000002</v>
      </c>
      <c r="H1422" s="112">
        <v>0.85792999999999997</v>
      </c>
      <c r="I1422" s="115">
        <f>IF('Case Details'!C$12=1,'Baseline survivor func'!G1422,'Baseline survivor func'!H1422)</f>
        <v>0.85248000000000002</v>
      </c>
      <c r="J1422" s="110">
        <f>ROUND(I1422^EXP('Linear predictor'!F$86),5)</f>
        <v>0.83699999999999997</v>
      </c>
    </row>
    <row r="1423" spans="1:10">
      <c r="A1423" s="93">
        <v>1418</v>
      </c>
      <c r="B1423" s="105">
        <v>1419</v>
      </c>
      <c r="C1423" s="93">
        <v>0.54503999999999997</v>
      </c>
      <c r="D1423" s="94">
        <v>0.19434000000000001</v>
      </c>
      <c r="E1423" s="104">
        <f>IF('Case Details'!C$12=1,'Baseline survivor func'!C1423,'Baseline survivor func'!D1423)</f>
        <v>0.54503999999999997</v>
      </c>
      <c r="F1423" s="105">
        <f>ROUND(E1423^EXP('Linear predictor'!D$86),5)</f>
        <v>0.59087000000000001</v>
      </c>
      <c r="G1423" s="91">
        <v>0.85248000000000002</v>
      </c>
      <c r="H1423" s="112">
        <v>0.85792999999999997</v>
      </c>
      <c r="I1423" s="115">
        <f>IF('Case Details'!C$12=1,'Baseline survivor func'!G1423,'Baseline survivor func'!H1423)</f>
        <v>0.85248000000000002</v>
      </c>
      <c r="J1423" s="110">
        <f>ROUND(I1423^EXP('Linear predictor'!F$86),5)</f>
        <v>0.83699999999999997</v>
      </c>
    </row>
    <row r="1424" spans="1:10">
      <c r="A1424" s="93">
        <v>1419</v>
      </c>
      <c r="B1424" s="105">
        <v>1420</v>
      </c>
      <c r="C1424" s="93">
        <v>0.54503999999999997</v>
      </c>
      <c r="D1424" s="94">
        <v>0.19434000000000001</v>
      </c>
      <c r="E1424" s="104">
        <f>IF('Case Details'!C$12=1,'Baseline survivor func'!C1424,'Baseline survivor func'!D1424)</f>
        <v>0.54503999999999997</v>
      </c>
      <c r="F1424" s="105">
        <f>ROUND(E1424^EXP('Linear predictor'!D$86),5)</f>
        <v>0.59087000000000001</v>
      </c>
      <c r="G1424" s="91">
        <v>0.85248000000000002</v>
      </c>
      <c r="H1424" s="112">
        <v>0.85792999999999997</v>
      </c>
      <c r="I1424" s="115">
        <f>IF('Case Details'!C$12=1,'Baseline survivor func'!G1424,'Baseline survivor func'!H1424)</f>
        <v>0.85248000000000002</v>
      </c>
      <c r="J1424" s="110">
        <f>ROUND(I1424^EXP('Linear predictor'!F$86),5)</f>
        <v>0.83699999999999997</v>
      </c>
    </row>
    <row r="1425" spans="1:10">
      <c r="A1425" s="93">
        <v>1420</v>
      </c>
      <c r="B1425" s="105">
        <v>1421</v>
      </c>
      <c r="C1425" s="93">
        <v>0.54503999999999997</v>
      </c>
      <c r="D1425" s="94">
        <v>0.19434000000000001</v>
      </c>
      <c r="E1425" s="104">
        <f>IF('Case Details'!C$12=1,'Baseline survivor func'!C1425,'Baseline survivor func'!D1425)</f>
        <v>0.54503999999999997</v>
      </c>
      <c r="F1425" s="105">
        <f>ROUND(E1425^EXP('Linear predictor'!D$86),5)</f>
        <v>0.59087000000000001</v>
      </c>
      <c r="G1425" s="91">
        <v>0.85248000000000002</v>
      </c>
      <c r="H1425" s="112">
        <v>0.85792999999999997</v>
      </c>
      <c r="I1425" s="115">
        <f>IF('Case Details'!C$12=1,'Baseline survivor func'!G1425,'Baseline survivor func'!H1425)</f>
        <v>0.85248000000000002</v>
      </c>
      <c r="J1425" s="110">
        <f>ROUND(I1425^EXP('Linear predictor'!F$86),5)</f>
        <v>0.83699999999999997</v>
      </c>
    </row>
    <row r="1426" spans="1:10">
      <c r="A1426" s="93">
        <v>1421</v>
      </c>
      <c r="B1426" s="105">
        <v>1422</v>
      </c>
      <c r="C1426" s="93">
        <v>0.54503999999999997</v>
      </c>
      <c r="D1426" s="94">
        <v>0.19434000000000001</v>
      </c>
      <c r="E1426" s="104">
        <f>IF('Case Details'!C$12=1,'Baseline survivor func'!C1426,'Baseline survivor func'!D1426)</f>
        <v>0.54503999999999997</v>
      </c>
      <c r="F1426" s="105">
        <f>ROUND(E1426^EXP('Linear predictor'!D$86),5)</f>
        <v>0.59087000000000001</v>
      </c>
      <c r="G1426" s="91">
        <v>0.85248000000000002</v>
      </c>
      <c r="H1426" s="112">
        <v>0.85792999999999997</v>
      </c>
      <c r="I1426" s="115">
        <f>IF('Case Details'!C$12=1,'Baseline survivor func'!G1426,'Baseline survivor func'!H1426)</f>
        <v>0.85248000000000002</v>
      </c>
      <c r="J1426" s="110">
        <f>ROUND(I1426^EXP('Linear predictor'!F$86),5)</f>
        <v>0.83699999999999997</v>
      </c>
    </row>
    <row r="1427" spans="1:10">
      <c r="A1427" s="93">
        <v>1422</v>
      </c>
      <c r="B1427" s="105">
        <v>1423</v>
      </c>
      <c r="C1427" s="93">
        <v>0.54503999999999997</v>
      </c>
      <c r="D1427" s="94">
        <v>0.19434000000000001</v>
      </c>
      <c r="E1427" s="104">
        <f>IF('Case Details'!C$12=1,'Baseline survivor func'!C1427,'Baseline survivor func'!D1427)</f>
        <v>0.54503999999999997</v>
      </c>
      <c r="F1427" s="105">
        <f>ROUND(E1427^EXP('Linear predictor'!D$86),5)</f>
        <v>0.59087000000000001</v>
      </c>
      <c r="G1427" s="91">
        <v>0.85248000000000002</v>
      </c>
      <c r="H1427" s="112">
        <v>0.85792999999999997</v>
      </c>
      <c r="I1427" s="115">
        <f>IF('Case Details'!C$12=1,'Baseline survivor func'!G1427,'Baseline survivor func'!H1427)</f>
        <v>0.85248000000000002</v>
      </c>
      <c r="J1427" s="110">
        <f>ROUND(I1427^EXP('Linear predictor'!F$86),5)</f>
        <v>0.83699999999999997</v>
      </c>
    </row>
    <row r="1428" spans="1:10">
      <c r="A1428" s="93">
        <v>1423</v>
      </c>
      <c r="B1428" s="105">
        <v>1424</v>
      </c>
      <c r="C1428" s="93">
        <v>0.54503999999999997</v>
      </c>
      <c r="D1428" s="94">
        <v>0.19434000000000001</v>
      </c>
      <c r="E1428" s="104">
        <f>IF('Case Details'!C$12=1,'Baseline survivor func'!C1428,'Baseline survivor func'!D1428)</f>
        <v>0.54503999999999997</v>
      </c>
      <c r="F1428" s="105">
        <f>ROUND(E1428^EXP('Linear predictor'!D$86),5)</f>
        <v>0.59087000000000001</v>
      </c>
      <c r="G1428" s="91">
        <v>0.85248000000000002</v>
      </c>
      <c r="H1428" s="112">
        <v>0.85792999999999997</v>
      </c>
      <c r="I1428" s="115">
        <f>IF('Case Details'!C$12=1,'Baseline survivor func'!G1428,'Baseline survivor func'!H1428)</f>
        <v>0.85248000000000002</v>
      </c>
      <c r="J1428" s="110">
        <f>ROUND(I1428^EXP('Linear predictor'!F$86),5)</f>
        <v>0.83699999999999997</v>
      </c>
    </row>
    <row r="1429" spans="1:10">
      <c r="A1429" s="93">
        <v>1424</v>
      </c>
      <c r="B1429" s="105">
        <v>1425</v>
      </c>
      <c r="C1429" s="93">
        <v>0.54503999999999997</v>
      </c>
      <c r="D1429" s="94">
        <v>0.19434000000000001</v>
      </c>
      <c r="E1429" s="104">
        <f>IF('Case Details'!C$12=1,'Baseline survivor func'!C1429,'Baseline survivor func'!D1429)</f>
        <v>0.54503999999999997</v>
      </c>
      <c r="F1429" s="105">
        <f>ROUND(E1429^EXP('Linear predictor'!D$86),5)</f>
        <v>0.59087000000000001</v>
      </c>
      <c r="G1429" s="91">
        <v>0.85248000000000002</v>
      </c>
      <c r="H1429" s="112">
        <v>0.85792999999999997</v>
      </c>
      <c r="I1429" s="115">
        <f>IF('Case Details'!C$12=1,'Baseline survivor func'!G1429,'Baseline survivor func'!H1429)</f>
        <v>0.85248000000000002</v>
      </c>
      <c r="J1429" s="110">
        <f>ROUND(I1429^EXP('Linear predictor'!F$86),5)</f>
        <v>0.83699999999999997</v>
      </c>
    </row>
    <row r="1430" spans="1:10">
      <c r="A1430" s="93">
        <v>1425</v>
      </c>
      <c r="B1430" s="105">
        <v>1426</v>
      </c>
      <c r="C1430" s="93">
        <v>0.54503999999999997</v>
      </c>
      <c r="D1430" s="94">
        <v>0.19434000000000001</v>
      </c>
      <c r="E1430" s="104">
        <f>IF('Case Details'!C$12=1,'Baseline survivor func'!C1430,'Baseline survivor func'!D1430)</f>
        <v>0.54503999999999997</v>
      </c>
      <c r="F1430" s="105">
        <f>ROUND(E1430^EXP('Linear predictor'!D$86),5)</f>
        <v>0.59087000000000001</v>
      </c>
      <c r="G1430" s="91">
        <v>0.85248000000000002</v>
      </c>
      <c r="H1430" s="112">
        <v>0.85792999999999997</v>
      </c>
      <c r="I1430" s="115">
        <f>IF('Case Details'!C$12=1,'Baseline survivor func'!G1430,'Baseline survivor func'!H1430)</f>
        <v>0.85248000000000002</v>
      </c>
      <c r="J1430" s="110">
        <f>ROUND(I1430^EXP('Linear predictor'!F$86),5)</f>
        <v>0.83699999999999997</v>
      </c>
    </row>
    <row r="1431" spans="1:10">
      <c r="A1431" s="93">
        <v>1426</v>
      </c>
      <c r="B1431" s="105">
        <v>1427</v>
      </c>
      <c r="C1431" s="93">
        <v>0.54503999999999997</v>
      </c>
      <c r="D1431" s="94">
        <v>0.19434000000000001</v>
      </c>
      <c r="E1431" s="104">
        <f>IF('Case Details'!C$12=1,'Baseline survivor func'!C1431,'Baseline survivor func'!D1431)</f>
        <v>0.54503999999999997</v>
      </c>
      <c r="F1431" s="105">
        <f>ROUND(E1431^EXP('Linear predictor'!D$86),5)</f>
        <v>0.59087000000000001</v>
      </c>
      <c r="G1431" s="91">
        <v>0.85248000000000002</v>
      </c>
      <c r="H1431" s="112">
        <v>0.85792999999999997</v>
      </c>
      <c r="I1431" s="115">
        <f>IF('Case Details'!C$12=1,'Baseline survivor func'!G1431,'Baseline survivor func'!H1431)</f>
        <v>0.85248000000000002</v>
      </c>
      <c r="J1431" s="110">
        <f>ROUND(I1431^EXP('Linear predictor'!F$86),5)</f>
        <v>0.83699999999999997</v>
      </c>
    </row>
    <row r="1432" spans="1:10">
      <c r="A1432" s="93">
        <v>1427</v>
      </c>
      <c r="B1432" s="105">
        <v>1428</v>
      </c>
      <c r="C1432" s="93">
        <v>0.54503999999999997</v>
      </c>
      <c r="D1432" s="94">
        <v>0.19434000000000001</v>
      </c>
      <c r="E1432" s="104">
        <f>IF('Case Details'!C$12=1,'Baseline survivor func'!C1432,'Baseline survivor func'!D1432)</f>
        <v>0.54503999999999997</v>
      </c>
      <c r="F1432" s="105">
        <f>ROUND(E1432^EXP('Linear predictor'!D$86),5)</f>
        <v>0.59087000000000001</v>
      </c>
      <c r="G1432" s="91">
        <v>0.85248000000000002</v>
      </c>
      <c r="H1432" s="112">
        <v>0.85792999999999997</v>
      </c>
      <c r="I1432" s="115">
        <f>IF('Case Details'!C$12=1,'Baseline survivor func'!G1432,'Baseline survivor func'!H1432)</f>
        <v>0.85248000000000002</v>
      </c>
      <c r="J1432" s="110">
        <f>ROUND(I1432^EXP('Linear predictor'!F$86),5)</f>
        <v>0.83699999999999997</v>
      </c>
    </row>
    <row r="1433" spans="1:10">
      <c r="A1433" s="93">
        <v>1428</v>
      </c>
      <c r="B1433" s="105">
        <v>1429</v>
      </c>
      <c r="C1433" s="93">
        <v>0.54503999999999997</v>
      </c>
      <c r="D1433" s="94">
        <v>0.19434000000000001</v>
      </c>
      <c r="E1433" s="104">
        <f>IF('Case Details'!C$12=1,'Baseline survivor func'!C1433,'Baseline survivor func'!D1433)</f>
        <v>0.54503999999999997</v>
      </c>
      <c r="F1433" s="105">
        <f>ROUND(E1433^EXP('Linear predictor'!D$86),5)</f>
        <v>0.59087000000000001</v>
      </c>
      <c r="G1433" s="91">
        <v>0.85248000000000002</v>
      </c>
      <c r="H1433" s="112">
        <v>0.85792999999999997</v>
      </c>
      <c r="I1433" s="115">
        <f>IF('Case Details'!C$12=1,'Baseline survivor func'!G1433,'Baseline survivor func'!H1433)</f>
        <v>0.85248000000000002</v>
      </c>
      <c r="J1433" s="110">
        <f>ROUND(I1433^EXP('Linear predictor'!F$86),5)</f>
        <v>0.83699999999999997</v>
      </c>
    </row>
    <row r="1434" spans="1:10">
      <c r="A1434" s="93">
        <v>1429</v>
      </c>
      <c r="B1434" s="105">
        <v>1430</v>
      </c>
      <c r="C1434" s="93">
        <v>0.54503999999999997</v>
      </c>
      <c r="D1434" s="94">
        <v>0.19434000000000001</v>
      </c>
      <c r="E1434" s="104">
        <f>IF('Case Details'!C$12=1,'Baseline survivor func'!C1434,'Baseline survivor func'!D1434)</f>
        <v>0.54503999999999997</v>
      </c>
      <c r="F1434" s="105">
        <f>ROUND(E1434^EXP('Linear predictor'!D$86),5)</f>
        <v>0.59087000000000001</v>
      </c>
      <c r="G1434" s="91">
        <v>0.85248000000000002</v>
      </c>
      <c r="H1434" s="112">
        <v>0.85792999999999997</v>
      </c>
      <c r="I1434" s="115">
        <f>IF('Case Details'!C$12=1,'Baseline survivor func'!G1434,'Baseline survivor func'!H1434)</f>
        <v>0.85248000000000002</v>
      </c>
      <c r="J1434" s="110">
        <f>ROUND(I1434^EXP('Linear predictor'!F$86),5)</f>
        <v>0.83699999999999997</v>
      </c>
    </row>
    <row r="1435" spans="1:10">
      <c r="A1435" s="93">
        <v>1430</v>
      </c>
      <c r="B1435" s="105">
        <v>1431</v>
      </c>
      <c r="C1435" s="93">
        <v>0.54503999999999997</v>
      </c>
      <c r="D1435" s="94">
        <v>0.19434000000000001</v>
      </c>
      <c r="E1435" s="104">
        <f>IF('Case Details'!C$12=1,'Baseline survivor func'!C1435,'Baseline survivor func'!D1435)</f>
        <v>0.54503999999999997</v>
      </c>
      <c r="F1435" s="105">
        <f>ROUND(E1435^EXP('Linear predictor'!D$86),5)</f>
        <v>0.59087000000000001</v>
      </c>
      <c r="G1435" s="91">
        <v>0.85248000000000002</v>
      </c>
      <c r="H1435" s="112">
        <v>0.85792999999999997</v>
      </c>
      <c r="I1435" s="115">
        <f>IF('Case Details'!C$12=1,'Baseline survivor func'!G1435,'Baseline survivor func'!H1435)</f>
        <v>0.85248000000000002</v>
      </c>
      <c r="J1435" s="110">
        <f>ROUND(I1435^EXP('Linear predictor'!F$86),5)</f>
        <v>0.83699999999999997</v>
      </c>
    </row>
    <row r="1436" spans="1:10">
      <c r="A1436" s="93">
        <v>1431</v>
      </c>
      <c r="B1436" s="105">
        <v>1432</v>
      </c>
      <c r="C1436" s="93">
        <v>0.54503999999999997</v>
      </c>
      <c r="D1436" s="94">
        <v>0.19434000000000001</v>
      </c>
      <c r="E1436" s="104">
        <f>IF('Case Details'!C$12=1,'Baseline survivor func'!C1436,'Baseline survivor func'!D1436)</f>
        <v>0.54503999999999997</v>
      </c>
      <c r="F1436" s="105">
        <f>ROUND(E1436^EXP('Linear predictor'!D$86),5)</f>
        <v>0.59087000000000001</v>
      </c>
      <c r="G1436" s="91">
        <v>0.85248000000000002</v>
      </c>
      <c r="H1436" s="112">
        <v>0.85792999999999997</v>
      </c>
      <c r="I1436" s="115">
        <f>IF('Case Details'!C$12=1,'Baseline survivor func'!G1436,'Baseline survivor func'!H1436)</f>
        <v>0.85248000000000002</v>
      </c>
      <c r="J1436" s="110">
        <f>ROUND(I1436^EXP('Linear predictor'!F$86),5)</f>
        <v>0.83699999999999997</v>
      </c>
    </row>
    <row r="1437" spans="1:10">
      <c r="A1437" s="93">
        <v>1432</v>
      </c>
      <c r="B1437" s="105">
        <v>1433</v>
      </c>
      <c r="C1437" s="93">
        <v>0.54503999999999997</v>
      </c>
      <c r="D1437" s="94">
        <v>0.19434000000000001</v>
      </c>
      <c r="E1437" s="104">
        <f>IF('Case Details'!C$12=1,'Baseline survivor func'!C1437,'Baseline survivor func'!D1437)</f>
        <v>0.54503999999999997</v>
      </c>
      <c r="F1437" s="105">
        <f>ROUND(E1437^EXP('Linear predictor'!D$86),5)</f>
        <v>0.59087000000000001</v>
      </c>
      <c r="G1437" s="91">
        <v>0.85248000000000002</v>
      </c>
      <c r="H1437" s="112">
        <v>0.85792999999999997</v>
      </c>
      <c r="I1437" s="115">
        <f>IF('Case Details'!C$12=1,'Baseline survivor func'!G1437,'Baseline survivor func'!H1437)</f>
        <v>0.85248000000000002</v>
      </c>
      <c r="J1437" s="110">
        <f>ROUND(I1437^EXP('Linear predictor'!F$86),5)</f>
        <v>0.83699999999999997</v>
      </c>
    </row>
    <row r="1438" spans="1:10">
      <c r="A1438" s="93">
        <v>1433</v>
      </c>
      <c r="B1438" s="105">
        <v>1434</v>
      </c>
      <c r="C1438" s="93">
        <v>0.54503999999999997</v>
      </c>
      <c r="D1438" s="94">
        <v>0.19434000000000001</v>
      </c>
      <c r="E1438" s="104">
        <f>IF('Case Details'!C$12=1,'Baseline survivor func'!C1438,'Baseline survivor func'!D1438)</f>
        <v>0.54503999999999997</v>
      </c>
      <c r="F1438" s="105">
        <f>ROUND(E1438^EXP('Linear predictor'!D$86),5)</f>
        <v>0.59087000000000001</v>
      </c>
      <c r="G1438" s="91">
        <v>0.85248000000000002</v>
      </c>
      <c r="H1438" s="112">
        <v>0.85729999999999995</v>
      </c>
      <c r="I1438" s="115">
        <f>IF('Case Details'!C$12=1,'Baseline survivor func'!G1438,'Baseline survivor func'!H1438)</f>
        <v>0.85248000000000002</v>
      </c>
      <c r="J1438" s="110">
        <f>ROUND(I1438^EXP('Linear predictor'!F$86),5)</f>
        <v>0.83699999999999997</v>
      </c>
    </row>
    <row r="1439" spans="1:10">
      <c r="A1439" s="93">
        <v>1434</v>
      </c>
      <c r="B1439" s="105">
        <v>1435</v>
      </c>
      <c r="C1439" s="93">
        <v>0.54503999999999997</v>
      </c>
      <c r="D1439" s="94">
        <v>0.19434000000000001</v>
      </c>
      <c r="E1439" s="104">
        <f>IF('Case Details'!C$12=1,'Baseline survivor func'!C1439,'Baseline survivor func'!D1439)</f>
        <v>0.54503999999999997</v>
      </c>
      <c r="F1439" s="105">
        <f>ROUND(E1439^EXP('Linear predictor'!D$86),5)</f>
        <v>0.59087000000000001</v>
      </c>
      <c r="G1439" s="91">
        <v>0.85248000000000002</v>
      </c>
      <c r="H1439" s="112">
        <v>0.85729999999999995</v>
      </c>
      <c r="I1439" s="115">
        <f>IF('Case Details'!C$12=1,'Baseline survivor func'!G1439,'Baseline survivor func'!H1439)</f>
        <v>0.85248000000000002</v>
      </c>
      <c r="J1439" s="110">
        <f>ROUND(I1439^EXP('Linear predictor'!F$86),5)</f>
        <v>0.83699999999999997</v>
      </c>
    </row>
    <row r="1440" spans="1:10">
      <c r="A1440" s="93">
        <v>1435</v>
      </c>
      <c r="B1440" s="105">
        <v>1436</v>
      </c>
      <c r="C1440" s="93">
        <v>0.54503999999999997</v>
      </c>
      <c r="D1440" s="94">
        <v>0.19434000000000001</v>
      </c>
      <c r="E1440" s="104">
        <f>IF('Case Details'!C$12=1,'Baseline survivor func'!C1440,'Baseline survivor func'!D1440)</f>
        <v>0.54503999999999997</v>
      </c>
      <c r="F1440" s="105">
        <f>ROUND(E1440^EXP('Linear predictor'!D$86),5)</f>
        <v>0.59087000000000001</v>
      </c>
      <c r="G1440" s="91">
        <v>0.85248000000000002</v>
      </c>
      <c r="H1440" s="112">
        <v>0.85729999999999995</v>
      </c>
      <c r="I1440" s="115">
        <f>IF('Case Details'!C$12=1,'Baseline survivor func'!G1440,'Baseline survivor func'!H1440)</f>
        <v>0.85248000000000002</v>
      </c>
      <c r="J1440" s="110">
        <f>ROUND(I1440^EXP('Linear predictor'!F$86),5)</f>
        <v>0.83699999999999997</v>
      </c>
    </row>
    <row r="1441" spans="1:10">
      <c r="A1441" s="93">
        <v>1436</v>
      </c>
      <c r="B1441" s="105">
        <v>1437</v>
      </c>
      <c r="C1441" s="93">
        <v>0.54503999999999997</v>
      </c>
      <c r="D1441" s="94">
        <v>0.19434000000000001</v>
      </c>
      <c r="E1441" s="104">
        <f>IF('Case Details'!C$12=1,'Baseline survivor func'!C1441,'Baseline survivor func'!D1441)</f>
        <v>0.54503999999999997</v>
      </c>
      <c r="F1441" s="105">
        <f>ROUND(E1441^EXP('Linear predictor'!D$86),5)</f>
        <v>0.59087000000000001</v>
      </c>
      <c r="G1441" s="91">
        <v>0.85248000000000002</v>
      </c>
      <c r="H1441" s="112">
        <v>0.85668</v>
      </c>
      <c r="I1441" s="115">
        <f>IF('Case Details'!C$12=1,'Baseline survivor func'!G1441,'Baseline survivor func'!H1441)</f>
        <v>0.85248000000000002</v>
      </c>
      <c r="J1441" s="110">
        <f>ROUND(I1441^EXP('Linear predictor'!F$86),5)</f>
        <v>0.83699999999999997</v>
      </c>
    </row>
    <row r="1442" spans="1:10">
      <c r="A1442" s="93">
        <v>1437</v>
      </c>
      <c r="B1442" s="105">
        <v>1438</v>
      </c>
      <c r="C1442" s="93">
        <v>0.54503999999999997</v>
      </c>
      <c r="D1442" s="94">
        <v>0.19434000000000001</v>
      </c>
      <c r="E1442" s="104">
        <f>IF('Case Details'!C$12=1,'Baseline survivor func'!C1442,'Baseline survivor func'!D1442)</f>
        <v>0.54503999999999997</v>
      </c>
      <c r="F1442" s="105">
        <f>ROUND(E1442^EXP('Linear predictor'!D$86),5)</f>
        <v>0.59087000000000001</v>
      </c>
      <c r="G1442" s="91">
        <v>0.85248000000000002</v>
      </c>
      <c r="H1442" s="112">
        <v>0.85668</v>
      </c>
      <c r="I1442" s="115">
        <f>IF('Case Details'!C$12=1,'Baseline survivor func'!G1442,'Baseline survivor func'!H1442)</f>
        <v>0.85248000000000002</v>
      </c>
      <c r="J1442" s="110">
        <f>ROUND(I1442^EXP('Linear predictor'!F$86),5)</f>
        <v>0.83699999999999997</v>
      </c>
    </row>
    <row r="1443" spans="1:10">
      <c r="A1443" s="93">
        <v>1438</v>
      </c>
      <c r="B1443" s="105">
        <v>1439</v>
      </c>
      <c r="C1443" s="93">
        <v>0.54503999999999997</v>
      </c>
      <c r="D1443" s="94">
        <v>0.19434000000000001</v>
      </c>
      <c r="E1443" s="104">
        <f>IF('Case Details'!C$12=1,'Baseline survivor func'!C1443,'Baseline survivor func'!D1443)</f>
        <v>0.54503999999999997</v>
      </c>
      <c r="F1443" s="105">
        <f>ROUND(E1443^EXP('Linear predictor'!D$86),5)</f>
        <v>0.59087000000000001</v>
      </c>
      <c r="G1443" s="91">
        <v>0.85248000000000002</v>
      </c>
      <c r="H1443" s="112">
        <v>0.85668</v>
      </c>
      <c r="I1443" s="115">
        <f>IF('Case Details'!C$12=1,'Baseline survivor func'!G1443,'Baseline survivor func'!H1443)</f>
        <v>0.85248000000000002</v>
      </c>
      <c r="J1443" s="110">
        <f>ROUND(I1443^EXP('Linear predictor'!F$86),5)</f>
        <v>0.83699999999999997</v>
      </c>
    </row>
    <row r="1444" spans="1:10">
      <c r="A1444" s="93">
        <v>1439</v>
      </c>
      <c r="B1444" s="105">
        <v>1440</v>
      </c>
      <c r="C1444" s="93">
        <v>0.54503999999999997</v>
      </c>
      <c r="D1444" s="94">
        <v>0.19434000000000001</v>
      </c>
      <c r="E1444" s="104">
        <f>IF('Case Details'!C$12=1,'Baseline survivor func'!C1444,'Baseline survivor func'!D1444)</f>
        <v>0.54503999999999997</v>
      </c>
      <c r="F1444" s="105">
        <f>ROUND(E1444^EXP('Linear predictor'!D$86),5)</f>
        <v>0.59087000000000001</v>
      </c>
      <c r="G1444" s="91">
        <v>0.85248000000000002</v>
      </c>
      <c r="H1444" s="112">
        <v>0.85668</v>
      </c>
      <c r="I1444" s="115">
        <f>IF('Case Details'!C$12=1,'Baseline survivor func'!G1444,'Baseline survivor func'!H1444)</f>
        <v>0.85248000000000002</v>
      </c>
      <c r="J1444" s="110">
        <f>ROUND(I1444^EXP('Linear predictor'!F$86),5)</f>
        <v>0.83699999999999997</v>
      </c>
    </row>
    <row r="1445" spans="1:10">
      <c r="A1445" s="93">
        <v>1440</v>
      </c>
      <c r="B1445" s="105">
        <v>1441</v>
      </c>
      <c r="C1445" s="93">
        <v>0.54503999999999997</v>
      </c>
      <c r="D1445" s="94">
        <v>0.19434000000000001</v>
      </c>
      <c r="E1445" s="104">
        <f>IF('Case Details'!C$12=1,'Baseline survivor func'!C1445,'Baseline survivor func'!D1445)</f>
        <v>0.54503999999999997</v>
      </c>
      <c r="F1445" s="105">
        <f>ROUND(E1445^EXP('Linear predictor'!D$86),5)</f>
        <v>0.59087000000000001</v>
      </c>
      <c r="G1445" s="91">
        <v>0.85248000000000002</v>
      </c>
      <c r="H1445" s="112">
        <v>0.85668</v>
      </c>
      <c r="I1445" s="115">
        <f>IF('Case Details'!C$12=1,'Baseline survivor func'!G1445,'Baseline survivor func'!H1445)</f>
        <v>0.85248000000000002</v>
      </c>
      <c r="J1445" s="110">
        <f>ROUND(I1445^EXP('Linear predictor'!F$86),5)</f>
        <v>0.83699999999999997</v>
      </c>
    </row>
    <row r="1446" spans="1:10">
      <c r="A1446" s="93">
        <v>1441</v>
      </c>
      <c r="B1446" s="105">
        <v>1442</v>
      </c>
      <c r="C1446" s="93">
        <v>0.54503999999999997</v>
      </c>
      <c r="D1446" s="94">
        <v>0.19434000000000001</v>
      </c>
      <c r="E1446" s="104">
        <f>IF('Case Details'!C$12=1,'Baseline survivor func'!C1446,'Baseline survivor func'!D1446)</f>
        <v>0.54503999999999997</v>
      </c>
      <c r="F1446" s="105">
        <f>ROUND(E1446^EXP('Linear predictor'!D$86),5)</f>
        <v>0.59087000000000001</v>
      </c>
      <c r="G1446" s="91">
        <v>0.85248000000000002</v>
      </c>
      <c r="H1446" s="112">
        <v>0.85668</v>
      </c>
      <c r="I1446" s="115">
        <f>IF('Case Details'!C$12=1,'Baseline survivor func'!G1446,'Baseline survivor func'!H1446)</f>
        <v>0.85248000000000002</v>
      </c>
      <c r="J1446" s="110">
        <f>ROUND(I1446^EXP('Linear predictor'!F$86),5)</f>
        <v>0.83699999999999997</v>
      </c>
    </row>
    <row r="1447" spans="1:10">
      <c r="A1447" s="93">
        <v>1442</v>
      </c>
      <c r="B1447" s="105">
        <v>1443</v>
      </c>
      <c r="C1447" s="93">
        <v>0.54503999999999997</v>
      </c>
      <c r="D1447" s="94">
        <v>0.19434000000000001</v>
      </c>
      <c r="E1447" s="104">
        <f>IF('Case Details'!C$12=1,'Baseline survivor func'!C1447,'Baseline survivor func'!D1447)</f>
        <v>0.54503999999999997</v>
      </c>
      <c r="F1447" s="105">
        <f>ROUND(E1447^EXP('Linear predictor'!D$86),5)</f>
        <v>0.59087000000000001</v>
      </c>
      <c r="G1447" s="91">
        <v>0.85248000000000002</v>
      </c>
      <c r="H1447" s="112">
        <v>0.85668</v>
      </c>
      <c r="I1447" s="115">
        <f>IF('Case Details'!C$12=1,'Baseline survivor func'!G1447,'Baseline survivor func'!H1447)</f>
        <v>0.85248000000000002</v>
      </c>
      <c r="J1447" s="110">
        <f>ROUND(I1447^EXP('Linear predictor'!F$86),5)</f>
        <v>0.83699999999999997</v>
      </c>
    </row>
    <row r="1448" spans="1:10">
      <c r="A1448" s="93">
        <v>1443</v>
      </c>
      <c r="B1448" s="105">
        <v>1444</v>
      </c>
      <c r="C1448" s="93">
        <v>0.54503999999999997</v>
      </c>
      <c r="D1448" s="94">
        <v>0.19434000000000001</v>
      </c>
      <c r="E1448" s="104">
        <f>IF('Case Details'!C$12=1,'Baseline survivor func'!C1448,'Baseline survivor func'!D1448)</f>
        <v>0.54503999999999997</v>
      </c>
      <c r="F1448" s="105">
        <f>ROUND(E1448^EXP('Linear predictor'!D$86),5)</f>
        <v>0.59087000000000001</v>
      </c>
      <c r="G1448" s="91">
        <v>0.85248000000000002</v>
      </c>
      <c r="H1448" s="112">
        <v>0.85668</v>
      </c>
      <c r="I1448" s="115">
        <f>IF('Case Details'!C$12=1,'Baseline survivor func'!G1448,'Baseline survivor func'!H1448)</f>
        <v>0.85248000000000002</v>
      </c>
      <c r="J1448" s="110">
        <f>ROUND(I1448^EXP('Linear predictor'!F$86),5)</f>
        <v>0.83699999999999997</v>
      </c>
    </row>
    <row r="1449" spans="1:10">
      <c r="A1449" s="93">
        <v>1444</v>
      </c>
      <c r="B1449" s="105">
        <v>1445</v>
      </c>
      <c r="C1449" s="93">
        <v>0.54503999999999997</v>
      </c>
      <c r="D1449" s="94">
        <v>0.19434000000000001</v>
      </c>
      <c r="E1449" s="104">
        <f>IF('Case Details'!C$12=1,'Baseline survivor func'!C1449,'Baseline survivor func'!D1449)</f>
        <v>0.54503999999999997</v>
      </c>
      <c r="F1449" s="105">
        <f>ROUND(E1449^EXP('Linear predictor'!D$86),5)</f>
        <v>0.59087000000000001</v>
      </c>
      <c r="G1449" s="91">
        <v>0.85248000000000002</v>
      </c>
      <c r="H1449" s="112">
        <v>0.85668</v>
      </c>
      <c r="I1449" s="115">
        <f>IF('Case Details'!C$12=1,'Baseline survivor func'!G1449,'Baseline survivor func'!H1449)</f>
        <v>0.85248000000000002</v>
      </c>
      <c r="J1449" s="110">
        <f>ROUND(I1449^EXP('Linear predictor'!F$86),5)</f>
        <v>0.83699999999999997</v>
      </c>
    </row>
    <row r="1450" spans="1:10">
      <c r="A1450" s="93">
        <v>1445</v>
      </c>
      <c r="B1450" s="105">
        <v>1446</v>
      </c>
      <c r="C1450" s="93">
        <v>0.54503999999999997</v>
      </c>
      <c r="D1450" s="94">
        <v>0.19434000000000001</v>
      </c>
      <c r="E1450" s="104">
        <f>IF('Case Details'!C$12=1,'Baseline survivor func'!C1450,'Baseline survivor func'!D1450)</f>
        <v>0.54503999999999997</v>
      </c>
      <c r="F1450" s="105">
        <f>ROUND(E1450^EXP('Linear predictor'!D$86),5)</f>
        <v>0.59087000000000001</v>
      </c>
      <c r="G1450" s="91">
        <v>0.85248000000000002</v>
      </c>
      <c r="H1450" s="112">
        <v>0.85668</v>
      </c>
      <c r="I1450" s="115">
        <f>IF('Case Details'!C$12=1,'Baseline survivor func'!G1450,'Baseline survivor func'!H1450)</f>
        <v>0.85248000000000002</v>
      </c>
      <c r="J1450" s="110">
        <f>ROUND(I1450^EXP('Linear predictor'!F$86),5)</f>
        <v>0.83699999999999997</v>
      </c>
    </row>
    <row r="1451" spans="1:10">
      <c r="A1451" s="93">
        <v>1446</v>
      </c>
      <c r="B1451" s="105">
        <v>1447</v>
      </c>
      <c r="C1451" s="93">
        <v>0.54503999999999997</v>
      </c>
      <c r="D1451" s="94">
        <v>0.19434000000000001</v>
      </c>
      <c r="E1451" s="104">
        <f>IF('Case Details'!C$12=1,'Baseline survivor func'!C1451,'Baseline survivor func'!D1451)</f>
        <v>0.54503999999999997</v>
      </c>
      <c r="F1451" s="105">
        <f>ROUND(E1451^EXP('Linear predictor'!D$86),5)</f>
        <v>0.59087000000000001</v>
      </c>
      <c r="G1451" s="91">
        <v>0.85248000000000002</v>
      </c>
      <c r="H1451" s="112">
        <v>0.85604000000000002</v>
      </c>
      <c r="I1451" s="115">
        <f>IF('Case Details'!C$12=1,'Baseline survivor func'!G1451,'Baseline survivor func'!H1451)</f>
        <v>0.85248000000000002</v>
      </c>
      <c r="J1451" s="110">
        <f>ROUND(I1451^EXP('Linear predictor'!F$86),5)</f>
        <v>0.83699999999999997</v>
      </c>
    </row>
    <row r="1452" spans="1:10">
      <c r="A1452" s="93">
        <v>1447</v>
      </c>
      <c r="B1452" s="105">
        <v>1448</v>
      </c>
      <c r="C1452" s="93">
        <v>0.54503999999999997</v>
      </c>
      <c r="D1452" s="94">
        <v>0.19434000000000001</v>
      </c>
      <c r="E1452" s="104">
        <f>IF('Case Details'!C$12=1,'Baseline survivor func'!C1452,'Baseline survivor func'!D1452)</f>
        <v>0.54503999999999997</v>
      </c>
      <c r="F1452" s="105">
        <f>ROUND(E1452^EXP('Linear predictor'!D$86),5)</f>
        <v>0.59087000000000001</v>
      </c>
      <c r="G1452" s="91">
        <v>0.85248000000000002</v>
      </c>
      <c r="H1452" s="112">
        <v>0.85604000000000002</v>
      </c>
      <c r="I1452" s="115">
        <f>IF('Case Details'!C$12=1,'Baseline survivor func'!G1452,'Baseline survivor func'!H1452)</f>
        <v>0.85248000000000002</v>
      </c>
      <c r="J1452" s="110">
        <f>ROUND(I1452^EXP('Linear predictor'!F$86),5)</f>
        <v>0.83699999999999997</v>
      </c>
    </row>
    <row r="1453" spans="1:10">
      <c r="A1453" s="93">
        <v>1448</v>
      </c>
      <c r="B1453" s="105">
        <v>1449</v>
      </c>
      <c r="C1453" s="93">
        <v>0.54503999999999997</v>
      </c>
      <c r="D1453" s="94">
        <v>0.19434000000000001</v>
      </c>
      <c r="E1453" s="104">
        <f>IF('Case Details'!C$12=1,'Baseline survivor func'!C1453,'Baseline survivor func'!D1453)</f>
        <v>0.54503999999999997</v>
      </c>
      <c r="F1453" s="105">
        <f>ROUND(E1453^EXP('Linear predictor'!D$86),5)</f>
        <v>0.59087000000000001</v>
      </c>
      <c r="G1453" s="91">
        <v>0.85248000000000002</v>
      </c>
      <c r="H1453" s="112">
        <v>0.85604000000000002</v>
      </c>
      <c r="I1453" s="115">
        <f>IF('Case Details'!C$12=1,'Baseline survivor func'!G1453,'Baseline survivor func'!H1453)</f>
        <v>0.85248000000000002</v>
      </c>
      <c r="J1453" s="110">
        <f>ROUND(I1453^EXP('Linear predictor'!F$86),5)</f>
        <v>0.83699999999999997</v>
      </c>
    </row>
    <row r="1454" spans="1:10">
      <c r="A1454" s="93">
        <v>1449</v>
      </c>
      <c r="B1454" s="105">
        <v>1450</v>
      </c>
      <c r="C1454" s="93">
        <v>0.54503999999999997</v>
      </c>
      <c r="D1454" s="94">
        <v>0.19434000000000001</v>
      </c>
      <c r="E1454" s="104">
        <f>IF('Case Details'!C$12=1,'Baseline survivor func'!C1454,'Baseline survivor func'!D1454)</f>
        <v>0.54503999999999997</v>
      </c>
      <c r="F1454" s="105">
        <f>ROUND(E1454^EXP('Linear predictor'!D$86),5)</f>
        <v>0.59087000000000001</v>
      </c>
      <c r="G1454" s="91">
        <v>0.85248000000000002</v>
      </c>
      <c r="H1454" s="112">
        <v>0.85604000000000002</v>
      </c>
      <c r="I1454" s="115">
        <f>IF('Case Details'!C$12=1,'Baseline survivor func'!G1454,'Baseline survivor func'!H1454)</f>
        <v>0.85248000000000002</v>
      </c>
      <c r="J1454" s="110">
        <f>ROUND(I1454^EXP('Linear predictor'!F$86),5)</f>
        <v>0.83699999999999997</v>
      </c>
    </row>
    <row r="1455" spans="1:10">
      <c r="A1455" s="93">
        <v>1450</v>
      </c>
      <c r="B1455" s="105">
        <v>1451</v>
      </c>
      <c r="C1455" s="93">
        <v>0.54503999999999997</v>
      </c>
      <c r="D1455" s="94">
        <v>0.19434000000000001</v>
      </c>
      <c r="E1455" s="104">
        <f>IF('Case Details'!C$12=1,'Baseline survivor func'!C1455,'Baseline survivor func'!D1455)</f>
        <v>0.54503999999999997</v>
      </c>
      <c r="F1455" s="105">
        <f>ROUND(E1455^EXP('Linear predictor'!D$86),5)</f>
        <v>0.59087000000000001</v>
      </c>
      <c r="G1455" s="91">
        <v>0.85248000000000002</v>
      </c>
      <c r="H1455" s="112">
        <v>0.85604000000000002</v>
      </c>
      <c r="I1455" s="115">
        <f>IF('Case Details'!C$12=1,'Baseline survivor func'!G1455,'Baseline survivor func'!H1455)</f>
        <v>0.85248000000000002</v>
      </c>
      <c r="J1455" s="110">
        <f>ROUND(I1455^EXP('Linear predictor'!F$86),5)</f>
        <v>0.83699999999999997</v>
      </c>
    </row>
    <row r="1456" spans="1:10">
      <c r="A1456" s="93">
        <v>1451</v>
      </c>
      <c r="B1456" s="105">
        <v>1452</v>
      </c>
      <c r="C1456" s="93">
        <v>0.54503999999999997</v>
      </c>
      <c r="D1456" s="94">
        <v>0.19434000000000001</v>
      </c>
      <c r="E1456" s="104">
        <f>IF('Case Details'!C$12=1,'Baseline survivor func'!C1456,'Baseline survivor func'!D1456)</f>
        <v>0.54503999999999997</v>
      </c>
      <c r="F1456" s="105">
        <f>ROUND(E1456^EXP('Linear predictor'!D$86),5)</f>
        <v>0.59087000000000001</v>
      </c>
      <c r="G1456" s="91">
        <v>0.85248000000000002</v>
      </c>
      <c r="H1456" s="112">
        <v>0.85604000000000002</v>
      </c>
      <c r="I1456" s="115">
        <f>IF('Case Details'!C$12=1,'Baseline survivor func'!G1456,'Baseline survivor func'!H1456)</f>
        <v>0.85248000000000002</v>
      </c>
      <c r="J1456" s="110">
        <f>ROUND(I1456^EXP('Linear predictor'!F$86),5)</f>
        <v>0.83699999999999997</v>
      </c>
    </row>
    <row r="1457" spans="1:10">
      <c r="A1457" s="93">
        <v>1452</v>
      </c>
      <c r="B1457" s="105">
        <v>1453</v>
      </c>
      <c r="C1457" s="93">
        <v>0.54503999999999997</v>
      </c>
      <c r="D1457" s="94">
        <v>0.19434000000000001</v>
      </c>
      <c r="E1457" s="104">
        <f>IF('Case Details'!C$12=1,'Baseline survivor func'!C1457,'Baseline survivor func'!D1457)</f>
        <v>0.54503999999999997</v>
      </c>
      <c r="F1457" s="105">
        <f>ROUND(E1457^EXP('Linear predictor'!D$86),5)</f>
        <v>0.59087000000000001</v>
      </c>
      <c r="G1457" s="91">
        <v>0.85248000000000002</v>
      </c>
      <c r="H1457" s="112">
        <v>0.85604000000000002</v>
      </c>
      <c r="I1457" s="115">
        <f>IF('Case Details'!C$12=1,'Baseline survivor func'!G1457,'Baseline survivor func'!H1457)</f>
        <v>0.85248000000000002</v>
      </c>
      <c r="J1457" s="110">
        <f>ROUND(I1457^EXP('Linear predictor'!F$86),5)</f>
        <v>0.83699999999999997</v>
      </c>
    </row>
    <row r="1458" spans="1:10">
      <c r="A1458" s="93">
        <v>1453</v>
      </c>
      <c r="B1458" s="105">
        <v>1454</v>
      </c>
      <c r="C1458" s="93">
        <v>0.54503999999999997</v>
      </c>
      <c r="D1458" s="94">
        <v>0.19434000000000001</v>
      </c>
      <c r="E1458" s="104">
        <f>IF('Case Details'!C$12=1,'Baseline survivor func'!C1458,'Baseline survivor func'!D1458)</f>
        <v>0.54503999999999997</v>
      </c>
      <c r="F1458" s="105">
        <f>ROUND(E1458^EXP('Linear predictor'!D$86),5)</f>
        <v>0.59087000000000001</v>
      </c>
      <c r="G1458" s="91">
        <v>0.85248000000000002</v>
      </c>
      <c r="H1458" s="112">
        <v>0.85604000000000002</v>
      </c>
      <c r="I1458" s="115">
        <f>IF('Case Details'!C$12=1,'Baseline survivor func'!G1458,'Baseline survivor func'!H1458)</f>
        <v>0.85248000000000002</v>
      </c>
      <c r="J1458" s="110">
        <f>ROUND(I1458^EXP('Linear predictor'!F$86),5)</f>
        <v>0.83699999999999997</v>
      </c>
    </row>
    <row r="1459" spans="1:10">
      <c r="A1459" s="93">
        <v>1454</v>
      </c>
      <c r="B1459" s="105">
        <v>1455</v>
      </c>
      <c r="C1459" s="93">
        <v>0.54503999999999997</v>
      </c>
      <c r="D1459" s="94">
        <v>0.19434000000000001</v>
      </c>
      <c r="E1459" s="104">
        <f>IF('Case Details'!C$12=1,'Baseline survivor func'!C1459,'Baseline survivor func'!D1459)</f>
        <v>0.54503999999999997</v>
      </c>
      <c r="F1459" s="105">
        <f>ROUND(E1459^EXP('Linear predictor'!D$86),5)</f>
        <v>0.59087000000000001</v>
      </c>
      <c r="G1459" s="91">
        <v>0.85248000000000002</v>
      </c>
      <c r="H1459" s="112">
        <v>0.85604000000000002</v>
      </c>
      <c r="I1459" s="115">
        <f>IF('Case Details'!C$12=1,'Baseline survivor func'!G1459,'Baseline survivor func'!H1459)</f>
        <v>0.85248000000000002</v>
      </c>
      <c r="J1459" s="110">
        <f>ROUND(I1459^EXP('Linear predictor'!F$86),5)</f>
        <v>0.83699999999999997</v>
      </c>
    </row>
    <row r="1460" spans="1:10">
      <c r="A1460" s="93">
        <v>1455</v>
      </c>
      <c r="B1460" s="105">
        <v>1456</v>
      </c>
      <c r="C1460" s="93">
        <v>0.54503999999999997</v>
      </c>
      <c r="D1460" s="94">
        <v>0.19434000000000001</v>
      </c>
      <c r="E1460" s="104">
        <f>IF('Case Details'!C$12=1,'Baseline survivor func'!C1460,'Baseline survivor func'!D1460)</f>
        <v>0.54503999999999997</v>
      </c>
      <c r="F1460" s="105">
        <f>ROUND(E1460^EXP('Linear predictor'!D$86),5)</f>
        <v>0.59087000000000001</v>
      </c>
      <c r="G1460" s="91">
        <v>0.85248000000000002</v>
      </c>
      <c r="H1460" s="112">
        <v>0.85604000000000002</v>
      </c>
      <c r="I1460" s="115">
        <f>IF('Case Details'!C$12=1,'Baseline survivor func'!G1460,'Baseline survivor func'!H1460)</f>
        <v>0.85248000000000002</v>
      </c>
      <c r="J1460" s="110">
        <f>ROUND(I1460^EXP('Linear predictor'!F$86),5)</f>
        <v>0.83699999999999997</v>
      </c>
    </row>
    <row r="1461" spans="1:10">
      <c r="A1461" s="93">
        <v>1456</v>
      </c>
      <c r="B1461" s="105">
        <v>1457</v>
      </c>
      <c r="C1461" s="93">
        <v>0.54503999999999997</v>
      </c>
      <c r="D1461" s="94">
        <v>0.19434000000000001</v>
      </c>
      <c r="E1461" s="104">
        <f>IF('Case Details'!C$12=1,'Baseline survivor func'!C1461,'Baseline survivor func'!D1461)</f>
        <v>0.54503999999999997</v>
      </c>
      <c r="F1461" s="105">
        <f>ROUND(E1461^EXP('Linear predictor'!D$86),5)</f>
        <v>0.59087000000000001</v>
      </c>
      <c r="G1461" s="91">
        <v>0.85248000000000002</v>
      </c>
      <c r="H1461" s="112">
        <v>0.85604000000000002</v>
      </c>
      <c r="I1461" s="115">
        <f>IF('Case Details'!C$12=1,'Baseline survivor func'!G1461,'Baseline survivor func'!H1461)</f>
        <v>0.85248000000000002</v>
      </c>
      <c r="J1461" s="110">
        <f>ROUND(I1461^EXP('Linear predictor'!F$86),5)</f>
        <v>0.83699999999999997</v>
      </c>
    </row>
    <row r="1462" spans="1:10">
      <c r="A1462" s="93">
        <v>1457</v>
      </c>
      <c r="B1462" s="105">
        <v>1458</v>
      </c>
      <c r="C1462" s="93">
        <v>0.54503999999999997</v>
      </c>
      <c r="D1462" s="94">
        <v>0.19434000000000001</v>
      </c>
      <c r="E1462" s="104">
        <f>IF('Case Details'!C$12=1,'Baseline survivor func'!C1462,'Baseline survivor func'!D1462)</f>
        <v>0.54503999999999997</v>
      </c>
      <c r="F1462" s="105">
        <f>ROUND(E1462^EXP('Linear predictor'!D$86),5)</f>
        <v>0.59087000000000001</v>
      </c>
      <c r="G1462" s="91">
        <v>0.85248000000000002</v>
      </c>
      <c r="H1462" s="112">
        <v>0.85604000000000002</v>
      </c>
      <c r="I1462" s="115">
        <f>IF('Case Details'!C$12=1,'Baseline survivor func'!G1462,'Baseline survivor func'!H1462)</f>
        <v>0.85248000000000002</v>
      </c>
      <c r="J1462" s="110">
        <f>ROUND(I1462^EXP('Linear predictor'!F$86),5)</f>
        <v>0.83699999999999997</v>
      </c>
    </row>
    <row r="1463" spans="1:10">
      <c r="A1463" s="93">
        <v>1458</v>
      </c>
      <c r="B1463" s="105">
        <v>1459</v>
      </c>
      <c r="C1463" s="93">
        <v>0.54503999999999997</v>
      </c>
      <c r="D1463" s="94">
        <v>0.19434000000000001</v>
      </c>
      <c r="E1463" s="104">
        <f>IF('Case Details'!C$12=1,'Baseline survivor func'!C1463,'Baseline survivor func'!D1463)</f>
        <v>0.54503999999999997</v>
      </c>
      <c r="F1463" s="105">
        <f>ROUND(E1463^EXP('Linear predictor'!D$86),5)</f>
        <v>0.59087000000000001</v>
      </c>
      <c r="G1463" s="91">
        <v>0.85248000000000002</v>
      </c>
      <c r="H1463" s="112">
        <v>0.85604000000000002</v>
      </c>
      <c r="I1463" s="115">
        <f>IF('Case Details'!C$12=1,'Baseline survivor func'!G1463,'Baseline survivor func'!H1463)</f>
        <v>0.85248000000000002</v>
      </c>
      <c r="J1463" s="110">
        <f>ROUND(I1463^EXP('Linear predictor'!F$86),5)</f>
        <v>0.83699999999999997</v>
      </c>
    </row>
    <row r="1464" spans="1:10">
      <c r="A1464" s="93">
        <v>1459</v>
      </c>
      <c r="B1464" s="105">
        <v>1460</v>
      </c>
      <c r="C1464" s="93">
        <v>0.54503999999999997</v>
      </c>
      <c r="D1464" s="94">
        <v>0.19434000000000001</v>
      </c>
      <c r="E1464" s="104">
        <f>IF('Case Details'!C$12=1,'Baseline survivor func'!C1464,'Baseline survivor func'!D1464)</f>
        <v>0.54503999999999997</v>
      </c>
      <c r="F1464" s="105">
        <f>ROUND(E1464^EXP('Linear predictor'!D$86),5)</f>
        <v>0.59087000000000001</v>
      </c>
      <c r="G1464" s="91">
        <v>0.85248000000000002</v>
      </c>
      <c r="H1464" s="112">
        <v>0.85604000000000002</v>
      </c>
      <c r="I1464" s="115">
        <f>IF('Case Details'!C$12=1,'Baseline survivor func'!G1464,'Baseline survivor func'!H1464)</f>
        <v>0.85248000000000002</v>
      </c>
      <c r="J1464" s="110">
        <f>ROUND(I1464^EXP('Linear predictor'!F$86),5)</f>
        <v>0.83699999999999997</v>
      </c>
    </row>
    <row r="1465" spans="1:10">
      <c r="A1465" s="93">
        <v>1460</v>
      </c>
      <c r="B1465" s="105">
        <v>1461</v>
      </c>
      <c r="C1465" s="93">
        <v>0.54503999999999997</v>
      </c>
      <c r="D1465" s="94">
        <v>0.19434000000000001</v>
      </c>
      <c r="E1465" s="104">
        <f>IF('Case Details'!C$12=1,'Baseline survivor func'!C1465,'Baseline survivor func'!D1465)</f>
        <v>0.54503999999999997</v>
      </c>
      <c r="F1465" s="105">
        <f>ROUND(E1465^EXP('Linear predictor'!D$86),5)</f>
        <v>0.59087000000000001</v>
      </c>
      <c r="G1465" s="91">
        <v>0.85248000000000002</v>
      </c>
      <c r="H1465" s="112">
        <v>0.85604000000000002</v>
      </c>
      <c r="I1465" s="115">
        <f>IF('Case Details'!C$12=1,'Baseline survivor func'!G1465,'Baseline survivor func'!H1465)</f>
        <v>0.85248000000000002</v>
      </c>
      <c r="J1465" s="110">
        <f>ROUND(I1465^EXP('Linear predictor'!F$86),5)</f>
        <v>0.83699999999999997</v>
      </c>
    </row>
    <row r="1466" spans="1:10">
      <c r="A1466" s="93">
        <v>1461</v>
      </c>
      <c r="B1466" s="105">
        <v>1462</v>
      </c>
      <c r="C1466" s="93">
        <v>0.54503999999999997</v>
      </c>
      <c r="D1466" s="94">
        <v>0.19434000000000001</v>
      </c>
      <c r="E1466" s="104">
        <f>IF('Case Details'!C$12=1,'Baseline survivor func'!C1466,'Baseline survivor func'!D1466)</f>
        <v>0.54503999999999997</v>
      </c>
      <c r="F1466" s="105">
        <f>ROUND(E1466^EXP('Linear predictor'!D$86),5)</f>
        <v>0.59087000000000001</v>
      </c>
      <c r="G1466" s="91">
        <v>0.85248000000000002</v>
      </c>
      <c r="H1466" s="112">
        <v>0.85604000000000002</v>
      </c>
      <c r="I1466" s="115">
        <f>IF('Case Details'!C$12=1,'Baseline survivor func'!G1466,'Baseline survivor func'!H1466)</f>
        <v>0.85248000000000002</v>
      </c>
      <c r="J1466" s="110">
        <f>ROUND(I1466^EXP('Linear predictor'!F$86),5)</f>
        <v>0.83699999999999997</v>
      </c>
    </row>
    <row r="1467" spans="1:10">
      <c r="A1467" s="93">
        <v>1462</v>
      </c>
      <c r="B1467" s="105">
        <v>1463</v>
      </c>
      <c r="C1467" s="93">
        <v>0.54503999999999997</v>
      </c>
      <c r="D1467" s="94">
        <v>0.19434000000000001</v>
      </c>
      <c r="E1467" s="104">
        <f>IF('Case Details'!C$12=1,'Baseline survivor func'!C1467,'Baseline survivor func'!D1467)</f>
        <v>0.54503999999999997</v>
      </c>
      <c r="F1467" s="105">
        <f>ROUND(E1467^EXP('Linear predictor'!D$86),5)</f>
        <v>0.59087000000000001</v>
      </c>
      <c r="G1467" s="91">
        <v>0.85248000000000002</v>
      </c>
      <c r="H1467" s="112">
        <v>0.85604000000000002</v>
      </c>
      <c r="I1467" s="115">
        <f>IF('Case Details'!C$12=1,'Baseline survivor func'!G1467,'Baseline survivor func'!H1467)</f>
        <v>0.85248000000000002</v>
      </c>
      <c r="J1467" s="110">
        <f>ROUND(I1467^EXP('Linear predictor'!F$86),5)</f>
        <v>0.83699999999999997</v>
      </c>
    </row>
    <row r="1468" spans="1:10">
      <c r="A1468" s="93">
        <v>1463</v>
      </c>
      <c r="B1468" s="105">
        <v>1464</v>
      </c>
      <c r="C1468" s="93">
        <v>0.54503999999999997</v>
      </c>
      <c r="D1468" s="94">
        <v>0.19434000000000001</v>
      </c>
      <c r="E1468" s="104">
        <f>IF('Case Details'!C$12=1,'Baseline survivor func'!C1468,'Baseline survivor func'!D1468)</f>
        <v>0.54503999999999997</v>
      </c>
      <c r="F1468" s="105">
        <f>ROUND(E1468^EXP('Linear predictor'!D$86),5)</f>
        <v>0.59087000000000001</v>
      </c>
      <c r="G1468" s="91">
        <v>0.85248000000000002</v>
      </c>
      <c r="H1468" s="112">
        <v>0.85604000000000002</v>
      </c>
      <c r="I1468" s="115">
        <f>IF('Case Details'!C$12=1,'Baseline survivor func'!G1468,'Baseline survivor func'!H1468)</f>
        <v>0.85248000000000002</v>
      </c>
      <c r="J1468" s="110">
        <f>ROUND(I1468^EXP('Linear predictor'!F$86),5)</f>
        <v>0.83699999999999997</v>
      </c>
    </row>
    <row r="1469" spans="1:10">
      <c r="A1469" s="93">
        <v>1464</v>
      </c>
      <c r="B1469" s="105">
        <v>1465</v>
      </c>
      <c r="C1469" s="93">
        <v>0.54503999999999997</v>
      </c>
      <c r="D1469" s="94">
        <v>0.19434000000000001</v>
      </c>
      <c r="E1469" s="104">
        <f>IF('Case Details'!C$12=1,'Baseline survivor func'!C1469,'Baseline survivor func'!D1469)</f>
        <v>0.54503999999999997</v>
      </c>
      <c r="F1469" s="105">
        <f>ROUND(E1469^EXP('Linear predictor'!D$86),5)</f>
        <v>0.59087000000000001</v>
      </c>
      <c r="G1469" s="91">
        <v>0.85248000000000002</v>
      </c>
      <c r="H1469" s="112">
        <v>0.85604000000000002</v>
      </c>
      <c r="I1469" s="115">
        <f>IF('Case Details'!C$12=1,'Baseline survivor func'!G1469,'Baseline survivor func'!H1469)</f>
        <v>0.85248000000000002</v>
      </c>
      <c r="J1469" s="110">
        <f>ROUND(I1469^EXP('Linear predictor'!F$86),5)</f>
        <v>0.83699999999999997</v>
      </c>
    </row>
    <row r="1470" spans="1:10">
      <c r="A1470" s="93">
        <v>1465</v>
      </c>
      <c r="B1470" s="105">
        <v>1466</v>
      </c>
      <c r="C1470" s="93">
        <v>0.54503999999999997</v>
      </c>
      <c r="D1470" s="94">
        <v>0.19434000000000001</v>
      </c>
      <c r="E1470" s="104">
        <f>IF('Case Details'!C$12=1,'Baseline survivor func'!C1470,'Baseline survivor func'!D1470)</f>
        <v>0.54503999999999997</v>
      </c>
      <c r="F1470" s="105">
        <f>ROUND(E1470^EXP('Linear predictor'!D$86),5)</f>
        <v>0.59087000000000001</v>
      </c>
      <c r="G1470" s="91">
        <v>0.85248000000000002</v>
      </c>
      <c r="H1470" s="112">
        <v>0.85604000000000002</v>
      </c>
      <c r="I1470" s="115">
        <f>IF('Case Details'!C$12=1,'Baseline survivor func'!G1470,'Baseline survivor func'!H1470)</f>
        <v>0.85248000000000002</v>
      </c>
      <c r="J1470" s="110">
        <f>ROUND(I1470^EXP('Linear predictor'!F$86),5)</f>
        <v>0.83699999999999997</v>
      </c>
    </row>
    <row r="1471" spans="1:10">
      <c r="A1471" s="93">
        <v>1466</v>
      </c>
      <c r="B1471" s="105">
        <v>1467</v>
      </c>
      <c r="C1471" s="93">
        <v>0.54503999999999997</v>
      </c>
      <c r="D1471" s="94">
        <v>0.19434000000000001</v>
      </c>
      <c r="E1471" s="104">
        <f>IF('Case Details'!C$12=1,'Baseline survivor func'!C1471,'Baseline survivor func'!D1471)</f>
        <v>0.54503999999999997</v>
      </c>
      <c r="F1471" s="105">
        <f>ROUND(E1471^EXP('Linear predictor'!D$86),5)</f>
        <v>0.59087000000000001</v>
      </c>
      <c r="G1471" s="91">
        <v>0.85248000000000002</v>
      </c>
      <c r="H1471" s="112">
        <v>0.85604000000000002</v>
      </c>
      <c r="I1471" s="115">
        <f>IF('Case Details'!C$12=1,'Baseline survivor func'!G1471,'Baseline survivor func'!H1471)</f>
        <v>0.85248000000000002</v>
      </c>
      <c r="J1471" s="110">
        <f>ROUND(I1471^EXP('Linear predictor'!F$86),5)</f>
        <v>0.83699999999999997</v>
      </c>
    </row>
    <row r="1472" spans="1:10">
      <c r="A1472" s="93">
        <v>1467</v>
      </c>
      <c r="B1472" s="105">
        <v>1468</v>
      </c>
      <c r="C1472" s="93">
        <v>0.54503999999999997</v>
      </c>
      <c r="D1472" s="94">
        <v>0.19434000000000001</v>
      </c>
      <c r="E1472" s="104">
        <f>IF('Case Details'!C$12=1,'Baseline survivor func'!C1472,'Baseline survivor func'!D1472)</f>
        <v>0.54503999999999997</v>
      </c>
      <c r="F1472" s="105">
        <f>ROUND(E1472^EXP('Linear predictor'!D$86),5)</f>
        <v>0.59087000000000001</v>
      </c>
      <c r="G1472" s="91">
        <v>0.85248000000000002</v>
      </c>
      <c r="H1472" s="112">
        <v>0.85604000000000002</v>
      </c>
      <c r="I1472" s="115">
        <f>IF('Case Details'!C$12=1,'Baseline survivor func'!G1472,'Baseline survivor func'!H1472)</f>
        <v>0.85248000000000002</v>
      </c>
      <c r="J1472" s="110">
        <f>ROUND(I1472^EXP('Linear predictor'!F$86),5)</f>
        <v>0.83699999999999997</v>
      </c>
    </row>
    <row r="1473" spans="1:10">
      <c r="A1473" s="93">
        <v>1468</v>
      </c>
      <c r="B1473" s="105">
        <v>1469</v>
      </c>
      <c r="C1473" s="93">
        <v>0.54503999999999997</v>
      </c>
      <c r="D1473" s="94">
        <v>0.19434000000000001</v>
      </c>
      <c r="E1473" s="104">
        <f>IF('Case Details'!C$12=1,'Baseline survivor func'!C1473,'Baseline survivor func'!D1473)</f>
        <v>0.54503999999999997</v>
      </c>
      <c r="F1473" s="105">
        <f>ROUND(E1473^EXP('Linear predictor'!D$86),5)</f>
        <v>0.59087000000000001</v>
      </c>
      <c r="G1473" s="91">
        <v>0.85248000000000002</v>
      </c>
      <c r="H1473" s="112">
        <v>0.85604000000000002</v>
      </c>
      <c r="I1473" s="115">
        <f>IF('Case Details'!C$12=1,'Baseline survivor func'!G1473,'Baseline survivor func'!H1473)</f>
        <v>0.85248000000000002</v>
      </c>
      <c r="J1473" s="110">
        <f>ROUND(I1473^EXP('Linear predictor'!F$86),5)</f>
        <v>0.83699999999999997</v>
      </c>
    </row>
    <row r="1474" spans="1:10">
      <c r="A1474" s="93">
        <v>1469</v>
      </c>
      <c r="B1474" s="105">
        <v>1470</v>
      </c>
      <c r="C1474" s="93">
        <v>0.54503999999999997</v>
      </c>
      <c r="D1474" s="94">
        <v>0.19434000000000001</v>
      </c>
      <c r="E1474" s="104">
        <f>IF('Case Details'!C$12=1,'Baseline survivor func'!C1474,'Baseline survivor func'!D1474)</f>
        <v>0.54503999999999997</v>
      </c>
      <c r="F1474" s="105">
        <f>ROUND(E1474^EXP('Linear predictor'!D$86),5)</f>
        <v>0.59087000000000001</v>
      </c>
      <c r="G1474" s="91">
        <v>0.85248000000000002</v>
      </c>
      <c r="H1474" s="112">
        <v>0.85604000000000002</v>
      </c>
      <c r="I1474" s="115">
        <f>IF('Case Details'!C$12=1,'Baseline survivor func'!G1474,'Baseline survivor func'!H1474)</f>
        <v>0.85248000000000002</v>
      </c>
      <c r="J1474" s="110">
        <f>ROUND(I1474^EXP('Linear predictor'!F$86),5)</f>
        <v>0.83699999999999997</v>
      </c>
    </row>
    <row r="1475" spans="1:10">
      <c r="A1475" s="93">
        <v>1470</v>
      </c>
      <c r="B1475" s="105">
        <v>1471</v>
      </c>
      <c r="C1475" s="93">
        <v>0.54503999999999997</v>
      </c>
      <c r="D1475" s="94">
        <v>0.19434000000000001</v>
      </c>
      <c r="E1475" s="104">
        <f>IF('Case Details'!C$12=1,'Baseline survivor func'!C1475,'Baseline survivor func'!D1475)</f>
        <v>0.54503999999999997</v>
      </c>
      <c r="F1475" s="105">
        <f>ROUND(E1475^EXP('Linear predictor'!D$86),5)</f>
        <v>0.59087000000000001</v>
      </c>
      <c r="G1475" s="91">
        <v>0.85248000000000002</v>
      </c>
      <c r="H1475" s="112">
        <v>0.85604000000000002</v>
      </c>
      <c r="I1475" s="115">
        <f>IF('Case Details'!C$12=1,'Baseline survivor func'!G1475,'Baseline survivor func'!H1475)</f>
        <v>0.85248000000000002</v>
      </c>
      <c r="J1475" s="110">
        <f>ROUND(I1475^EXP('Linear predictor'!F$86),5)</f>
        <v>0.83699999999999997</v>
      </c>
    </row>
    <row r="1476" spans="1:10">
      <c r="A1476" s="93">
        <v>1471</v>
      </c>
      <c r="B1476" s="105">
        <v>1472</v>
      </c>
      <c r="C1476" s="93">
        <v>0.54503999999999997</v>
      </c>
      <c r="D1476" s="94">
        <v>0.19434000000000001</v>
      </c>
      <c r="E1476" s="104">
        <f>IF('Case Details'!C$12=1,'Baseline survivor func'!C1476,'Baseline survivor func'!D1476)</f>
        <v>0.54503999999999997</v>
      </c>
      <c r="F1476" s="105">
        <f>ROUND(E1476^EXP('Linear predictor'!D$86),5)</f>
        <v>0.59087000000000001</v>
      </c>
      <c r="G1476" s="91">
        <v>0.85248000000000002</v>
      </c>
      <c r="H1476" s="112">
        <v>0.85604000000000002</v>
      </c>
      <c r="I1476" s="115">
        <f>IF('Case Details'!C$12=1,'Baseline survivor func'!G1476,'Baseline survivor func'!H1476)</f>
        <v>0.85248000000000002</v>
      </c>
      <c r="J1476" s="110">
        <f>ROUND(I1476^EXP('Linear predictor'!F$86),5)</f>
        <v>0.83699999999999997</v>
      </c>
    </row>
    <row r="1477" spans="1:10">
      <c r="A1477" s="93">
        <v>1472</v>
      </c>
      <c r="B1477" s="105">
        <v>1473</v>
      </c>
      <c r="C1477" s="93">
        <v>0.54503999999999997</v>
      </c>
      <c r="D1477" s="94">
        <v>0.19434000000000001</v>
      </c>
      <c r="E1477" s="104">
        <f>IF('Case Details'!C$12=1,'Baseline survivor func'!C1477,'Baseline survivor func'!D1477)</f>
        <v>0.54503999999999997</v>
      </c>
      <c r="F1477" s="105">
        <f>ROUND(E1477^EXP('Linear predictor'!D$86),5)</f>
        <v>0.59087000000000001</v>
      </c>
      <c r="G1477" s="91">
        <v>0.85248000000000002</v>
      </c>
      <c r="H1477" s="112">
        <v>0.85604000000000002</v>
      </c>
      <c r="I1477" s="115">
        <f>IF('Case Details'!C$12=1,'Baseline survivor func'!G1477,'Baseline survivor func'!H1477)</f>
        <v>0.85248000000000002</v>
      </c>
      <c r="J1477" s="110">
        <f>ROUND(I1477^EXP('Linear predictor'!F$86),5)</f>
        <v>0.83699999999999997</v>
      </c>
    </row>
    <row r="1478" spans="1:10">
      <c r="A1478" s="93">
        <v>1473</v>
      </c>
      <c r="B1478" s="105">
        <v>1474</v>
      </c>
      <c r="C1478" s="93">
        <v>0.54503999999999997</v>
      </c>
      <c r="D1478" s="94">
        <v>0.19434000000000001</v>
      </c>
      <c r="E1478" s="104">
        <f>IF('Case Details'!C$12=1,'Baseline survivor func'!C1478,'Baseline survivor func'!D1478)</f>
        <v>0.54503999999999997</v>
      </c>
      <c r="F1478" s="105">
        <f>ROUND(E1478^EXP('Linear predictor'!D$86),5)</f>
        <v>0.59087000000000001</v>
      </c>
      <c r="G1478" s="91">
        <v>0.85248000000000002</v>
      </c>
      <c r="H1478" s="112">
        <v>0.85604000000000002</v>
      </c>
      <c r="I1478" s="115">
        <f>IF('Case Details'!C$12=1,'Baseline survivor func'!G1478,'Baseline survivor func'!H1478)</f>
        <v>0.85248000000000002</v>
      </c>
      <c r="J1478" s="110">
        <f>ROUND(I1478^EXP('Linear predictor'!F$86),5)</f>
        <v>0.83699999999999997</v>
      </c>
    </row>
    <row r="1479" spans="1:10">
      <c r="A1479" s="93">
        <v>1474</v>
      </c>
      <c r="B1479" s="105">
        <v>1475</v>
      </c>
      <c r="C1479" s="93">
        <v>0.54503999999999997</v>
      </c>
      <c r="D1479" s="94">
        <v>0.19434000000000001</v>
      </c>
      <c r="E1479" s="104">
        <f>IF('Case Details'!C$12=1,'Baseline survivor func'!C1479,'Baseline survivor func'!D1479)</f>
        <v>0.54503999999999997</v>
      </c>
      <c r="F1479" s="105">
        <f>ROUND(E1479^EXP('Linear predictor'!D$86),5)</f>
        <v>0.59087000000000001</v>
      </c>
      <c r="G1479" s="91">
        <v>0.85248000000000002</v>
      </c>
      <c r="H1479" s="112">
        <v>0.85604000000000002</v>
      </c>
      <c r="I1479" s="115">
        <f>IF('Case Details'!C$12=1,'Baseline survivor func'!G1479,'Baseline survivor func'!H1479)</f>
        <v>0.85248000000000002</v>
      </c>
      <c r="J1479" s="110">
        <f>ROUND(I1479^EXP('Linear predictor'!F$86),5)</f>
        <v>0.83699999999999997</v>
      </c>
    </row>
    <row r="1480" spans="1:10">
      <c r="A1480" s="93">
        <v>1475</v>
      </c>
      <c r="B1480" s="105">
        <v>1476</v>
      </c>
      <c r="C1480" s="93">
        <v>0.54503999999999997</v>
      </c>
      <c r="D1480" s="94">
        <v>0.19434000000000001</v>
      </c>
      <c r="E1480" s="104">
        <f>IF('Case Details'!C$12=1,'Baseline survivor func'!C1480,'Baseline survivor func'!D1480)</f>
        <v>0.54503999999999997</v>
      </c>
      <c r="F1480" s="105">
        <f>ROUND(E1480^EXP('Linear predictor'!D$86),5)</f>
        <v>0.59087000000000001</v>
      </c>
      <c r="G1480" s="91">
        <v>0.85248000000000002</v>
      </c>
      <c r="H1480" s="112">
        <v>0.85604000000000002</v>
      </c>
      <c r="I1480" s="115">
        <f>IF('Case Details'!C$12=1,'Baseline survivor func'!G1480,'Baseline survivor func'!H1480)</f>
        <v>0.85248000000000002</v>
      </c>
      <c r="J1480" s="110">
        <f>ROUND(I1480^EXP('Linear predictor'!F$86),5)</f>
        <v>0.83699999999999997</v>
      </c>
    </row>
    <row r="1481" spans="1:10">
      <c r="A1481" s="93">
        <v>1476</v>
      </c>
      <c r="B1481" s="105">
        <v>1477</v>
      </c>
      <c r="C1481" s="93">
        <v>0.54503999999999997</v>
      </c>
      <c r="D1481" s="94">
        <v>0.19434000000000001</v>
      </c>
      <c r="E1481" s="104">
        <f>IF('Case Details'!C$12=1,'Baseline survivor func'!C1481,'Baseline survivor func'!D1481)</f>
        <v>0.54503999999999997</v>
      </c>
      <c r="F1481" s="105">
        <f>ROUND(E1481^EXP('Linear predictor'!D$86),5)</f>
        <v>0.59087000000000001</v>
      </c>
      <c r="G1481" s="91">
        <v>0.85248000000000002</v>
      </c>
      <c r="H1481" s="112">
        <v>0.85604000000000002</v>
      </c>
      <c r="I1481" s="115">
        <f>IF('Case Details'!C$12=1,'Baseline survivor func'!G1481,'Baseline survivor func'!H1481)</f>
        <v>0.85248000000000002</v>
      </c>
      <c r="J1481" s="110">
        <f>ROUND(I1481^EXP('Linear predictor'!F$86),5)</f>
        <v>0.83699999999999997</v>
      </c>
    </row>
    <row r="1482" spans="1:10">
      <c r="A1482" s="93">
        <v>1477</v>
      </c>
      <c r="B1482" s="105">
        <v>1478</v>
      </c>
      <c r="C1482" s="93">
        <v>0.54503999999999997</v>
      </c>
      <c r="D1482" s="94">
        <v>0.19434000000000001</v>
      </c>
      <c r="E1482" s="104">
        <f>IF('Case Details'!C$12=1,'Baseline survivor func'!C1482,'Baseline survivor func'!D1482)</f>
        <v>0.54503999999999997</v>
      </c>
      <c r="F1482" s="105">
        <f>ROUND(E1482^EXP('Linear predictor'!D$86),5)</f>
        <v>0.59087000000000001</v>
      </c>
      <c r="G1482" s="91">
        <v>0.85248000000000002</v>
      </c>
      <c r="H1482" s="112">
        <v>0.85604000000000002</v>
      </c>
      <c r="I1482" s="115">
        <f>IF('Case Details'!C$12=1,'Baseline survivor func'!G1482,'Baseline survivor func'!H1482)</f>
        <v>0.85248000000000002</v>
      </c>
      <c r="J1482" s="110">
        <f>ROUND(I1482^EXP('Linear predictor'!F$86),5)</f>
        <v>0.83699999999999997</v>
      </c>
    </row>
    <row r="1483" spans="1:10">
      <c r="A1483" s="93">
        <v>1478</v>
      </c>
      <c r="B1483" s="105">
        <v>1479</v>
      </c>
      <c r="C1483" s="93">
        <v>0.54503999999999997</v>
      </c>
      <c r="D1483" s="94">
        <v>0.19434000000000001</v>
      </c>
      <c r="E1483" s="104">
        <f>IF('Case Details'!C$12=1,'Baseline survivor func'!C1483,'Baseline survivor func'!D1483)</f>
        <v>0.54503999999999997</v>
      </c>
      <c r="F1483" s="105">
        <f>ROUND(E1483^EXP('Linear predictor'!D$86),5)</f>
        <v>0.59087000000000001</v>
      </c>
      <c r="G1483" s="91">
        <v>0.85248000000000002</v>
      </c>
      <c r="H1483" s="112">
        <v>0.85604000000000002</v>
      </c>
      <c r="I1483" s="115">
        <f>IF('Case Details'!C$12=1,'Baseline survivor func'!G1483,'Baseline survivor func'!H1483)</f>
        <v>0.85248000000000002</v>
      </c>
      <c r="J1483" s="110">
        <f>ROUND(I1483^EXP('Linear predictor'!F$86),5)</f>
        <v>0.83699999999999997</v>
      </c>
    </row>
    <row r="1484" spans="1:10">
      <c r="A1484" s="93">
        <v>1479</v>
      </c>
      <c r="B1484" s="105">
        <v>1480</v>
      </c>
      <c r="C1484" s="93">
        <v>0.54503999999999997</v>
      </c>
      <c r="D1484" s="94">
        <v>0.19434000000000001</v>
      </c>
      <c r="E1484" s="104">
        <f>IF('Case Details'!C$12=1,'Baseline survivor func'!C1484,'Baseline survivor func'!D1484)</f>
        <v>0.54503999999999997</v>
      </c>
      <c r="F1484" s="105">
        <f>ROUND(E1484^EXP('Linear predictor'!D$86),5)</f>
        <v>0.59087000000000001</v>
      </c>
      <c r="G1484" s="91">
        <v>0.85248000000000002</v>
      </c>
      <c r="H1484" s="112">
        <v>0.85604000000000002</v>
      </c>
      <c r="I1484" s="115">
        <f>IF('Case Details'!C$12=1,'Baseline survivor func'!G1484,'Baseline survivor func'!H1484)</f>
        <v>0.85248000000000002</v>
      </c>
      <c r="J1484" s="110">
        <f>ROUND(I1484^EXP('Linear predictor'!F$86),5)</f>
        <v>0.83699999999999997</v>
      </c>
    </row>
    <row r="1485" spans="1:10">
      <c r="A1485" s="93">
        <v>1480</v>
      </c>
      <c r="B1485" s="105">
        <v>1481</v>
      </c>
      <c r="C1485" s="93">
        <v>0.54503999999999997</v>
      </c>
      <c r="D1485" s="94">
        <v>0.19434000000000001</v>
      </c>
      <c r="E1485" s="104">
        <f>IF('Case Details'!C$12=1,'Baseline survivor func'!C1485,'Baseline survivor func'!D1485)</f>
        <v>0.54503999999999997</v>
      </c>
      <c r="F1485" s="105">
        <f>ROUND(E1485^EXP('Linear predictor'!D$86),5)</f>
        <v>0.59087000000000001</v>
      </c>
      <c r="G1485" s="91">
        <v>0.85248000000000002</v>
      </c>
      <c r="H1485" s="112">
        <v>0.85604000000000002</v>
      </c>
      <c r="I1485" s="115">
        <f>IF('Case Details'!C$12=1,'Baseline survivor func'!G1485,'Baseline survivor func'!H1485)</f>
        <v>0.85248000000000002</v>
      </c>
      <c r="J1485" s="110">
        <f>ROUND(I1485^EXP('Linear predictor'!F$86),5)</f>
        <v>0.83699999999999997</v>
      </c>
    </row>
    <row r="1486" spans="1:10">
      <c r="A1486" s="93">
        <v>1481</v>
      </c>
      <c r="B1486" s="105">
        <v>1482</v>
      </c>
      <c r="C1486" s="93">
        <v>0.54503999999999997</v>
      </c>
      <c r="D1486" s="94">
        <v>0.19434000000000001</v>
      </c>
      <c r="E1486" s="104">
        <f>IF('Case Details'!C$12=1,'Baseline survivor func'!C1486,'Baseline survivor func'!D1486)</f>
        <v>0.54503999999999997</v>
      </c>
      <c r="F1486" s="105">
        <f>ROUND(E1486^EXP('Linear predictor'!D$86),5)</f>
        <v>0.59087000000000001</v>
      </c>
      <c r="G1486" s="91">
        <v>0.85248000000000002</v>
      </c>
      <c r="H1486" s="112">
        <v>0.85604000000000002</v>
      </c>
      <c r="I1486" s="115">
        <f>IF('Case Details'!C$12=1,'Baseline survivor func'!G1486,'Baseline survivor func'!H1486)</f>
        <v>0.85248000000000002</v>
      </c>
      <c r="J1486" s="110">
        <f>ROUND(I1486^EXP('Linear predictor'!F$86),5)</f>
        <v>0.83699999999999997</v>
      </c>
    </row>
    <row r="1487" spans="1:10">
      <c r="A1487" s="93">
        <v>1482</v>
      </c>
      <c r="B1487" s="105">
        <v>1483</v>
      </c>
      <c r="C1487" s="93">
        <v>0.54503999999999997</v>
      </c>
      <c r="D1487" s="94">
        <v>0.19434000000000001</v>
      </c>
      <c r="E1487" s="104">
        <f>IF('Case Details'!C$12=1,'Baseline survivor func'!C1487,'Baseline survivor func'!D1487)</f>
        <v>0.54503999999999997</v>
      </c>
      <c r="F1487" s="105">
        <f>ROUND(E1487^EXP('Linear predictor'!D$86),5)</f>
        <v>0.59087000000000001</v>
      </c>
      <c r="G1487" s="91">
        <v>0.85248000000000002</v>
      </c>
      <c r="H1487" s="112">
        <v>0.85604000000000002</v>
      </c>
      <c r="I1487" s="115">
        <f>IF('Case Details'!C$12=1,'Baseline survivor func'!G1487,'Baseline survivor func'!H1487)</f>
        <v>0.85248000000000002</v>
      </c>
      <c r="J1487" s="110">
        <f>ROUND(I1487^EXP('Linear predictor'!F$86),5)</f>
        <v>0.83699999999999997</v>
      </c>
    </row>
    <row r="1488" spans="1:10">
      <c r="A1488" s="93">
        <v>1483</v>
      </c>
      <c r="B1488" s="105">
        <v>1484</v>
      </c>
      <c r="C1488" s="93">
        <v>0.54503999999999997</v>
      </c>
      <c r="D1488" s="94">
        <v>0.19434000000000001</v>
      </c>
      <c r="E1488" s="104">
        <f>IF('Case Details'!C$12=1,'Baseline survivor func'!C1488,'Baseline survivor func'!D1488)</f>
        <v>0.54503999999999997</v>
      </c>
      <c r="F1488" s="105">
        <f>ROUND(E1488^EXP('Linear predictor'!D$86),5)</f>
        <v>0.59087000000000001</v>
      </c>
      <c r="G1488" s="91">
        <v>0.85248000000000002</v>
      </c>
      <c r="H1488" s="112">
        <v>0.85604000000000002</v>
      </c>
      <c r="I1488" s="115">
        <f>IF('Case Details'!C$12=1,'Baseline survivor func'!G1488,'Baseline survivor func'!H1488)</f>
        <v>0.85248000000000002</v>
      </c>
      <c r="J1488" s="110">
        <f>ROUND(I1488^EXP('Linear predictor'!F$86),5)</f>
        <v>0.83699999999999997</v>
      </c>
    </row>
    <row r="1489" spans="1:10">
      <c r="A1489" s="93">
        <v>1484</v>
      </c>
      <c r="B1489" s="105">
        <v>1485</v>
      </c>
      <c r="C1489" s="93">
        <v>0.54503999999999997</v>
      </c>
      <c r="D1489" s="94">
        <v>0.19434000000000001</v>
      </c>
      <c r="E1489" s="104">
        <f>IF('Case Details'!C$12=1,'Baseline survivor func'!C1489,'Baseline survivor func'!D1489)</f>
        <v>0.54503999999999997</v>
      </c>
      <c r="F1489" s="105">
        <f>ROUND(E1489^EXP('Linear predictor'!D$86),5)</f>
        <v>0.59087000000000001</v>
      </c>
      <c r="G1489" s="91">
        <v>0.85248000000000002</v>
      </c>
      <c r="H1489" s="112">
        <v>0.85604000000000002</v>
      </c>
      <c r="I1489" s="115">
        <f>IF('Case Details'!C$12=1,'Baseline survivor func'!G1489,'Baseline survivor func'!H1489)</f>
        <v>0.85248000000000002</v>
      </c>
      <c r="J1489" s="110">
        <f>ROUND(I1489^EXP('Linear predictor'!F$86),5)</f>
        <v>0.83699999999999997</v>
      </c>
    </row>
    <row r="1490" spans="1:10">
      <c r="A1490" s="93">
        <v>1485</v>
      </c>
      <c r="B1490" s="105">
        <v>1486</v>
      </c>
      <c r="C1490" s="93">
        <v>0.54503999999999997</v>
      </c>
      <c r="D1490" s="94">
        <v>0.19434000000000001</v>
      </c>
      <c r="E1490" s="104">
        <f>IF('Case Details'!C$12=1,'Baseline survivor func'!C1490,'Baseline survivor func'!D1490)</f>
        <v>0.54503999999999997</v>
      </c>
      <c r="F1490" s="105">
        <f>ROUND(E1490^EXP('Linear predictor'!D$86),5)</f>
        <v>0.59087000000000001</v>
      </c>
      <c r="G1490" s="91">
        <v>0.85248000000000002</v>
      </c>
      <c r="H1490" s="112">
        <v>0.85604000000000002</v>
      </c>
      <c r="I1490" s="115">
        <f>IF('Case Details'!C$12=1,'Baseline survivor func'!G1490,'Baseline survivor func'!H1490)</f>
        <v>0.85248000000000002</v>
      </c>
      <c r="J1490" s="110">
        <f>ROUND(I1490^EXP('Linear predictor'!F$86),5)</f>
        <v>0.83699999999999997</v>
      </c>
    </row>
    <row r="1491" spans="1:10">
      <c r="A1491" s="93">
        <v>1486</v>
      </c>
      <c r="B1491" s="105">
        <v>1487</v>
      </c>
      <c r="C1491" s="93">
        <v>0.54503999999999997</v>
      </c>
      <c r="D1491" s="94">
        <v>0.19434000000000001</v>
      </c>
      <c r="E1491" s="104">
        <f>IF('Case Details'!C$12=1,'Baseline survivor func'!C1491,'Baseline survivor func'!D1491)</f>
        <v>0.54503999999999997</v>
      </c>
      <c r="F1491" s="105">
        <f>ROUND(E1491^EXP('Linear predictor'!D$86),5)</f>
        <v>0.59087000000000001</v>
      </c>
      <c r="G1491" s="91">
        <v>0.85248000000000002</v>
      </c>
      <c r="H1491" s="112">
        <v>0.85604000000000002</v>
      </c>
      <c r="I1491" s="115">
        <f>IF('Case Details'!C$12=1,'Baseline survivor func'!G1491,'Baseline survivor func'!H1491)</f>
        <v>0.85248000000000002</v>
      </c>
      <c r="J1491" s="110">
        <f>ROUND(I1491^EXP('Linear predictor'!F$86),5)</f>
        <v>0.83699999999999997</v>
      </c>
    </row>
    <row r="1492" spans="1:10">
      <c r="A1492" s="93">
        <v>1487</v>
      </c>
      <c r="B1492" s="105">
        <v>1488</v>
      </c>
      <c r="C1492" s="93">
        <v>0.54503999999999997</v>
      </c>
      <c r="D1492" s="94">
        <v>0.19434000000000001</v>
      </c>
      <c r="E1492" s="104">
        <f>IF('Case Details'!C$12=1,'Baseline survivor func'!C1492,'Baseline survivor func'!D1492)</f>
        <v>0.54503999999999997</v>
      </c>
      <c r="F1492" s="105">
        <f>ROUND(E1492^EXP('Linear predictor'!D$86),5)</f>
        <v>0.59087000000000001</v>
      </c>
      <c r="G1492" s="91">
        <v>0.85248000000000002</v>
      </c>
      <c r="H1492" s="112">
        <v>0.85604000000000002</v>
      </c>
      <c r="I1492" s="115">
        <f>IF('Case Details'!C$12=1,'Baseline survivor func'!G1492,'Baseline survivor func'!H1492)</f>
        <v>0.85248000000000002</v>
      </c>
      <c r="J1492" s="110">
        <f>ROUND(I1492^EXP('Linear predictor'!F$86),5)</f>
        <v>0.83699999999999997</v>
      </c>
    </row>
    <row r="1493" spans="1:10">
      <c r="A1493" s="93">
        <v>1488</v>
      </c>
      <c r="B1493" s="105">
        <v>1489</v>
      </c>
      <c r="C1493" s="93">
        <v>0.54503999999999997</v>
      </c>
      <c r="D1493" s="94">
        <v>0.19434000000000001</v>
      </c>
      <c r="E1493" s="104">
        <f>IF('Case Details'!C$12=1,'Baseline survivor func'!C1493,'Baseline survivor func'!D1493)</f>
        <v>0.54503999999999997</v>
      </c>
      <c r="F1493" s="105">
        <f>ROUND(E1493^EXP('Linear predictor'!D$86),5)</f>
        <v>0.59087000000000001</v>
      </c>
      <c r="G1493" s="91">
        <v>0.85248000000000002</v>
      </c>
      <c r="H1493" s="112">
        <v>0.85604000000000002</v>
      </c>
      <c r="I1493" s="115">
        <f>IF('Case Details'!C$12=1,'Baseline survivor func'!G1493,'Baseline survivor func'!H1493)</f>
        <v>0.85248000000000002</v>
      </c>
      <c r="J1493" s="110">
        <f>ROUND(I1493^EXP('Linear predictor'!F$86),5)</f>
        <v>0.83699999999999997</v>
      </c>
    </row>
    <row r="1494" spans="1:10">
      <c r="A1494" s="93">
        <v>1489</v>
      </c>
      <c r="B1494" s="105">
        <v>1490</v>
      </c>
      <c r="C1494" s="93">
        <v>0.54503999999999997</v>
      </c>
      <c r="D1494" s="94">
        <v>0.19434000000000001</v>
      </c>
      <c r="E1494" s="104">
        <f>IF('Case Details'!C$12=1,'Baseline survivor func'!C1494,'Baseline survivor func'!D1494)</f>
        <v>0.54503999999999997</v>
      </c>
      <c r="F1494" s="105">
        <f>ROUND(E1494^EXP('Linear predictor'!D$86),5)</f>
        <v>0.59087000000000001</v>
      </c>
      <c r="G1494" s="91">
        <v>0.85248000000000002</v>
      </c>
      <c r="H1494" s="112">
        <v>0.85604000000000002</v>
      </c>
      <c r="I1494" s="115">
        <f>IF('Case Details'!C$12=1,'Baseline survivor func'!G1494,'Baseline survivor func'!H1494)</f>
        <v>0.85248000000000002</v>
      </c>
      <c r="J1494" s="110">
        <f>ROUND(I1494^EXP('Linear predictor'!F$86),5)</f>
        <v>0.83699999999999997</v>
      </c>
    </row>
    <row r="1495" spans="1:10">
      <c r="A1495" s="93">
        <v>1490</v>
      </c>
      <c r="B1495" s="105">
        <v>1491</v>
      </c>
      <c r="C1495" s="93">
        <v>0.54503999999999997</v>
      </c>
      <c r="D1495" s="94">
        <v>0.19434000000000001</v>
      </c>
      <c r="E1495" s="104">
        <f>IF('Case Details'!C$12=1,'Baseline survivor func'!C1495,'Baseline survivor func'!D1495)</f>
        <v>0.54503999999999997</v>
      </c>
      <c r="F1495" s="105">
        <f>ROUND(E1495^EXP('Linear predictor'!D$86),5)</f>
        <v>0.59087000000000001</v>
      </c>
      <c r="G1495" s="91">
        <v>0.85248000000000002</v>
      </c>
      <c r="H1495" s="112">
        <v>0.85604000000000002</v>
      </c>
      <c r="I1495" s="115">
        <f>IF('Case Details'!C$12=1,'Baseline survivor func'!G1495,'Baseline survivor func'!H1495)</f>
        <v>0.85248000000000002</v>
      </c>
      <c r="J1495" s="110">
        <f>ROUND(I1495^EXP('Linear predictor'!F$86),5)</f>
        <v>0.83699999999999997</v>
      </c>
    </row>
    <row r="1496" spans="1:10">
      <c r="A1496" s="93">
        <v>1491</v>
      </c>
      <c r="B1496" s="105">
        <v>1492</v>
      </c>
      <c r="C1496" s="93">
        <v>0.54503999999999997</v>
      </c>
      <c r="D1496" s="94">
        <v>0.19434000000000001</v>
      </c>
      <c r="E1496" s="104">
        <f>IF('Case Details'!C$12=1,'Baseline survivor func'!C1496,'Baseline survivor func'!D1496)</f>
        <v>0.54503999999999997</v>
      </c>
      <c r="F1496" s="105">
        <f>ROUND(E1496^EXP('Linear predictor'!D$86),5)</f>
        <v>0.59087000000000001</v>
      </c>
      <c r="G1496" s="91">
        <v>0.85248000000000002</v>
      </c>
      <c r="H1496" s="112">
        <v>0.85604000000000002</v>
      </c>
      <c r="I1496" s="115">
        <f>IF('Case Details'!C$12=1,'Baseline survivor func'!G1496,'Baseline survivor func'!H1496)</f>
        <v>0.85248000000000002</v>
      </c>
      <c r="J1496" s="110">
        <f>ROUND(I1496^EXP('Linear predictor'!F$86),5)</f>
        <v>0.83699999999999997</v>
      </c>
    </row>
    <row r="1497" spans="1:10">
      <c r="A1497" s="93">
        <v>1492</v>
      </c>
      <c r="B1497" s="105">
        <v>1493</v>
      </c>
      <c r="C1497" s="93">
        <v>0.54503999999999997</v>
      </c>
      <c r="D1497" s="94">
        <v>0.19434000000000001</v>
      </c>
      <c r="E1497" s="104">
        <f>IF('Case Details'!C$12=1,'Baseline survivor func'!C1497,'Baseline survivor func'!D1497)</f>
        <v>0.54503999999999997</v>
      </c>
      <c r="F1497" s="105">
        <f>ROUND(E1497^EXP('Linear predictor'!D$86),5)</f>
        <v>0.59087000000000001</v>
      </c>
      <c r="G1497" s="91">
        <v>0.85248000000000002</v>
      </c>
      <c r="H1497" s="112">
        <v>0.85604000000000002</v>
      </c>
      <c r="I1497" s="115">
        <f>IF('Case Details'!C$12=1,'Baseline survivor func'!G1497,'Baseline survivor func'!H1497)</f>
        <v>0.85248000000000002</v>
      </c>
      <c r="J1497" s="110">
        <f>ROUND(I1497^EXP('Linear predictor'!F$86),5)</f>
        <v>0.83699999999999997</v>
      </c>
    </row>
    <row r="1498" spans="1:10">
      <c r="A1498" s="93">
        <v>1493</v>
      </c>
      <c r="B1498" s="105">
        <v>1494</v>
      </c>
      <c r="C1498" s="93">
        <v>0.54503999999999997</v>
      </c>
      <c r="D1498" s="94">
        <v>0.19434000000000001</v>
      </c>
      <c r="E1498" s="104">
        <f>IF('Case Details'!C$12=1,'Baseline survivor func'!C1498,'Baseline survivor func'!D1498)</f>
        <v>0.54503999999999997</v>
      </c>
      <c r="F1498" s="105">
        <f>ROUND(E1498^EXP('Linear predictor'!D$86),5)</f>
        <v>0.59087000000000001</v>
      </c>
      <c r="G1498" s="91">
        <v>0.85248000000000002</v>
      </c>
      <c r="H1498" s="112">
        <v>0.85604000000000002</v>
      </c>
      <c r="I1498" s="115">
        <f>IF('Case Details'!C$12=1,'Baseline survivor func'!G1498,'Baseline survivor func'!H1498)</f>
        <v>0.85248000000000002</v>
      </c>
      <c r="J1498" s="110">
        <f>ROUND(I1498^EXP('Linear predictor'!F$86),5)</f>
        <v>0.83699999999999997</v>
      </c>
    </row>
    <row r="1499" spans="1:10">
      <c r="A1499" s="93">
        <v>1494</v>
      </c>
      <c r="B1499" s="105">
        <v>1495</v>
      </c>
      <c r="C1499" s="93">
        <v>0.54503999999999997</v>
      </c>
      <c r="D1499" s="94">
        <v>0.19434000000000001</v>
      </c>
      <c r="E1499" s="104">
        <f>IF('Case Details'!C$12=1,'Baseline survivor func'!C1499,'Baseline survivor func'!D1499)</f>
        <v>0.54503999999999997</v>
      </c>
      <c r="F1499" s="105">
        <f>ROUND(E1499^EXP('Linear predictor'!D$86),5)</f>
        <v>0.59087000000000001</v>
      </c>
      <c r="G1499" s="91">
        <v>0.85248000000000002</v>
      </c>
      <c r="H1499" s="112">
        <v>0.85604000000000002</v>
      </c>
      <c r="I1499" s="115">
        <f>IF('Case Details'!C$12=1,'Baseline survivor func'!G1499,'Baseline survivor func'!H1499)</f>
        <v>0.85248000000000002</v>
      </c>
      <c r="J1499" s="110">
        <f>ROUND(I1499^EXP('Linear predictor'!F$86),5)</f>
        <v>0.83699999999999997</v>
      </c>
    </row>
    <row r="1500" spans="1:10">
      <c r="A1500" s="93">
        <v>1495</v>
      </c>
      <c r="B1500" s="105">
        <v>1496</v>
      </c>
      <c r="C1500" s="93">
        <v>0.54503999999999997</v>
      </c>
      <c r="D1500" s="94">
        <v>0.19434000000000001</v>
      </c>
      <c r="E1500" s="104">
        <f>IF('Case Details'!C$12=1,'Baseline survivor func'!C1500,'Baseline survivor func'!D1500)</f>
        <v>0.54503999999999997</v>
      </c>
      <c r="F1500" s="105">
        <f>ROUND(E1500^EXP('Linear predictor'!D$86),5)</f>
        <v>0.59087000000000001</v>
      </c>
      <c r="G1500" s="91">
        <v>0.85248000000000002</v>
      </c>
      <c r="H1500" s="112">
        <v>0.85536000000000001</v>
      </c>
      <c r="I1500" s="115">
        <f>IF('Case Details'!C$12=1,'Baseline survivor func'!G1500,'Baseline survivor func'!H1500)</f>
        <v>0.85248000000000002</v>
      </c>
      <c r="J1500" s="110">
        <f>ROUND(I1500^EXP('Linear predictor'!F$86),5)</f>
        <v>0.83699999999999997</v>
      </c>
    </row>
    <row r="1501" spans="1:10">
      <c r="A1501" s="93">
        <v>1496</v>
      </c>
      <c r="B1501" s="105">
        <v>1497</v>
      </c>
      <c r="C1501" s="93">
        <v>0.54503999999999997</v>
      </c>
      <c r="D1501" s="94">
        <v>0.19434000000000001</v>
      </c>
      <c r="E1501" s="104">
        <f>IF('Case Details'!C$12=1,'Baseline survivor func'!C1501,'Baseline survivor func'!D1501)</f>
        <v>0.54503999999999997</v>
      </c>
      <c r="F1501" s="105">
        <f>ROUND(E1501^EXP('Linear predictor'!D$86),5)</f>
        <v>0.59087000000000001</v>
      </c>
      <c r="G1501" s="91">
        <v>0.85248000000000002</v>
      </c>
      <c r="H1501" s="112">
        <v>0.85536000000000001</v>
      </c>
      <c r="I1501" s="115">
        <f>IF('Case Details'!C$12=1,'Baseline survivor func'!G1501,'Baseline survivor func'!H1501)</f>
        <v>0.85248000000000002</v>
      </c>
      <c r="J1501" s="110">
        <f>ROUND(I1501^EXP('Linear predictor'!F$86),5)</f>
        <v>0.83699999999999997</v>
      </c>
    </row>
    <row r="1502" spans="1:10">
      <c r="A1502" s="93">
        <v>1497</v>
      </c>
      <c r="B1502" s="105">
        <v>1498</v>
      </c>
      <c r="C1502" s="93">
        <v>0.54503999999999997</v>
      </c>
      <c r="D1502" s="94">
        <v>0.19434000000000001</v>
      </c>
      <c r="E1502" s="104">
        <f>IF('Case Details'!C$12=1,'Baseline survivor func'!C1502,'Baseline survivor func'!D1502)</f>
        <v>0.54503999999999997</v>
      </c>
      <c r="F1502" s="105">
        <f>ROUND(E1502^EXP('Linear predictor'!D$86),5)</f>
        <v>0.59087000000000001</v>
      </c>
      <c r="G1502" s="91">
        <v>0.85248000000000002</v>
      </c>
      <c r="H1502" s="112">
        <v>0.85536000000000001</v>
      </c>
      <c r="I1502" s="115">
        <f>IF('Case Details'!C$12=1,'Baseline survivor func'!G1502,'Baseline survivor func'!H1502)</f>
        <v>0.85248000000000002</v>
      </c>
      <c r="J1502" s="110">
        <f>ROUND(I1502^EXP('Linear predictor'!F$86),5)</f>
        <v>0.83699999999999997</v>
      </c>
    </row>
    <row r="1503" spans="1:10">
      <c r="A1503" s="93">
        <v>1498</v>
      </c>
      <c r="B1503" s="105">
        <v>1499</v>
      </c>
      <c r="C1503" s="93">
        <v>0.54503999999999997</v>
      </c>
      <c r="D1503" s="94">
        <v>0.19434000000000001</v>
      </c>
      <c r="E1503" s="104">
        <f>IF('Case Details'!C$12=1,'Baseline survivor func'!C1503,'Baseline survivor func'!D1503)</f>
        <v>0.54503999999999997</v>
      </c>
      <c r="F1503" s="105">
        <f>ROUND(E1503^EXP('Linear predictor'!D$86),5)</f>
        <v>0.59087000000000001</v>
      </c>
      <c r="G1503" s="91">
        <v>0.85248000000000002</v>
      </c>
      <c r="H1503" s="112">
        <v>0.85536000000000001</v>
      </c>
      <c r="I1503" s="115">
        <f>IF('Case Details'!C$12=1,'Baseline survivor func'!G1503,'Baseline survivor func'!H1503)</f>
        <v>0.85248000000000002</v>
      </c>
      <c r="J1503" s="110">
        <f>ROUND(I1503^EXP('Linear predictor'!F$86),5)</f>
        <v>0.83699999999999997</v>
      </c>
    </row>
    <row r="1504" spans="1:10">
      <c r="A1504" s="93">
        <v>1499</v>
      </c>
      <c r="B1504" s="105">
        <v>1500</v>
      </c>
      <c r="C1504" s="93">
        <v>0.54503999999999997</v>
      </c>
      <c r="D1504" s="94">
        <v>0.19434000000000001</v>
      </c>
      <c r="E1504" s="104">
        <f>IF('Case Details'!C$12=1,'Baseline survivor func'!C1504,'Baseline survivor func'!D1504)</f>
        <v>0.54503999999999997</v>
      </c>
      <c r="F1504" s="105">
        <f>ROUND(E1504^EXP('Linear predictor'!D$86),5)</f>
        <v>0.59087000000000001</v>
      </c>
      <c r="G1504" s="91">
        <v>0.85248000000000002</v>
      </c>
      <c r="H1504" s="112">
        <v>0.85536000000000001</v>
      </c>
      <c r="I1504" s="115">
        <f>IF('Case Details'!C$12=1,'Baseline survivor func'!G1504,'Baseline survivor func'!H1504)</f>
        <v>0.85248000000000002</v>
      </c>
      <c r="J1504" s="110">
        <f>ROUND(I1504^EXP('Linear predictor'!F$86),5)</f>
        <v>0.83699999999999997</v>
      </c>
    </row>
    <row r="1505" spans="1:10">
      <c r="A1505" s="93">
        <v>1500</v>
      </c>
      <c r="B1505" s="105">
        <v>1501</v>
      </c>
      <c r="C1505" s="93">
        <v>0.54503999999999997</v>
      </c>
      <c r="D1505" s="94">
        <v>0.19434000000000001</v>
      </c>
      <c r="E1505" s="104">
        <f>IF('Case Details'!C$12=1,'Baseline survivor func'!C1505,'Baseline survivor func'!D1505)</f>
        <v>0.54503999999999997</v>
      </c>
      <c r="F1505" s="105">
        <f>ROUND(E1505^EXP('Linear predictor'!D$86),5)</f>
        <v>0.59087000000000001</v>
      </c>
      <c r="G1505" s="91">
        <v>0.85248000000000002</v>
      </c>
      <c r="H1505" s="112">
        <v>0.85536000000000001</v>
      </c>
      <c r="I1505" s="115">
        <f>IF('Case Details'!C$12=1,'Baseline survivor func'!G1505,'Baseline survivor func'!H1505)</f>
        <v>0.85248000000000002</v>
      </c>
      <c r="J1505" s="110">
        <f>ROUND(I1505^EXP('Linear predictor'!F$86),5)</f>
        <v>0.83699999999999997</v>
      </c>
    </row>
    <row r="1506" spans="1:10">
      <c r="A1506" s="93">
        <v>1501</v>
      </c>
      <c r="B1506" s="105">
        <v>1502</v>
      </c>
      <c r="C1506" s="93">
        <v>0.54503999999999997</v>
      </c>
      <c r="D1506" s="94">
        <v>0.19434000000000001</v>
      </c>
      <c r="E1506" s="104">
        <f>IF('Case Details'!C$12=1,'Baseline survivor func'!C1506,'Baseline survivor func'!D1506)</f>
        <v>0.54503999999999997</v>
      </c>
      <c r="F1506" s="105">
        <f>ROUND(E1506^EXP('Linear predictor'!D$86),5)</f>
        <v>0.59087000000000001</v>
      </c>
      <c r="G1506" s="91">
        <v>0.85248000000000002</v>
      </c>
      <c r="H1506" s="112">
        <v>0.85536000000000001</v>
      </c>
      <c r="I1506" s="115">
        <f>IF('Case Details'!C$12=1,'Baseline survivor func'!G1506,'Baseline survivor func'!H1506)</f>
        <v>0.85248000000000002</v>
      </c>
      <c r="J1506" s="110">
        <f>ROUND(I1506^EXP('Linear predictor'!F$86),5)</f>
        <v>0.83699999999999997</v>
      </c>
    </row>
    <row r="1507" spans="1:10">
      <c r="A1507" s="93">
        <v>1502</v>
      </c>
      <c r="B1507" s="105">
        <v>1503</v>
      </c>
      <c r="C1507" s="93">
        <v>0.54503999999999997</v>
      </c>
      <c r="D1507" s="94">
        <v>0.19434000000000001</v>
      </c>
      <c r="E1507" s="104">
        <f>IF('Case Details'!C$12=1,'Baseline survivor func'!C1507,'Baseline survivor func'!D1507)</f>
        <v>0.54503999999999997</v>
      </c>
      <c r="F1507" s="105">
        <f>ROUND(E1507^EXP('Linear predictor'!D$86),5)</f>
        <v>0.59087000000000001</v>
      </c>
      <c r="G1507" s="91">
        <v>0.85248000000000002</v>
      </c>
      <c r="H1507" s="112">
        <v>0.85467000000000004</v>
      </c>
      <c r="I1507" s="115">
        <f>IF('Case Details'!C$12=1,'Baseline survivor func'!G1507,'Baseline survivor func'!H1507)</f>
        <v>0.85248000000000002</v>
      </c>
      <c r="J1507" s="110">
        <f>ROUND(I1507^EXP('Linear predictor'!F$86),5)</f>
        <v>0.83699999999999997</v>
      </c>
    </row>
    <row r="1508" spans="1:10">
      <c r="A1508" s="93">
        <v>1503</v>
      </c>
      <c r="B1508" s="105">
        <v>1504</v>
      </c>
      <c r="C1508" s="93">
        <v>0.54503999999999997</v>
      </c>
      <c r="D1508" s="94">
        <v>0.19434000000000001</v>
      </c>
      <c r="E1508" s="104">
        <f>IF('Case Details'!C$12=1,'Baseline survivor func'!C1508,'Baseline survivor func'!D1508)</f>
        <v>0.54503999999999997</v>
      </c>
      <c r="F1508" s="105">
        <f>ROUND(E1508^EXP('Linear predictor'!D$86),5)</f>
        <v>0.59087000000000001</v>
      </c>
      <c r="G1508" s="91">
        <v>0.85248000000000002</v>
      </c>
      <c r="H1508" s="112">
        <v>0.85467000000000004</v>
      </c>
      <c r="I1508" s="115">
        <f>IF('Case Details'!C$12=1,'Baseline survivor func'!G1508,'Baseline survivor func'!H1508)</f>
        <v>0.85248000000000002</v>
      </c>
      <c r="J1508" s="110">
        <f>ROUND(I1508^EXP('Linear predictor'!F$86),5)</f>
        <v>0.83699999999999997</v>
      </c>
    </row>
    <row r="1509" spans="1:10">
      <c r="A1509" s="93">
        <v>1504</v>
      </c>
      <c r="B1509" s="105">
        <v>1505</v>
      </c>
      <c r="C1509" s="93">
        <v>0.54503999999999997</v>
      </c>
      <c r="D1509" s="94">
        <v>0.19434000000000001</v>
      </c>
      <c r="E1509" s="104">
        <f>IF('Case Details'!C$12=1,'Baseline survivor func'!C1509,'Baseline survivor func'!D1509)</f>
        <v>0.54503999999999997</v>
      </c>
      <c r="F1509" s="105">
        <f>ROUND(E1509^EXP('Linear predictor'!D$86),5)</f>
        <v>0.59087000000000001</v>
      </c>
      <c r="G1509" s="91">
        <v>0.85248000000000002</v>
      </c>
      <c r="H1509" s="112">
        <v>0.85467000000000004</v>
      </c>
      <c r="I1509" s="115">
        <f>IF('Case Details'!C$12=1,'Baseline survivor func'!G1509,'Baseline survivor func'!H1509)</f>
        <v>0.85248000000000002</v>
      </c>
      <c r="J1509" s="110">
        <f>ROUND(I1509^EXP('Linear predictor'!F$86),5)</f>
        <v>0.83699999999999997</v>
      </c>
    </row>
    <row r="1510" spans="1:10">
      <c r="A1510" s="93">
        <v>1505</v>
      </c>
      <c r="B1510" s="105">
        <v>1506</v>
      </c>
      <c r="C1510" s="93">
        <v>0.54503999999999997</v>
      </c>
      <c r="D1510" s="94">
        <v>0.19434000000000001</v>
      </c>
      <c r="E1510" s="104">
        <f>IF('Case Details'!C$12=1,'Baseline survivor func'!C1510,'Baseline survivor func'!D1510)</f>
        <v>0.54503999999999997</v>
      </c>
      <c r="F1510" s="105">
        <f>ROUND(E1510^EXP('Linear predictor'!D$86),5)</f>
        <v>0.59087000000000001</v>
      </c>
      <c r="G1510" s="91">
        <v>0.85248000000000002</v>
      </c>
      <c r="H1510" s="112">
        <v>0.85467000000000004</v>
      </c>
      <c r="I1510" s="115">
        <f>IF('Case Details'!C$12=1,'Baseline survivor func'!G1510,'Baseline survivor func'!H1510)</f>
        <v>0.85248000000000002</v>
      </c>
      <c r="J1510" s="110">
        <f>ROUND(I1510^EXP('Linear predictor'!F$86),5)</f>
        <v>0.83699999999999997</v>
      </c>
    </row>
    <row r="1511" spans="1:10">
      <c r="A1511" s="93">
        <v>1506</v>
      </c>
      <c r="B1511" s="105">
        <v>1507</v>
      </c>
      <c r="C1511" s="93">
        <v>0.54503999999999997</v>
      </c>
      <c r="D1511" s="94">
        <v>0.19434000000000001</v>
      </c>
      <c r="E1511" s="104">
        <f>IF('Case Details'!C$12=1,'Baseline survivor func'!C1511,'Baseline survivor func'!D1511)</f>
        <v>0.54503999999999997</v>
      </c>
      <c r="F1511" s="105">
        <f>ROUND(E1511^EXP('Linear predictor'!D$86),5)</f>
        <v>0.59087000000000001</v>
      </c>
      <c r="G1511" s="91">
        <v>0.85248000000000002</v>
      </c>
      <c r="H1511" s="112">
        <v>0.85467000000000004</v>
      </c>
      <c r="I1511" s="115">
        <f>IF('Case Details'!C$12=1,'Baseline survivor func'!G1511,'Baseline survivor func'!H1511)</f>
        <v>0.85248000000000002</v>
      </c>
      <c r="J1511" s="110">
        <f>ROUND(I1511^EXP('Linear predictor'!F$86),5)</f>
        <v>0.83699999999999997</v>
      </c>
    </row>
    <row r="1512" spans="1:10">
      <c r="A1512" s="93">
        <v>1507</v>
      </c>
      <c r="B1512" s="105">
        <v>1508</v>
      </c>
      <c r="C1512" s="93">
        <v>0.54503999999999997</v>
      </c>
      <c r="D1512" s="94">
        <v>0.19434000000000001</v>
      </c>
      <c r="E1512" s="104">
        <f>IF('Case Details'!C$12=1,'Baseline survivor func'!C1512,'Baseline survivor func'!D1512)</f>
        <v>0.54503999999999997</v>
      </c>
      <c r="F1512" s="105">
        <f>ROUND(E1512^EXP('Linear predictor'!D$86),5)</f>
        <v>0.59087000000000001</v>
      </c>
      <c r="G1512" s="91">
        <v>0.85248000000000002</v>
      </c>
      <c r="H1512" s="112">
        <v>0.85467000000000004</v>
      </c>
      <c r="I1512" s="115">
        <f>IF('Case Details'!C$12=1,'Baseline survivor func'!G1512,'Baseline survivor func'!H1512)</f>
        <v>0.85248000000000002</v>
      </c>
      <c r="J1512" s="110">
        <f>ROUND(I1512^EXP('Linear predictor'!F$86),5)</f>
        <v>0.83699999999999997</v>
      </c>
    </row>
    <row r="1513" spans="1:10">
      <c r="A1513" s="93">
        <v>1508</v>
      </c>
      <c r="B1513" s="105">
        <v>1509</v>
      </c>
      <c r="C1513" s="93">
        <v>0.54503999999999997</v>
      </c>
      <c r="D1513" s="94">
        <v>0.19434000000000001</v>
      </c>
      <c r="E1513" s="104">
        <f>IF('Case Details'!C$12=1,'Baseline survivor func'!C1513,'Baseline survivor func'!D1513)</f>
        <v>0.54503999999999997</v>
      </c>
      <c r="F1513" s="105">
        <f>ROUND(E1513^EXP('Linear predictor'!D$86),5)</f>
        <v>0.59087000000000001</v>
      </c>
      <c r="G1513" s="91">
        <v>0.85248000000000002</v>
      </c>
      <c r="H1513" s="112">
        <v>0.85467000000000004</v>
      </c>
      <c r="I1513" s="115">
        <f>IF('Case Details'!C$12=1,'Baseline survivor func'!G1513,'Baseline survivor func'!H1513)</f>
        <v>0.85248000000000002</v>
      </c>
      <c r="J1513" s="110">
        <f>ROUND(I1513^EXP('Linear predictor'!F$86),5)</f>
        <v>0.83699999999999997</v>
      </c>
    </row>
    <row r="1514" spans="1:10">
      <c r="A1514" s="93">
        <v>1509</v>
      </c>
      <c r="B1514" s="105">
        <v>1510</v>
      </c>
      <c r="C1514" s="93">
        <v>0.54503999999999997</v>
      </c>
      <c r="D1514" s="94">
        <v>0.19434000000000001</v>
      </c>
      <c r="E1514" s="104">
        <f>IF('Case Details'!C$12=1,'Baseline survivor func'!C1514,'Baseline survivor func'!D1514)</f>
        <v>0.54503999999999997</v>
      </c>
      <c r="F1514" s="105">
        <f>ROUND(E1514^EXP('Linear predictor'!D$86),5)</f>
        <v>0.59087000000000001</v>
      </c>
      <c r="G1514" s="91">
        <v>0.85248000000000002</v>
      </c>
      <c r="H1514" s="112">
        <v>0.85467000000000004</v>
      </c>
      <c r="I1514" s="115">
        <f>IF('Case Details'!C$12=1,'Baseline survivor func'!G1514,'Baseline survivor func'!H1514)</f>
        <v>0.85248000000000002</v>
      </c>
      <c r="J1514" s="110">
        <f>ROUND(I1514^EXP('Linear predictor'!F$86),5)</f>
        <v>0.83699999999999997</v>
      </c>
    </row>
    <row r="1515" spans="1:10">
      <c r="A1515" s="93">
        <v>1510</v>
      </c>
      <c r="B1515" s="105">
        <v>1511</v>
      </c>
      <c r="C1515" s="93">
        <v>0.54503999999999997</v>
      </c>
      <c r="D1515" s="94">
        <v>0.19434000000000001</v>
      </c>
      <c r="E1515" s="104">
        <f>IF('Case Details'!C$12=1,'Baseline survivor func'!C1515,'Baseline survivor func'!D1515)</f>
        <v>0.54503999999999997</v>
      </c>
      <c r="F1515" s="105">
        <f>ROUND(E1515^EXP('Linear predictor'!D$86),5)</f>
        <v>0.59087000000000001</v>
      </c>
      <c r="G1515" s="91">
        <v>0.85248000000000002</v>
      </c>
      <c r="H1515" s="112">
        <v>0.85467000000000004</v>
      </c>
      <c r="I1515" s="115">
        <f>IF('Case Details'!C$12=1,'Baseline survivor func'!G1515,'Baseline survivor func'!H1515)</f>
        <v>0.85248000000000002</v>
      </c>
      <c r="J1515" s="110">
        <f>ROUND(I1515^EXP('Linear predictor'!F$86),5)</f>
        <v>0.83699999999999997</v>
      </c>
    </row>
    <row r="1516" spans="1:10">
      <c r="A1516" s="93">
        <v>1511</v>
      </c>
      <c r="B1516" s="105">
        <v>1512</v>
      </c>
      <c r="C1516" s="93">
        <v>0.54503999999999997</v>
      </c>
      <c r="D1516" s="94">
        <v>0.19434000000000001</v>
      </c>
      <c r="E1516" s="104">
        <f>IF('Case Details'!C$12=1,'Baseline survivor func'!C1516,'Baseline survivor func'!D1516)</f>
        <v>0.54503999999999997</v>
      </c>
      <c r="F1516" s="105">
        <f>ROUND(E1516^EXP('Linear predictor'!D$86),5)</f>
        <v>0.59087000000000001</v>
      </c>
      <c r="G1516" s="91">
        <v>0.85248000000000002</v>
      </c>
      <c r="H1516" s="112">
        <v>0.85467000000000004</v>
      </c>
      <c r="I1516" s="115">
        <f>IF('Case Details'!C$12=1,'Baseline survivor func'!G1516,'Baseline survivor func'!H1516)</f>
        <v>0.85248000000000002</v>
      </c>
      <c r="J1516" s="110">
        <f>ROUND(I1516^EXP('Linear predictor'!F$86),5)</f>
        <v>0.83699999999999997</v>
      </c>
    </row>
    <row r="1517" spans="1:10">
      <c r="A1517" s="93">
        <v>1512</v>
      </c>
      <c r="B1517" s="105">
        <v>1513</v>
      </c>
      <c r="C1517" s="93">
        <v>0.54503999999999997</v>
      </c>
      <c r="D1517" s="94">
        <v>0.19434000000000001</v>
      </c>
      <c r="E1517" s="104">
        <f>IF('Case Details'!C$12=1,'Baseline survivor func'!C1517,'Baseline survivor func'!D1517)</f>
        <v>0.54503999999999997</v>
      </c>
      <c r="F1517" s="105">
        <f>ROUND(E1517^EXP('Linear predictor'!D$86),5)</f>
        <v>0.59087000000000001</v>
      </c>
      <c r="G1517" s="91">
        <v>0.85248000000000002</v>
      </c>
      <c r="H1517" s="112">
        <v>0.85467000000000004</v>
      </c>
      <c r="I1517" s="115">
        <f>IF('Case Details'!C$12=1,'Baseline survivor func'!G1517,'Baseline survivor func'!H1517)</f>
        <v>0.85248000000000002</v>
      </c>
      <c r="J1517" s="110">
        <f>ROUND(I1517^EXP('Linear predictor'!F$86),5)</f>
        <v>0.83699999999999997</v>
      </c>
    </row>
    <row r="1518" spans="1:10">
      <c r="A1518" s="93">
        <v>1513</v>
      </c>
      <c r="B1518" s="105">
        <v>1514</v>
      </c>
      <c r="C1518" s="93">
        <v>0.54503999999999997</v>
      </c>
      <c r="D1518" s="94">
        <v>0.19434000000000001</v>
      </c>
      <c r="E1518" s="104">
        <f>IF('Case Details'!C$12=1,'Baseline survivor func'!C1518,'Baseline survivor func'!D1518)</f>
        <v>0.54503999999999997</v>
      </c>
      <c r="F1518" s="105">
        <f>ROUND(E1518^EXP('Linear predictor'!D$86),5)</f>
        <v>0.59087000000000001</v>
      </c>
      <c r="G1518" s="91">
        <v>0.85248000000000002</v>
      </c>
      <c r="H1518" s="112">
        <v>0.85467000000000004</v>
      </c>
      <c r="I1518" s="115">
        <f>IF('Case Details'!C$12=1,'Baseline survivor func'!G1518,'Baseline survivor func'!H1518)</f>
        <v>0.85248000000000002</v>
      </c>
      <c r="J1518" s="110">
        <f>ROUND(I1518^EXP('Linear predictor'!F$86),5)</f>
        <v>0.83699999999999997</v>
      </c>
    </row>
    <row r="1519" spans="1:10">
      <c r="A1519" s="93">
        <v>1514</v>
      </c>
      <c r="B1519" s="105">
        <v>1515</v>
      </c>
      <c r="C1519" s="93">
        <v>0.54503999999999997</v>
      </c>
      <c r="D1519" s="94">
        <v>0.19434000000000001</v>
      </c>
      <c r="E1519" s="104">
        <f>IF('Case Details'!C$12=1,'Baseline survivor func'!C1519,'Baseline survivor func'!D1519)</f>
        <v>0.54503999999999997</v>
      </c>
      <c r="F1519" s="105">
        <f>ROUND(E1519^EXP('Linear predictor'!D$86),5)</f>
        <v>0.59087000000000001</v>
      </c>
      <c r="G1519" s="91">
        <v>0.85248000000000002</v>
      </c>
      <c r="H1519" s="112">
        <v>0.85467000000000004</v>
      </c>
      <c r="I1519" s="115">
        <f>IF('Case Details'!C$12=1,'Baseline survivor func'!G1519,'Baseline survivor func'!H1519)</f>
        <v>0.85248000000000002</v>
      </c>
      <c r="J1519" s="110">
        <f>ROUND(I1519^EXP('Linear predictor'!F$86),5)</f>
        <v>0.83699999999999997</v>
      </c>
    </row>
    <row r="1520" spans="1:10">
      <c r="A1520" s="93">
        <v>1515</v>
      </c>
      <c r="B1520" s="105">
        <v>1516</v>
      </c>
      <c r="C1520" s="93">
        <v>0.54503999999999997</v>
      </c>
      <c r="D1520" s="94">
        <v>0.19434000000000001</v>
      </c>
      <c r="E1520" s="104">
        <f>IF('Case Details'!C$12=1,'Baseline survivor func'!C1520,'Baseline survivor func'!D1520)</f>
        <v>0.54503999999999997</v>
      </c>
      <c r="F1520" s="105">
        <f>ROUND(E1520^EXP('Linear predictor'!D$86),5)</f>
        <v>0.59087000000000001</v>
      </c>
      <c r="G1520" s="91">
        <v>0.85248000000000002</v>
      </c>
      <c r="H1520" s="112">
        <v>0.85467000000000004</v>
      </c>
      <c r="I1520" s="115">
        <f>IF('Case Details'!C$12=1,'Baseline survivor func'!G1520,'Baseline survivor func'!H1520)</f>
        <v>0.85248000000000002</v>
      </c>
      <c r="J1520" s="110">
        <f>ROUND(I1520^EXP('Linear predictor'!F$86),5)</f>
        <v>0.83699999999999997</v>
      </c>
    </row>
    <row r="1521" spans="1:10">
      <c r="A1521" s="93">
        <v>1516</v>
      </c>
      <c r="B1521" s="105">
        <v>1517</v>
      </c>
      <c r="C1521" s="93">
        <v>0.54503999999999997</v>
      </c>
      <c r="D1521" s="94">
        <v>0.19434000000000001</v>
      </c>
      <c r="E1521" s="104">
        <f>IF('Case Details'!C$12=1,'Baseline survivor func'!C1521,'Baseline survivor func'!D1521)</f>
        <v>0.54503999999999997</v>
      </c>
      <c r="F1521" s="105">
        <f>ROUND(E1521^EXP('Linear predictor'!D$86),5)</f>
        <v>0.59087000000000001</v>
      </c>
      <c r="G1521" s="91">
        <v>0.85248000000000002</v>
      </c>
      <c r="H1521" s="112">
        <v>0.85467000000000004</v>
      </c>
      <c r="I1521" s="115">
        <f>IF('Case Details'!C$12=1,'Baseline survivor func'!G1521,'Baseline survivor func'!H1521)</f>
        <v>0.85248000000000002</v>
      </c>
      <c r="J1521" s="110">
        <f>ROUND(I1521^EXP('Linear predictor'!F$86),5)</f>
        <v>0.83699999999999997</v>
      </c>
    </row>
    <row r="1522" spans="1:10">
      <c r="A1522" s="93">
        <v>1517</v>
      </c>
      <c r="B1522" s="105">
        <v>1518</v>
      </c>
      <c r="C1522" s="93">
        <v>0.54503999999999997</v>
      </c>
      <c r="D1522" s="94">
        <v>0.19434000000000001</v>
      </c>
      <c r="E1522" s="104">
        <f>IF('Case Details'!C$12=1,'Baseline survivor func'!C1522,'Baseline survivor func'!D1522)</f>
        <v>0.54503999999999997</v>
      </c>
      <c r="F1522" s="105">
        <f>ROUND(E1522^EXP('Linear predictor'!D$86),5)</f>
        <v>0.59087000000000001</v>
      </c>
      <c r="G1522" s="91">
        <v>0.85248000000000002</v>
      </c>
      <c r="H1522" s="112">
        <v>0.85467000000000004</v>
      </c>
      <c r="I1522" s="115">
        <f>IF('Case Details'!C$12=1,'Baseline survivor func'!G1522,'Baseline survivor func'!H1522)</f>
        <v>0.85248000000000002</v>
      </c>
      <c r="J1522" s="110">
        <f>ROUND(I1522^EXP('Linear predictor'!F$86),5)</f>
        <v>0.83699999999999997</v>
      </c>
    </row>
    <row r="1523" spans="1:10">
      <c r="A1523" s="93">
        <v>1518</v>
      </c>
      <c r="B1523" s="105">
        <v>1519</v>
      </c>
      <c r="C1523" s="93">
        <v>0.54503999999999997</v>
      </c>
      <c r="D1523" s="94">
        <v>0.19434000000000001</v>
      </c>
      <c r="E1523" s="104">
        <f>IF('Case Details'!C$12=1,'Baseline survivor func'!C1523,'Baseline survivor func'!D1523)</f>
        <v>0.54503999999999997</v>
      </c>
      <c r="F1523" s="105">
        <f>ROUND(E1523^EXP('Linear predictor'!D$86),5)</f>
        <v>0.59087000000000001</v>
      </c>
      <c r="G1523" s="91">
        <v>0.85248000000000002</v>
      </c>
      <c r="H1523" s="112">
        <v>0.85467000000000004</v>
      </c>
      <c r="I1523" s="115">
        <f>IF('Case Details'!C$12=1,'Baseline survivor func'!G1523,'Baseline survivor func'!H1523)</f>
        <v>0.85248000000000002</v>
      </c>
      <c r="J1523" s="110">
        <f>ROUND(I1523^EXP('Linear predictor'!F$86),5)</f>
        <v>0.83699999999999997</v>
      </c>
    </row>
    <row r="1524" spans="1:10">
      <c r="A1524" s="93">
        <v>1519</v>
      </c>
      <c r="B1524" s="105">
        <v>1520</v>
      </c>
      <c r="C1524" s="93">
        <v>0.54503999999999997</v>
      </c>
      <c r="D1524" s="94">
        <v>0.19434000000000001</v>
      </c>
      <c r="E1524" s="104">
        <f>IF('Case Details'!C$12=1,'Baseline survivor func'!C1524,'Baseline survivor func'!D1524)</f>
        <v>0.54503999999999997</v>
      </c>
      <c r="F1524" s="105">
        <f>ROUND(E1524^EXP('Linear predictor'!D$86),5)</f>
        <v>0.59087000000000001</v>
      </c>
      <c r="G1524" s="91">
        <v>0.85248000000000002</v>
      </c>
      <c r="H1524" s="112">
        <v>0.85467000000000004</v>
      </c>
      <c r="I1524" s="115">
        <f>IF('Case Details'!C$12=1,'Baseline survivor func'!G1524,'Baseline survivor func'!H1524)</f>
        <v>0.85248000000000002</v>
      </c>
      <c r="J1524" s="110">
        <f>ROUND(I1524^EXP('Linear predictor'!F$86),5)</f>
        <v>0.83699999999999997</v>
      </c>
    </row>
    <row r="1525" spans="1:10">
      <c r="A1525" s="93">
        <v>1520</v>
      </c>
      <c r="B1525" s="105">
        <v>1521</v>
      </c>
      <c r="C1525" s="93">
        <v>0.54503999999999997</v>
      </c>
      <c r="D1525" s="94">
        <v>0.19434000000000001</v>
      </c>
      <c r="E1525" s="104">
        <f>IF('Case Details'!C$12=1,'Baseline survivor func'!C1525,'Baseline survivor func'!D1525)</f>
        <v>0.54503999999999997</v>
      </c>
      <c r="F1525" s="105">
        <f>ROUND(E1525^EXP('Linear predictor'!D$86),5)</f>
        <v>0.59087000000000001</v>
      </c>
      <c r="G1525" s="91">
        <v>0.85248000000000002</v>
      </c>
      <c r="H1525" s="112">
        <v>0.85467000000000004</v>
      </c>
      <c r="I1525" s="115">
        <f>IF('Case Details'!C$12=1,'Baseline survivor func'!G1525,'Baseline survivor func'!H1525)</f>
        <v>0.85248000000000002</v>
      </c>
      <c r="J1525" s="110">
        <f>ROUND(I1525^EXP('Linear predictor'!F$86),5)</f>
        <v>0.83699999999999997</v>
      </c>
    </row>
    <row r="1526" spans="1:10">
      <c r="A1526" s="93">
        <v>1521</v>
      </c>
      <c r="B1526" s="105">
        <v>1522</v>
      </c>
      <c r="C1526" s="93">
        <v>0.54503999999999997</v>
      </c>
      <c r="D1526" s="94">
        <v>0.19434000000000001</v>
      </c>
      <c r="E1526" s="104">
        <f>IF('Case Details'!C$12=1,'Baseline survivor func'!C1526,'Baseline survivor func'!D1526)</f>
        <v>0.54503999999999997</v>
      </c>
      <c r="F1526" s="105">
        <f>ROUND(E1526^EXP('Linear predictor'!D$86),5)</f>
        <v>0.59087000000000001</v>
      </c>
      <c r="G1526" s="91">
        <v>0.85248000000000002</v>
      </c>
      <c r="H1526" s="112">
        <v>0.85467000000000004</v>
      </c>
      <c r="I1526" s="115">
        <f>IF('Case Details'!C$12=1,'Baseline survivor func'!G1526,'Baseline survivor func'!H1526)</f>
        <v>0.85248000000000002</v>
      </c>
      <c r="J1526" s="110">
        <f>ROUND(I1526^EXP('Linear predictor'!F$86),5)</f>
        <v>0.83699999999999997</v>
      </c>
    </row>
    <row r="1527" spans="1:10">
      <c r="A1527" s="93">
        <v>1522</v>
      </c>
      <c r="B1527" s="105">
        <v>1523</v>
      </c>
      <c r="C1527" s="93">
        <v>0.54503999999999997</v>
      </c>
      <c r="D1527" s="94">
        <v>0.19434000000000001</v>
      </c>
      <c r="E1527" s="104">
        <f>IF('Case Details'!C$12=1,'Baseline survivor func'!C1527,'Baseline survivor func'!D1527)</f>
        <v>0.54503999999999997</v>
      </c>
      <c r="F1527" s="105">
        <f>ROUND(E1527^EXP('Linear predictor'!D$86),5)</f>
        <v>0.59087000000000001</v>
      </c>
      <c r="G1527" s="91">
        <v>0.85248000000000002</v>
      </c>
      <c r="H1527" s="112">
        <v>0.85467000000000004</v>
      </c>
      <c r="I1527" s="115">
        <f>IF('Case Details'!C$12=1,'Baseline survivor func'!G1527,'Baseline survivor func'!H1527)</f>
        <v>0.85248000000000002</v>
      </c>
      <c r="J1527" s="110">
        <f>ROUND(I1527^EXP('Linear predictor'!F$86),5)</f>
        <v>0.83699999999999997</v>
      </c>
    </row>
    <row r="1528" spans="1:10">
      <c r="A1528" s="93">
        <v>1523</v>
      </c>
      <c r="B1528" s="105">
        <v>1524</v>
      </c>
      <c r="C1528" s="93">
        <v>0.54503999999999997</v>
      </c>
      <c r="D1528" s="94">
        <v>0.19434000000000001</v>
      </c>
      <c r="E1528" s="104">
        <f>IF('Case Details'!C$12=1,'Baseline survivor func'!C1528,'Baseline survivor func'!D1528)</f>
        <v>0.54503999999999997</v>
      </c>
      <c r="F1528" s="105">
        <f>ROUND(E1528^EXP('Linear predictor'!D$86),5)</f>
        <v>0.59087000000000001</v>
      </c>
      <c r="G1528" s="91">
        <v>0.85248000000000002</v>
      </c>
      <c r="H1528" s="112">
        <v>0.85467000000000004</v>
      </c>
      <c r="I1528" s="115">
        <f>IF('Case Details'!C$12=1,'Baseline survivor func'!G1528,'Baseline survivor func'!H1528)</f>
        <v>0.85248000000000002</v>
      </c>
      <c r="J1528" s="110">
        <f>ROUND(I1528^EXP('Linear predictor'!F$86),5)</f>
        <v>0.83699999999999997</v>
      </c>
    </row>
    <row r="1529" spans="1:10">
      <c r="A1529" s="93">
        <v>1524</v>
      </c>
      <c r="B1529" s="105">
        <v>1525</v>
      </c>
      <c r="C1529" s="93">
        <v>0.54503999999999997</v>
      </c>
      <c r="D1529" s="94">
        <v>0.19434000000000001</v>
      </c>
      <c r="E1529" s="104">
        <f>IF('Case Details'!C$12=1,'Baseline survivor func'!C1529,'Baseline survivor func'!D1529)</f>
        <v>0.54503999999999997</v>
      </c>
      <c r="F1529" s="105">
        <f>ROUND(E1529^EXP('Linear predictor'!D$86),5)</f>
        <v>0.59087000000000001</v>
      </c>
      <c r="G1529" s="91">
        <v>0.85248000000000002</v>
      </c>
      <c r="H1529" s="112">
        <v>0.85467000000000004</v>
      </c>
      <c r="I1529" s="115">
        <f>IF('Case Details'!C$12=1,'Baseline survivor func'!G1529,'Baseline survivor func'!H1529)</f>
        <v>0.85248000000000002</v>
      </c>
      <c r="J1529" s="110">
        <f>ROUND(I1529^EXP('Linear predictor'!F$86),5)</f>
        <v>0.83699999999999997</v>
      </c>
    </row>
    <row r="1530" spans="1:10">
      <c r="A1530" s="93">
        <v>1525</v>
      </c>
      <c r="B1530" s="105">
        <v>1526</v>
      </c>
      <c r="C1530" s="93">
        <v>0.54503999999999997</v>
      </c>
      <c r="D1530" s="94">
        <v>0.19434000000000001</v>
      </c>
      <c r="E1530" s="104">
        <f>IF('Case Details'!C$12=1,'Baseline survivor func'!C1530,'Baseline survivor func'!D1530)</f>
        <v>0.54503999999999997</v>
      </c>
      <c r="F1530" s="105">
        <f>ROUND(E1530^EXP('Linear predictor'!D$86),5)</f>
        <v>0.59087000000000001</v>
      </c>
      <c r="G1530" s="91">
        <v>0.85248000000000002</v>
      </c>
      <c r="H1530" s="112">
        <v>0.85467000000000004</v>
      </c>
      <c r="I1530" s="115">
        <f>IF('Case Details'!C$12=1,'Baseline survivor func'!G1530,'Baseline survivor func'!H1530)</f>
        <v>0.85248000000000002</v>
      </c>
      <c r="J1530" s="110">
        <f>ROUND(I1530^EXP('Linear predictor'!F$86),5)</f>
        <v>0.83699999999999997</v>
      </c>
    </row>
    <row r="1531" spans="1:10">
      <c r="A1531" s="93">
        <v>1526</v>
      </c>
      <c r="B1531" s="105">
        <v>1527</v>
      </c>
      <c r="C1531" s="93">
        <v>0.54503999999999997</v>
      </c>
      <c r="D1531" s="94">
        <v>0.19434000000000001</v>
      </c>
      <c r="E1531" s="104">
        <f>IF('Case Details'!C$12=1,'Baseline survivor func'!C1531,'Baseline survivor func'!D1531)</f>
        <v>0.54503999999999997</v>
      </c>
      <c r="F1531" s="105">
        <f>ROUND(E1531^EXP('Linear predictor'!D$86),5)</f>
        <v>0.59087000000000001</v>
      </c>
      <c r="G1531" s="91">
        <v>0.85248000000000002</v>
      </c>
      <c r="H1531" s="112">
        <v>0.85467000000000004</v>
      </c>
      <c r="I1531" s="115">
        <f>IF('Case Details'!C$12=1,'Baseline survivor func'!G1531,'Baseline survivor func'!H1531)</f>
        <v>0.85248000000000002</v>
      </c>
      <c r="J1531" s="110">
        <f>ROUND(I1531^EXP('Linear predictor'!F$86),5)</f>
        <v>0.83699999999999997</v>
      </c>
    </row>
    <row r="1532" spans="1:10">
      <c r="A1532" s="93">
        <v>1527</v>
      </c>
      <c r="B1532" s="105">
        <v>1528</v>
      </c>
      <c r="C1532" s="93">
        <v>0.54503999999999997</v>
      </c>
      <c r="D1532" s="94">
        <v>0.19434000000000001</v>
      </c>
      <c r="E1532" s="104">
        <f>IF('Case Details'!C$12=1,'Baseline survivor func'!C1532,'Baseline survivor func'!D1532)</f>
        <v>0.54503999999999997</v>
      </c>
      <c r="F1532" s="105">
        <f>ROUND(E1532^EXP('Linear predictor'!D$86),5)</f>
        <v>0.59087000000000001</v>
      </c>
      <c r="G1532" s="91">
        <v>0.85248000000000002</v>
      </c>
      <c r="H1532" s="112">
        <v>0.85467000000000004</v>
      </c>
      <c r="I1532" s="115">
        <f>IF('Case Details'!C$12=1,'Baseline survivor func'!G1532,'Baseline survivor func'!H1532)</f>
        <v>0.85248000000000002</v>
      </c>
      <c r="J1532" s="110">
        <f>ROUND(I1532^EXP('Linear predictor'!F$86),5)</f>
        <v>0.83699999999999997</v>
      </c>
    </row>
    <row r="1533" spans="1:10">
      <c r="A1533" s="93">
        <v>1528</v>
      </c>
      <c r="B1533" s="105">
        <v>1529</v>
      </c>
      <c r="C1533" s="93">
        <v>0.54503999999999997</v>
      </c>
      <c r="D1533" s="94">
        <v>0.19434000000000001</v>
      </c>
      <c r="E1533" s="104">
        <f>IF('Case Details'!C$12=1,'Baseline survivor func'!C1533,'Baseline survivor func'!D1533)</f>
        <v>0.54503999999999997</v>
      </c>
      <c r="F1533" s="105">
        <f>ROUND(E1533^EXP('Linear predictor'!D$86),5)</f>
        <v>0.59087000000000001</v>
      </c>
      <c r="G1533" s="91">
        <v>0.85248000000000002</v>
      </c>
      <c r="H1533" s="112">
        <v>0.85467000000000004</v>
      </c>
      <c r="I1533" s="115">
        <f>IF('Case Details'!C$12=1,'Baseline survivor func'!G1533,'Baseline survivor func'!H1533)</f>
        <v>0.85248000000000002</v>
      </c>
      <c r="J1533" s="110">
        <f>ROUND(I1533^EXP('Linear predictor'!F$86),5)</f>
        <v>0.83699999999999997</v>
      </c>
    </row>
    <row r="1534" spans="1:10">
      <c r="A1534" s="93">
        <v>1529</v>
      </c>
      <c r="B1534" s="105">
        <v>1530</v>
      </c>
      <c r="C1534" s="93">
        <v>0.54503999999999997</v>
      </c>
      <c r="D1534" s="94">
        <v>0.19434000000000001</v>
      </c>
      <c r="E1534" s="104">
        <f>IF('Case Details'!C$12=1,'Baseline survivor func'!C1534,'Baseline survivor func'!D1534)</f>
        <v>0.54503999999999997</v>
      </c>
      <c r="F1534" s="105">
        <f>ROUND(E1534^EXP('Linear predictor'!D$86),5)</f>
        <v>0.59087000000000001</v>
      </c>
      <c r="G1534" s="91">
        <v>0.85248000000000002</v>
      </c>
      <c r="H1534" s="112">
        <v>0.85397999999999996</v>
      </c>
      <c r="I1534" s="115">
        <f>IF('Case Details'!C$12=1,'Baseline survivor func'!G1534,'Baseline survivor func'!H1534)</f>
        <v>0.85248000000000002</v>
      </c>
      <c r="J1534" s="110">
        <f>ROUND(I1534^EXP('Linear predictor'!F$86),5)</f>
        <v>0.83699999999999997</v>
      </c>
    </row>
    <row r="1535" spans="1:10">
      <c r="A1535" s="93">
        <v>1530</v>
      </c>
      <c r="B1535" s="105">
        <v>1531</v>
      </c>
      <c r="C1535" s="93">
        <v>0.54503999999999997</v>
      </c>
      <c r="D1535" s="94">
        <v>0.19434000000000001</v>
      </c>
      <c r="E1535" s="104">
        <f>IF('Case Details'!C$12=1,'Baseline survivor func'!C1535,'Baseline survivor func'!D1535)</f>
        <v>0.54503999999999997</v>
      </c>
      <c r="F1535" s="105">
        <f>ROUND(E1535^EXP('Linear predictor'!D$86),5)</f>
        <v>0.59087000000000001</v>
      </c>
      <c r="G1535" s="91">
        <v>0.85248000000000002</v>
      </c>
      <c r="H1535" s="112">
        <v>0.85397999999999996</v>
      </c>
      <c r="I1535" s="115">
        <f>IF('Case Details'!C$12=1,'Baseline survivor func'!G1535,'Baseline survivor func'!H1535)</f>
        <v>0.85248000000000002</v>
      </c>
      <c r="J1535" s="110">
        <f>ROUND(I1535^EXP('Linear predictor'!F$86),5)</f>
        <v>0.83699999999999997</v>
      </c>
    </row>
    <row r="1536" spans="1:10">
      <c r="A1536" s="93">
        <v>1531</v>
      </c>
      <c r="B1536" s="105">
        <v>1532</v>
      </c>
      <c r="C1536" s="93">
        <v>0.54503999999999997</v>
      </c>
      <c r="D1536" s="94">
        <v>0.19434000000000001</v>
      </c>
      <c r="E1536" s="104">
        <f>IF('Case Details'!C$12=1,'Baseline survivor func'!C1536,'Baseline survivor func'!D1536)</f>
        <v>0.54503999999999997</v>
      </c>
      <c r="F1536" s="105">
        <f>ROUND(E1536^EXP('Linear predictor'!D$86),5)</f>
        <v>0.59087000000000001</v>
      </c>
      <c r="G1536" s="91">
        <v>0.85248000000000002</v>
      </c>
      <c r="H1536" s="112">
        <v>0.85397999999999996</v>
      </c>
      <c r="I1536" s="115">
        <f>IF('Case Details'!C$12=1,'Baseline survivor func'!G1536,'Baseline survivor func'!H1536)</f>
        <v>0.85248000000000002</v>
      </c>
      <c r="J1536" s="110">
        <f>ROUND(I1536^EXP('Linear predictor'!F$86),5)</f>
        <v>0.83699999999999997</v>
      </c>
    </row>
    <row r="1537" spans="1:10">
      <c r="A1537" s="93">
        <v>1532</v>
      </c>
      <c r="B1537" s="105">
        <v>1533</v>
      </c>
      <c r="C1537" s="93">
        <v>0.54503999999999997</v>
      </c>
      <c r="D1537" s="94">
        <v>0.19434000000000001</v>
      </c>
      <c r="E1537" s="104">
        <f>IF('Case Details'!C$12=1,'Baseline survivor func'!C1537,'Baseline survivor func'!D1537)</f>
        <v>0.54503999999999997</v>
      </c>
      <c r="F1537" s="105">
        <f>ROUND(E1537^EXP('Linear predictor'!D$86),5)</f>
        <v>0.59087000000000001</v>
      </c>
      <c r="G1537" s="91">
        <v>0.85248000000000002</v>
      </c>
      <c r="H1537" s="112">
        <v>0.85397999999999996</v>
      </c>
      <c r="I1537" s="115">
        <f>IF('Case Details'!C$12=1,'Baseline survivor func'!G1537,'Baseline survivor func'!H1537)</f>
        <v>0.85248000000000002</v>
      </c>
      <c r="J1537" s="110">
        <f>ROUND(I1537^EXP('Linear predictor'!F$86),5)</f>
        <v>0.83699999999999997</v>
      </c>
    </row>
    <row r="1538" spans="1:10">
      <c r="A1538" s="93">
        <v>1533</v>
      </c>
      <c r="B1538" s="105">
        <v>1534</v>
      </c>
      <c r="C1538" s="93">
        <v>0.54503999999999997</v>
      </c>
      <c r="D1538" s="94">
        <v>0.19434000000000001</v>
      </c>
      <c r="E1538" s="104">
        <f>IF('Case Details'!C$12=1,'Baseline survivor func'!C1538,'Baseline survivor func'!D1538)</f>
        <v>0.54503999999999997</v>
      </c>
      <c r="F1538" s="105">
        <f>ROUND(E1538^EXP('Linear predictor'!D$86),5)</f>
        <v>0.59087000000000001</v>
      </c>
      <c r="G1538" s="91">
        <v>0.85248000000000002</v>
      </c>
      <c r="H1538" s="112">
        <v>0.85397999999999996</v>
      </c>
      <c r="I1538" s="115">
        <f>IF('Case Details'!C$12=1,'Baseline survivor func'!G1538,'Baseline survivor func'!H1538)</f>
        <v>0.85248000000000002</v>
      </c>
      <c r="J1538" s="110">
        <f>ROUND(I1538^EXP('Linear predictor'!F$86),5)</f>
        <v>0.83699999999999997</v>
      </c>
    </row>
    <row r="1539" spans="1:10">
      <c r="A1539" s="93">
        <v>1534</v>
      </c>
      <c r="B1539" s="105">
        <v>1535</v>
      </c>
      <c r="C1539" s="93">
        <v>0.54503999999999997</v>
      </c>
      <c r="D1539" s="94">
        <v>0.19434000000000001</v>
      </c>
      <c r="E1539" s="104">
        <f>IF('Case Details'!C$12=1,'Baseline survivor func'!C1539,'Baseline survivor func'!D1539)</f>
        <v>0.54503999999999997</v>
      </c>
      <c r="F1539" s="105">
        <f>ROUND(E1539^EXP('Linear predictor'!D$86),5)</f>
        <v>0.59087000000000001</v>
      </c>
      <c r="G1539" s="91">
        <v>0.85248000000000002</v>
      </c>
      <c r="H1539" s="112">
        <v>0.85397999999999996</v>
      </c>
      <c r="I1539" s="115">
        <f>IF('Case Details'!C$12=1,'Baseline survivor func'!G1539,'Baseline survivor func'!H1539)</f>
        <v>0.85248000000000002</v>
      </c>
      <c r="J1539" s="110">
        <f>ROUND(I1539^EXP('Linear predictor'!F$86),5)</f>
        <v>0.83699999999999997</v>
      </c>
    </row>
    <row r="1540" spans="1:10">
      <c r="A1540" s="93">
        <v>1535</v>
      </c>
      <c r="B1540" s="105">
        <v>1536</v>
      </c>
      <c r="C1540" s="93">
        <v>0.54503999999999997</v>
      </c>
      <c r="D1540" s="94">
        <v>0.19434000000000001</v>
      </c>
      <c r="E1540" s="104">
        <f>IF('Case Details'!C$12=1,'Baseline survivor func'!C1540,'Baseline survivor func'!D1540)</f>
        <v>0.54503999999999997</v>
      </c>
      <c r="F1540" s="105">
        <f>ROUND(E1540^EXP('Linear predictor'!D$86),5)</f>
        <v>0.59087000000000001</v>
      </c>
      <c r="G1540" s="91">
        <v>0.85248000000000002</v>
      </c>
      <c r="H1540" s="112">
        <v>0.85397999999999996</v>
      </c>
      <c r="I1540" s="115">
        <f>IF('Case Details'!C$12=1,'Baseline survivor func'!G1540,'Baseline survivor func'!H1540)</f>
        <v>0.85248000000000002</v>
      </c>
      <c r="J1540" s="110">
        <f>ROUND(I1540^EXP('Linear predictor'!F$86),5)</f>
        <v>0.83699999999999997</v>
      </c>
    </row>
    <row r="1541" spans="1:10">
      <c r="A1541" s="93">
        <v>1536</v>
      </c>
      <c r="B1541" s="105">
        <v>1537</v>
      </c>
      <c r="C1541" s="93">
        <v>0.54503999999999997</v>
      </c>
      <c r="D1541" s="94">
        <v>0.19434000000000001</v>
      </c>
      <c r="E1541" s="104">
        <f>IF('Case Details'!C$12=1,'Baseline survivor func'!C1541,'Baseline survivor func'!D1541)</f>
        <v>0.54503999999999997</v>
      </c>
      <c r="F1541" s="105">
        <f>ROUND(E1541^EXP('Linear predictor'!D$86),5)</f>
        <v>0.59087000000000001</v>
      </c>
      <c r="G1541" s="91">
        <v>0.85248000000000002</v>
      </c>
      <c r="H1541" s="112">
        <v>0.85397999999999996</v>
      </c>
      <c r="I1541" s="115">
        <f>IF('Case Details'!C$12=1,'Baseline survivor func'!G1541,'Baseline survivor func'!H1541)</f>
        <v>0.85248000000000002</v>
      </c>
      <c r="J1541" s="110">
        <f>ROUND(I1541^EXP('Linear predictor'!F$86),5)</f>
        <v>0.83699999999999997</v>
      </c>
    </row>
    <row r="1542" spans="1:10">
      <c r="A1542" s="93">
        <v>1537</v>
      </c>
      <c r="B1542" s="105">
        <v>1538</v>
      </c>
      <c r="C1542" s="93">
        <v>0.54503999999999997</v>
      </c>
      <c r="D1542" s="94">
        <v>0.19434000000000001</v>
      </c>
      <c r="E1542" s="104">
        <f>IF('Case Details'!C$12=1,'Baseline survivor func'!C1542,'Baseline survivor func'!D1542)</f>
        <v>0.54503999999999997</v>
      </c>
      <c r="F1542" s="105">
        <f>ROUND(E1542^EXP('Linear predictor'!D$86),5)</f>
        <v>0.59087000000000001</v>
      </c>
      <c r="G1542" s="91">
        <v>0.85248000000000002</v>
      </c>
      <c r="H1542" s="112">
        <v>0.85397999999999996</v>
      </c>
      <c r="I1542" s="115">
        <f>IF('Case Details'!C$12=1,'Baseline survivor func'!G1542,'Baseline survivor func'!H1542)</f>
        <v>0.85248000000000002</v>
      </c>
      <c r="J1542" s="110">
        <f>ROUND(I1542^EXP('Linear predictor'!F$86),5)</f>
        <v>0.83699999999999997</v>
      </c>
    </row>
    <row r="1543" spans="1:10">
      <c r="A1543" s="93">
        <v>1538</v>
      </c>
      <c r="B1543" s="105">
        <v>1539</v>
      </c>
      <c r="C1543" s="93">
        <v>0.54503999999999997</v>
      </c>
      <c r="D1543" s="94">
        <v>0.19434000000000001</v>
      </c>
      <c r="E1543" s="104">
        <f>IF('Case Details'!C$12=1,'Baseline survivor func'!C1543,'Baseline survivor func'!D1543)</f>
        <v>0.54503999999999997</v>
      </c>
      <c r="F1543" s="105">
        <f>ROUND(E1543^EXP('Linear predictor'!D$86),5)</f>
        <v>0.59087000000000001</v>
      </c>
      <c r="G1543" s="91">
        <v>0.85248000000000002</v>
      </c>
      <c r="H1543" s="112">
        <v>0.85397999999999996</v>
      </c>
      <c r="I1543" s="115">
        <f>IF('Case Details'!C$12=1,'Baseline survivor func'!G1543,'Baseline survivor func'!H1543)</f>
        <v>0.85248000000000002</v>
      </c>
      <c r="J1543" s="110">
        <f>ROUND(I1543^EXP('Linear predictor'!F$86),5)</f>
        <v>0.83699999999999997</v>
      </c>
    </row>
    <row r="1544" spans="1:10">
      <c r="A1544" s="93">
        <v>1539</v>
      </c>
      <c r="B1544" s="105">
        <v>1540</v>
      </c>
      <c r="C1544" s="93">
        <v>0.54503999999999997</v>
      </c>
      <c r="D1544" s="94">
        <v>0.19434000000000001</v>
      </c>
      <c r="E1544" s="104">
        <f>IF('Case Details'!C$12=1,'Baseline survivor func'!C1544,'Baseline survivor func'!D1544)</f>
        <v>0.54503999999999997</v>
      </c>
      <c r="F1544" s="105">
        <f>ROUND(E1544^EXP('Linear predictor'!D$86),5)</f>
        <v>0.59087000000000001</v>
      </c>
      <c r="G1544" s="91">
        <v>0.85248000000000002</v>
      </c>
      <c r="H1544" s="112">
        <v>0.85397999999999996</v>
      </c>
      <c r="I1544" s="115">
        <f>IF('Case Details'!C$12=1,'Baseline survivor func'!G1544,'Baseline survivor func'!H1544)</f>
        <v>0.85248000000000002</v>
      </c>
      <c r="J1544" s="110">
        <f>ROUND(I1544^EXP('Linear predictor'!F$86),5)</f>
        <v>0.83699999999999997</v>
      </c>
    </row>
    <row r="1545" spans="1:10">
      <c r="A1545" s="93">
        <v>1540</v>
      </c>
      <c r="B1545" s="105">
        <v>1541</v>
      </c>
      <c r="C1545" s="93">
        <v>0.54503999999999997</v>
      </c>
      <c r="D1545" s="94">
        <v>0.19434000000000001</v>
      </c>
      <c r="E1545" s="104">
        <f>IF('Case Details'!C$12=1,'Baseline survivor func'!C1545,'Baseline survivor func'!D1545)</f>
        <v>0.54503999999999997</v>
      </c>
      <c r="F1545" s="105">
        <f>ROUND(E1545^EXP('Linear predictor'!D$86),5)</f>
        <v>0.59087000000000001</v>
      </c>
      <c r="G1545" s="91">
        <v>0.85248000000000002</v>
      </c>
      <c r="H1545" s="112">
        <v>0.85397999999999996</v>
      </c>
      <c r="I1545" s="115">
        <f>IF('Case Details'!C$12=1,'Baseline survivor func'!G1545,'Baseline survivor func'!H1545)</f>
        <v>0.85248000000000002</v>
      </c>
      <c r="J1545" s="110">
        <f>ROUND(I1545^EXP('Linear predictor'!F$86),5)</f>
        <v>0.83699999999999997</v>
      </c>
    </row>
    <row r="1546" spans="1:10">
      <c r="A1546" s="93">
        <v>1541</v>
      </c>
      <c r="B1546" s="105">
        <v>1542</v>
      </c>
      <c r="C1546" s="93">
        <v>0.54503999999999997</v>
      </c>
      <c r="D1546" s="94">
        <v>0.19434000000000001</v>
      </c>
      <c r="E1546" s="104">
        <f>IF('Case Details'!C$12=1,'Baseline survivor func'!C1546,'Baseline survivor func'!D1546)</f>
        <v>0.54503999999999997</v>
      </c>
      <c r="F1546" s="105">
        <f>ROUND(E1546^EXP('Linear predictor'!D$86),5)</f>
        <v>0.59087000000000001</v>
      </c>
      <c r="G1546" s="91">
        <v>0.85248000000000002</v>
      </c>
      <c r="H1546" s="112">
        <v>0.85397999999999996</v>
      </c>
      <c r="I1546" s="115">
        <f>IF('Case Details'!C$12=1,'Baseline survivor func'!G1546,'Baseline survivor func'!H1546)</f>
        <v>0.85248000000000002</v>
      </c>
      <c r="J1546" s="110">
        <f>ROUND(I1546^EXP('Linear predictor'!F$86),5)</f>
        <v>0.83699999999999997</v>
      </c>
    </row>
    <row r="1547" spans="1:10">
      <c r="A1547" s="93">
        <v>1542</v>
      </c>
      <c r="B1547" s="105">
        <v>1543</v>
      </c>
      <c r="C1547" s="93">
        <v>0.54503999999999997</v>
      </c>
      <c r="D1547" s="94">
        <v>0.19434000000000001</v>
      </c>
      <c r="E1547" s="104">
        <f>IF('Case Details'!C$12=1,'Baseline survivor func'!C1547,'Baseline survivor func'!D1547)</f>
        <v>0.54503999999999997</v>
      </c>
      <c r="F1547" s="105">
        <f>ROUND(E1547^EXP('Linear predictor'!D$86),5)</f>
        <v>0.59087000000000001</v>
      </c>
      <c r="G1547" s="91">
        <v>0.85248000000000002</v>
      </c>
      <c r="H1547" s="112">
        <v>0.85397999999999996</v>
      </c>
      <c r="I1547" s="115">
        <f>IF('Case Details'!C$12=1,'Baseline survivor func'!G1547,'Baseline survivor func'!H1547)</f>
        <v>0.85248000000000002</v>
      </c>
      <c r="J1547" s="110">
        <f>ROUND(I1547^EXP('Linear predictor'!F$86),5)</f>
        <v>0.83699999999999997</v>
      </c>
    </row>
    <row r="1548" spans="1:10">
      <c r="A1548" s="93">
        <v>1543</v>
      </c>
      <c r="B1548" s="105">
        <v>1544</v>
      </c>
      <c r="C1548" s="93">
        <v>0.54503999999999997</v>
      </c>
      <c r="D1548" s="94">
        <v>0.19434000000000001</v>
      </c>
      <c r="E1548" s="104">
        <f>IF('Case Details'!C$12=1,'Baseline survivor func'!C1548,'Baseline survivor func'!D1548)</f>
        <v>0.54503999999999997</v>
      </c>
      <c r="F1548" s="105">
        <f>ROUND(E1548^EXP('Linear predictor'!D$86),5)</f>
        <v>0.59087000000000001</v>
      </c>
      <c r="G1548" s="91">
        <v>0.85248000000000002</v>
      </c>
      <c r="H1548" s="112">
        <v>0.85397999999999996</v>
      </c>
      <c r="I1548" s="115">
        <f>IF('Case Details'!C$12=1,'Baseline survivor func'!G1548,'Baseline survivor func'!H1548)</f>
        <v>0.85248000000000002</v>
      </c>
      <c r="J1548" s="110">
        <f>ROUND(I1548^EXP('Linear predictor'!F$86),5)</f>
        <v>0.83699999999999997</v>
      </c>
    </row>
    <row r="1549" spans="1:10">
      <c r="A1549" s="93">
        <v>1544</v>
      </c>
      <c r="B1549" s="105">
        <v>1545</v>
      </c>
      <c r="C1549" s="93">
        <v>0.54503999999999997</v>
      </c>
      <c r="D1549" s="94">
        <v>0.19434000000000001</v>
      </c>
      <c r="E1549" s="104">
        <f>IF('Case Details'!C$12=1,'Baseline survivor func'!C1549,'Baseline survivor func'!D1549)</f>
        <v>0.54503999999999997</v>
      </c>
      <c r="F1549" s="105">
        <f>ROUND(E1549^EXP('Linear predictor'!D$86),5)</f>
        <v>0.59087000000000001</v>
      </c>
      <c r="G1549" s="91">
        <v>0.85248000000000002</v>
      </c>
      <c r="H1549" s="112">
        <v>0.85397999999999996</v>
      </c>
      <c r="I1549" s="115">
        <f>IF('Case Details'!C$12=1,'Baseline survivor func'!G1549,'Baseline survivor func'!H1549)</f>
        <v>0.85248000000000002</v>
      </c>
      <c r="J1549" s="110">
        <f>ROUND(I1549^EXP('Linear predictor'!F$86),5)</f>
        <v>0.83699999999999997</v>
      </c>
    </row>
    <row r="1550" spans="1:10">
      <c r="A1550" s="93">
        <v>1545</v>
      </c>
      <c r="B1550" s="105">
        <v>1546</v>
      </c>
      <c r="C1550" s="93">
        <v>0.54503999999999997</v>
      </c>
      <c r="D1550" s="94">
        <v>0.19434000000000001</v>
      </c>
      <c r="E1550" s="104">
        <f>IF('Case Details'!C$12=1,'Baseline survivor func'!C1550,'Baseline survivor func'!D1550)</f>
        <v>0.54503999999999997</v>
      </c>
      <c r="F1550" s="105">
        <f>ROUND(E1550^EXP('Linear predictor'!D$86),5)</f>
        <v>0.59087000000000001</v>
      </c>
      <c r="G1550" s="91">
        <v>0.85248000000000002</v>
      </c>
      <c r="H1550" s="112">
        <v>0.85397999999999996</v>
      </c>
      <c r="I1550" s="115">
        <f>IF('Case Details'!C$12=1,'Baseline survivor func'!G1550,'Baseline survivor func'!H1550)</f>
        <v>0.85248000000000002</v>
      </c>
      <c r="J1550" s="110">
        <f>ROUND(I1550^EXP('Linear predictor'!F$86),5)</f>
        <v>0.83699999999999997</v>
      </c>
    </row>
    <row r="1551" spans="1:10">
      <c r="A1551" s="93">
        <v>1546</v>
      </c>
      <c r="B1551" s="105">
        <v>1547</v>
      </c>
      <c r="C1551" s="93">
        <v>0.54503999999999997</v>
      </c>
      <c r="D1551" s="94">
        <v>0.19434000000000001</v>
      </c>
      <c r="E1551" s="104">
        <f>IF('Case Details'!C$12=1,'Baseline survivor func'!C1551,'Baseline survivor func'!D1551)</f>
        <v>0.54503999999999997</v>
      </c>
      <c r="F1551" s="105">
        <f>ROUND(E1551^EXP('Linear predictor'!D$86),5)</f>
        <v>0.59087000000000001</v>
      </c>
      <c r="G1551" s="91">
        <v>0.85248000000000002</v>
      </c>
      <c r="H1551" s="112">
        <v>0.85397999999999996</v>
      </c>
      <c r="I1551" s="115">
        <f>IF('Case Details'!C$12=1,'Baseline survivor func'!G1551,'Baseline survivor func'!H1551)</f>
        <v>0.85248000000000002</v>
      </c>
      <c r="J1551" s="110">
        <f>ROUND(I1551^EXP('Linear predictor'!F$86),5)</f>
        <v>0.83699999999999997</v>
      </c>
    </row>
    <row r="1552" spans="1:10">
      <c r="A1552" s="93">
        <v>1547</v>
      </c>
      <c r="B1552" s="105">
        <v>1548</v>
      </c>
      <c r="C1552" s="93">
        <v>0.54503999999999997</v>
      </c>
      <c r="D1552" s="94">
        <v>0.19434000000000001</v>
      </c>
      <c r="E1552" s="104">
        <f>IF('Case Details'!C$12=1,'Baseline survivor func'!C1552,'Baseline survivor func'!D1552)</f>
        <v>0.54503999999999997</v>
      </c>
      <c r="F1552" s="105">
        <f>ROUND(E1552^EXP('Linear predictor'!D$86),5)</f>
        <v>0.59087000000000001</v>
      </c>
      <c r="G1552" s="91">
        <v>0.85248000000000002</v>
      </c>
      <c r="H1552" s="112">
        <v>0.85397999999999996</v>
      </c>
      <c r="I1552" s="115">
        <f>IF('Case Details'!C$12=1,'Baseline survivor func'!G1552,'Baseline survivor func'!H1552)</f>
        <v>0.85248000000000002</v>
      </c>
      <c r="J1552" s="110">
        <f>ROUND(I1552^EXP('Linear predictor'!F$86),5)</f>
        <v>0.83699999999999997</v>
      </c>
    </row>
    <row r="1553" spans="1:10">
      <c r="A1553" s="93">
        <v>1548</v>
      </c>
      <c r="B1553" s="105">
        <v>1549</v>
      </c>
      <c r="C1553" s="93">
        <v>0.54503999999999997</v>
      </c>
      <c r="D1553" s="94">
        <v>0.19434000000000001</v>
      </c>
      <c r="E1553" s="104">
        <f>IF('Case Details'!C$12=1,'Baseline survivor func'!C1553,'Baseline survivor func'!D1553)</f>
        <v>0.54503999999999997</v>
      </c>
      <c r="F1553" s="105">
        <f>ROUND(E1553^EXP('Linear predictor'!D$86),5)</f>
        <v>0.59087000000000001</v>
      </c>
      <c r="G1553" s="91">
        <v>0.85248000000000002</v>
      </c>
      <c r="H1553" s="112">
        <v>0.85397999999999996</v>
      </c>
      <c r="I1553" s="115">
        <f>IF('Case Details'!C$12=1,'Baseline survivor func'!G1553,'Baseline survivor func'!H1553)</f>
        <v>0.85248000000000002</v>
      </c>
      <c r="J1553" s="110">
        <f>ROUND(I1553^EXP('Linear predictor'!F$86),5)</f>
        <v>0.83699999999999997</v>
      </c>
    </row>
    <row r="1554" spans="1:10">
      <c r="A1554" s="93">
        <v>1549</v>
      </c>
      <c r="B1554" s="105">
        <v>1550</v>
      </c>
      <c r="C1554" s="93">
        <v>0.54503999999999997</v>
      </c>
      <c r="D1554" s="94">
        <v>0.19434000000000001</v>
      </c>
      <c r="E1554" s="104">
        <f>IF('Case Details'!C$12=1,'Baseline survivor func'!C1554,'Baseline survivor func'!D1554)</f>
        <v>0.54503999999999997</v>
      </c>
      <c r="F1554" s="105">
        <f>ROUND(E1554^EXP('Linear predictor'!D$86),5)</f>
        <v>0.59087000000000001</v>
      </c>
      <c r="G1554" s="91">
        <v>0.85248000000000002</v>
      </c>
      <c r="H1554" s="112">
        <v>0.85397999999999996</v>
      </c>
      <c r="I1554" s="115">
        <f>IF('Case Details'!C$12=1,'Baseline survivor func'!G1554,'Baseline survivor func'!H1554)</f>
        <v>0.85248000000000002</v>
      </c>
      <c r="J1554" s="110">
        <f>ROUND(I1554^EXP('Linear predictor'!F$86),5)</f>
        <v>0.83699999999999997</v>
      </c>
    </row>
    <row r="1555" spans="1:10">
      <c r="A1555" s="93">
        <v>1550</v>
      </c>
      <c r="B1555" s="105">
        <v>1551</v>
      </c>
      <c r="C1555" s="93">
        <v>0.54503999999999997</v>
      </c>
      <c r="D1555" s="94">
        <v>0.19434000000000001</v>
      </c>
      <c r="E1555" s="104">
        <f>IF('Case Details'!C$12=1,'Baseline survivor func'!C1555,'Baseline survivor func'!D1555)</f>
        <v>0.54503999999999997</v>
      </c>
      <c r="F1555" s="105">
        <f>ROUND(E1555^EXP('Linear predictor'!D$86),5)</f>
        <v>0.59087000000000001</v>
      </c>
      <c r="G1555" s="91">
        <v>0.85248000000000002</v>
      </c>
      <c r="H1555" s="112">
        <v>0.85397999999999996</v>
      </c>
      <c r="I1555" s="115">
        <f>IF('Case Details'!C$12=1,'Baseline survivor func'!G1555,'Baseline survivor func'!H1555)</f>
        <v>0.85248000000000002</v>
      </c>
      <c r="J1555" s="110">
        <f>ROUND(I1555^EXP('Linear predictor'!F$86),5)</f>
        <v>0.83699999999999997</v>
      </c>
    </row>
    <row r="1556" spans="1:10">
      <c r="A1556" s="93">
        <v>1551</v>
      </c>
      <c r="B1556" s="105">
        <v>1552</v>
      </c>
      <c r="C1556" s="93">
        <v>0.54503999999999997</v>
      </c>
      <c r="D1556" s="94">
        <v>0.19434000000000001</v>
      </c>
      <c r="E1556" s="104">
        <f>IF('Case Details'!C$12=1,'Baseline survivor func'!C1556,'Baseline survivor func'!D1556)</f>
        <v>0.54503999999999997</v>
      </c>
      <c r="F1556" s="105">
        <f>ROUND(E1556^EXP('Linear predictor'!D$86),5)</f>
        <v>0.59087000000000001</v>
      </c>
      <c r="G1556" s="91">
        <v>0.85248000000000002</v>
      </c>
      <c r="H1556" s="112">
        <v>0.85397999999999996</v>
      </c>
      <c r="I1556" s="115">
        <f>IF('Case Details'!C$12=1,'Baseline survivor func'!G1556,'Baseline survivor func'!H1556)</f>
        <v>0.85248000000000002</v>
      </c>
      <c r="J1556" s="110">
        <f>ROUND(I1556^EXP('Linear predictor'!F$86),5)</f>
        <v>0.83699999999999997</v>
      </c>
    </row>
    <row r="1557" spans="1:10">
      <c r="A1557" s="93">
        <v>1552</v>
      </c>
      <c r="B1557" s="105">
        <v>1553</v>
      </c>
      <c r="C1557" s="93">
        <v>0.54503999999999997</v>
      </c>
      <c r="D1557" s="94">
        <v>0.19434000000000001</v>
      </c>
      <c r="E1557" s="104">
        <f>IF('Case Details'!C$12=1,'Baseline survivor func'!C1557,'Baseline survivor func'!D1557)</f>
        <v>0.54503999999999997</v>
      </c>
      <c r="F1557" s="105">
        <f>ROUND(E1557^EXP('Linear predictor'!D$86),5)</f>
        <v>0.59087000000000001</v>
      </c>
      <c r="G1557" s="91">
        <v>0.85248000000000002</v>
      </c>
      <c r="H1557" s="112">
        <v>0.85397999999999996</v>
      </c>
      <c r="I1557" s="115">
        <f>IF('Case Details'!C$12=1,'Baseline survivor func'!G1557,'Baseline survivor func'!H1557)</f>
        <v>0.85248000000000002</v>
      </c>
      <c r="J1557" s="110">
        <f>ROUND(I1557^EXP('Linear predictor'!F$86),5)</f>
        <v>0.83699999999999997</v>
      </c>
    </row>
    <row r="1558" spans="1:10">
      <c r="A1558" s="93">
        <v>1553</v>
      </c>
      <c r="B1558" s="105">
        <v>1554</v>
      </c>
      <c r="C1558" s="93">
        <v>0.54503999999999997</v>
      </c>
      <c r="D1558" s="94">
        <v>0.19434000000000001</v>
      </c>
      <c r="E1558" s="104">
        <f>IF('Case Details'!C$12=1,'Baseline survivor func'!C1558,'Baseline survivor func'!D1558)</f>
        <v>0.54503999999999997</v>
      </c>
      <c r="F1558" s="105">
        <f>ROUND(E1558^EXP('Linear predictor'!D$86),5)</f>
        <v>0.59087000000000001</v>
      </c>
      <c r="G1558" s="91">
        <v>0.85248000000000002</v>
      </c>
      <c r="H1558" s="112">
        <v>0.85397999999999996</v>
      </c>
      <c r="I1558" s="115">
        <f>IF('Case Details'!C$12=1,'Baseline survivor func'!G1558,'Baseline survivor func'!H1558)</f>
        <v>0.85248000000000002</v>
      </c>
      <c r="J1558" s="110">
        <f>ROUND(I1558^EXP('Linear predictor'!F$86),5)</f>
        <v>0.83699999999999997</v>
      </c>
    </row>
    <row r="1559" spans="1:10">
      <c r="A1559" s="93">
        <v>1554</v>
      </c>
      <c r="B1559" s="105">
        <v>1555</v>
      </c>
      <c r="C1559" s="93">
        <v>0.54503999999999997</v>
      </c>
      <c r="D1559" s="94">
        <v>0.19434000000000001</v>
      </c>
      <c r="E1559" s="104">
        <f>IF('Case Details'!C$12=1,'Baseline survivor func'!C1559,'Baseline survivor func'!D1559)</f>
        <v>0.54503999999999997</v>
      </c>
      <c r="F1559" s="105">
        <f>ROUND(E1559^EXP('Linear predictor'!D$86),5)</f>
        <v>0.59087000000000001</v>
      </c>
      <c r="G1559" s="91">
        <v>0.85248000000000002</v>
      </c>
      <c r="H1559" s="112">
        <v>0.85326999999999997</v>
      </c>
      <c r="I1559" s="115">
        <f>IF('Case Details'!C$12=1,'Baseline survivor func'!G1559,'Baseline survivor func'!H1559)</f>
        <v>0.85248000000000002</v>
      </c>
      <c r="J1559" s="110">
        <f>ROUND(I1559^EXP('Linear predictor'!F$86),5)</f>
        <v>0.83699999999999997</v>
      </c>
    </row>
    <row r="1560" spans="1:10">
      <c r="A1560" s="93">
        <v>1555</v>
      </c>
      <c r="B1560" s="105">
        <v>1556</v>
      </c>
      <c r="C1560" s="93">
        <v>0.54503999999999997</v>
      </c>
      <c r="D1560" s="94">
        <v>0.19434000000000001</v>
      </c>
      <c r="E1560" s="104">
        <f>IF('Case Details'!C$12=1,'Baseline survivor func'!C1560,'Baseline survivor func'!D1560)</f>
        <v>0.54503999999999997</v>
      </c>
      <c r="F1560" s="105">
        <f>ROUND(E1560^EXP('Linear predictor'!D$86),5)</f>
        <v>0.59087000000000001</v>
      </c>
      <c r="G1560" s="91">
        <v>0.85248000000000002</v>
      </c>
      <c r="H1560" s="112">
        <v>0.85326999999999997</v>
      </c>
      <c r="I1560" s="115">
        <f>IF('Case Details'!C$12=1,'Baseline survivor func'!G1560,'Baseline survivor func'!H1560)</f>
        <v>0.85248000000000002</v>
      </c>
      <c r="J1560" s="110">
        <f>ROUND(I1560^EXP('Linear predictor'!F$86),5)</f>
        <v>0.83699999999999997</v>
      </c>
    </row>
    <row r="1561" spans="1:10">
      <c r="A1561" s="93">
        <v>1556</v>
      </c>
      <c r="B1561" s="105">
        <v>1557</v>
      </c>
      <c r="C1561" s="93">
        <v>0.54503999999999997</v>
      </c>
      <c r="D1561" s="94">
        <v>0.19434000000000001</v>
      </c>
      <c r="E1561" s="104">
        <f>IF('Case Details'!C$12=1,'Baseline survivor func'!C1561,'Baseline survivor func'!D1561)</f>
        <v>0.54503999999999997</v>
      </c>
      <c r="F1561" s="105">
        <f>ROUND(E1561^EXP('Linear predictor'!D$86),5)</f>
        <v>0.59087000000000001</v>
      </c>
      <c r="G1561" s="91">
        <v>0.85248000000000002</v>
      </c>
      <c r="H1561" s="112">
        <v>0.85326999999999997</v>
      </c>
      <c r="I1561" s="115">
        <f>IF('Case Details'!C$12=1,'Baseline survivor func'!G1561,'Baseline survivor func'!H1561)</f>
        <v>0.85248000000000002</v>
      </c>
      <c r="J1561" s="110">
        <f>ROUND(I1561^EXP('Linear predictor'!F$86),5)</f>
        <v>0.83699999999999997</v>
      </c>
    </row>
    <row r="1562" spans="1:10">
      <c r="A1562" s="93">
        <v>1557</v>
      </c>
      <c r="B1562" s="105">
        <v>1558</v>
      </c>
      <c r="C1562" s="93">
        <v>0.54503999999999997</v>
      </c>
      <c r="D1562" s="94">
        <v>0.19434000000000001</v>
      </c>
      <c r="E1562" s="104">
        <f>IF('Case Details'!C$12=1,'Baseline survivor func'!C1562,'Baseline survivor func'!D1562)</f>
        <v>0.54503999999999997</v>
      </c>
      <c r="F1562" s="105">
        <f>ROUND(E1562^EXP('Linear predictor'!D$86),5)</f>
        <v>0.59087000000000001</v>
      </c>
      <c r="G1562" s="91">
        <v>0.85248000000000002</v>
      </c>
      <c r="H1562" s="112">
        <v>0.85326999999999997</v>
      </c>
      <c r="I1562" s="115">
        <f>IF('Case Details'!C$12=1,'Baseline survivor func'!G1562,'Baseline survivor func'!H1562)</f>
        <v>0.85248000000000002</v>
      </c>
      <c r="J1562" s="110">
        <f>ROUND(I1562^EXP('Linear predictor'!F$86),5)</f>
        <v>0.83699999999999997</v>
      </c>
    </row>
    <row r="1563" spans="1:10">
      <c r="A1563" s="93">
        <v>1558</v>
      </c>
      <c r="B1563" s="105">
        <v>1559</v>
      </c>
      <c r="C1563" s="93">
        <v>0.54503999999999997</v>
      </c>
      <c r="D1563" s="94">
        <v>0.19434000000000001</v>
      </c>
      <c r="E1563" s="104">
        <f>IF('Case Details'!C$12=1,'Baseline survivor func'!C1563,'Baseline survivor func'!D1563)</f>
        <v>0.54503999999999997</v>
      </c>
      <c r="F1563" s="105">
        <f>ROUND(E1563^EXP('Linear predictor'!D$86),5)</f>
        <v>0.59087000000000001</v>
      </c>
      <c r="G1563" s="91">
        <v>0.85248000000000002</v>
      </c>
      <c r="H1563" s="112">
        <v>0.85326999999999997</v>
      </c>
      <c r="I1563" s="115">
        <f>IF('Case Details'!C$12=1,'Baseline survivor func'!G1563,'Baseline survivor func'!H1563)</f>
        <v>0.85248000000000002</v>
      </c>
      <c r="J1563" s="110">
        <f>ROUND(I1563^EXP('Linear predictor'!F$86),5)</f>
        <v>0.83699999999999997</v>
      </c>
    </row>
    <row r="1564" spans="1:10">
      <c r="A1564" s="93">
        <v>1559</v>
      </c>
      <c r="B1564" s="105">
        <v>1560</v>
      </c>
      <c r="C1564" s="93">
        <v>0.54503999999999997</v>
      </c>
      <c r="D1564" s="94">
        <v>0.19434000000000001</v>
      </c>
      <c r="E1564" s="104">
        <f>IF('Case Details'!C$12=1,'Baseline survivor func'!C1564,'Baseline survivor func'!D1564)</f>
        <v>0.54503999999999997</v>
      </c>
      <c r="F1564" s="105">
        <f>ROUND(E1564^EXP('Linear predictor'!D$86),5)</f>
        <v>0.59087000000000001</v>
      </c>
      <c r="G1564" s="91">
        <v>0.85248000000000002</v>
      </c>
      <c r="H1564" s="112">
        <v>0.85326999999999997</v>
      </c>
      <c r="I1564" s="115">
        <f>IF('Case Details'!C$12=1,'Baseline survivor func'!G1564,'Baseline survivor func'!H1564)</f>
        <v>0.85248000000000002</v>
      </c>
      <c r="J1564" s="110">
        <f>ROUND(I1564^EXP('Linear predictor'!F$86),5)</f>
        <v>0.83699999999999997</v>
      </c>
    </row>
    <row r="1565" spans="1:10">
      <c r="A1565" s="93">
        <v>1560</v>
      </c>
      <c r="B1565" s="105">
        <v>1561</v>
      </c>
      <c r="C1565" s="93">
        <v>0.54503999999999997</v>
      </c>
      <c r="D1565" s="94">
        <v>0.19434000000000001</v>
      </c>
      <c r="E1565" s="104">
        <f>IF('Case Details'!C$12=1,'Baseline survivor func'!C1565,'Baseline survivor func'!D1565)</f>
        <v>0.54503999999999997</v>
      </c>
      <c r="F1565" s="105">
        <f>ROUND(E1565^EXP('Linear predictor'!D$86),5)</f>
        <v>0.59087000000000001</v>
      </c>
      <c r="G1565" s="91">
        <v>0.85248000000000002</v>
      </c>
      <c r="H1565" s="112">
        <v>0.85326999999999997</v>
      </c>
      <c r="I1565" s="115">
        <f>IF('Case Details'!C$12=1,'Baseline survivor func'!G1565,'Baseline survivor func'!H1565)</f>
        <v>0.85248000000000002</v>
      </c>
      <c r="J1565" s="110">
        <f>ROUND(I1565^EXP('Linear predictor'!F$86),5)</f>
        <v>0.83699999999999997</v>
      </c>
    </row>
    <row r="1566" spans="1:10">
      <c r="A1566" s="93">
        <v>1561</v>
      </c>
      <c r="B1566" s="105">
        <v>1562</v>
      </c>
      <c r="C1566" s="93">
        <v>0.54503999999999997</v>
      </c>
      <c r="D1566" s="94">
        <v>0.19434000000000001</v>
      </c>
      <c r="E1566" s="104">
        <f>IF('Case Details'!C$12=1,'Baseline survivor func'!C1566,'Baseline survivor func'!D1566)</f>
        <v>0.54503999999999997</v>
      </c>
      <c r="F1566" s="105">
        <f>ROUND(E1566^EXP('Linear predictor'!D$86),5)</f>
        <v>0.59087000000000001</v>
      </c>
      <c r="G1566" s="91">
        <v>0.85248000000000002</v>
      </c>
      <c r="H1566" s="112">
        <v>0.85326999999999997</v>
      </c>
      <c r="I1566" s="115">
        <f>IF('Case Details'!C$12=1,'Baseline survivor func'!G1566,'Baseline survivor func'!H1566)</f>
        <v>0.85248000000000002</v>
      </c>
      <c r="J1566" s="110">
        <f>ROUND(I1566^EXP('Linear predictor'!F$86),5)</f>
        <v>0.83699999999999997</v>
      </c>
    </row>
    <row r="1567" spans="1:10">
      <c r="A1567" s="93">
        <v>1562</v>
      </c>
      <c r="B1567" s="105">
        <v>1563</v>
      </c>
      <c r="C1567" s="93">
        <v>0.54503999999999997</v>
      </c>
      <c r="D1567" s="94">
        <v>0.19434000000000001</v>
      </c>
      <c r="E1567" s="104">
        <f>IF('Case Details'!C$12=1,'Baseline survivor func'!C1567,'Baseline survivor func'!D1567)</f>
        <v>0.54503999999999997</v>
      </c>
      <c r="F1567" s="105">
        <f>ROUND(E1567^EXP('Linear predictor'!D$86),5)</f>
        <v>0.59087000000000001</v>
      </c>
      <c r="G1567" s="91">
        <v>0.85248000000000002</v>
      </c>
      <c r="H1567" s="112">
        <v>0.85326999999999997</v>
      </c>
      <c r="I1567" s="115">
        <f>IF('Case Details'!C$12=1,'Baseline survivor func'!G1567,'Baseline survivor func'!H1567)</f>
        <v>0.85248000000000002</v>
      </c>
      <c r="J1567" s="110">
        <f>ROUND(I1567^EXP('Linear predictor'!F$86),5)</f>
        <v>0.83699999999999997</v>
      </c>
    </row>
    <row r="1568" spans="1:10">
      <c r="A1568" s="93">
        <v>1563</v>
      </c>
      <c r="B1568" s="105">
        <v>1564</v>
      </c>
      <c r="C1568" s="93">
        <v>0.54503999999999997</v>
      </c>
      <c r="D1568" s="94">
        <v>0.19434000000000001</v>
      </c>
      <c r="E1568" s="104">
        <f>IF('Case Details'!C$12=1,'Baseline survivor func'!C1568,'Baseline survivor func'!D1568)</f>
        <v>0.54503999999999997</v>
      </c>
      <c r="F1568" s="105">
        <f>ROUND(E1568^EXP('Linear predictor'!D$86),5)</f>
        <v>0.59087000000000001</v>
      </c>
      <c r="G1568" s="91">
        <v>0.85248000000000002</v>
      </c>
      <c r="H1568" s="112">
        <v>0.85326999999999997</v>
      </c>
      <c r="I1568" s="115">
        <f>IF('Case Details'!C$12=1,'Baseline survivor func'!G1568,'Baseline survivor func'!H1568)</f>
        <v>0.85248000000000002</v>
      </c>
      <c r="J1568" s="110">
        <f>ROUND(I1568^EXP('Linear predictor'!F$86),5)</f>
        <v>0.83699999999999997</v>
      </c>
    </row>
    <row r="1569" spans="1:10">
      <c r="A1569" s="93">
        <v>1564</v>
      </c>
      <c r="B1569" s="105">
        <v>1565</v>
      </c>
      <c r="C1569" s="93">
        <v>0.54503999999999997</v>
      </c>
      <c r="D1569" s="94">
        <v>0.19434000000000001</v>
      </c>
      <c r="E1569" s="104">
        <f>IF('Case Details'!C$12=1,'Baseline survivor func'!C1569,'Baseline survivor func'!D1569)</f>
        <v>0.54503999999999997</v>
      </c>
      <c r="F1569" s="105">
        <f>ROUND(E1569^EXP('Linear predictor'!D$86),5)</f>
        <v>0.59087000000000001</v>
      </c>
      <c r="G1569" s="91">
        <v>0.85248000000000002</v>
      </c>
      <c r="H1569" s="112">
        <v>0.85326999999999997</v>
      </c>
      <c r="I1569" s="115">
        <f>IF('Case Details'!C$12=1,'Baseline survivor func'!G1569,'Baseline survivor func'!H1569)</f>
        <v>0.85248000000000002</v>
      </c>
      <c r="J1569" s="110">
        <f>ROUND(I1569^EXP('Linear predictor'!F$86),5)</f>
        <v>0.83699999999999997</v>
      </c>
    </row>
    <row r="1570" spans="1:10">
      <c r="A1570" s="93">
        <v>1565</v>
      </c>
      <c r="B1570" s="105">
        <v>1566</v>
      </c>
      <c r="C1570" s="93">
        <v>0.54503999999999997</v>
      </c>
      <c r="D1570" s="94">
        <v>0.19434000000000001</v>
      </c>
      <c r="E1570" s="104">
        <f>IF('Case Details'!C$12=1,'Baseline survivor func'!C1570,'Baseline survivor func'!D1570)</f>
        <v>0.54503999999999997</v>
      </c>
      <c r="F1570" s="105">
        <f>ROUND(E1570^EXP('Linear predictor'!D$86),5)</f>
        <v>0.59087000000000001</v>
      </c>
      <c r="G1570" s="91">
        <v>0.85248000000000002</v>
      </c>
      <c r="H1570" s="112">
        <v>0.85326999999999997</v>
      </c>
      <c r="I1570" s="115">
        <f>IF('Case Details'!C$12=1,'Baseline survivor func'!G1570,'Baseline survivor func'!H1570)</f>
        <v>0.85248000000000002</v>
      </c>
      <c r="J1570" s="110">
        <f>ROUND(I1570^EXP('Linear predictor'!F$86),5)</f>
        <v>0.83699999999999997</v>
      </c>
    </row>
    <row r="1571" spans="1:10">
      <c r="A1571" s="93">
        <v>1566</v>
      </c>
      <c r="B1571" s="105">
        <v>1567</v>
      </c>
      <c r="C1571" s="93">
        <v>0.54503999999999997</v>
      </c>
      <c r="D1571" s="94">
        <v>0.19434000000000001</v>
      </c>
      <c r="E1571" s="104">
        <f>IF('Case Details'!C$12=1,'Baseline survivor func'!C1571,'Baseline survivor func'!D1571)</f>
        <v>0.54503999999999997</v>
      </c>
      <c r="F1571" s="105">
        <f>ROUND(E1571^EXP('Linear predictor'!D$86),5)</f>
        <v>0.59087000000000001</v>
      </c>
      <c r="G1571" s="91">
        <v>0.85248000000000002</v>
      </c>
      <c r="H1571" s="112">
        <v>0.85326999999999997</v>
      </c>
      <c r="I1571" s="115">
        <f>IF('Case Details'!C$12=1,'Baseline survivor func'!G1571,'Baseline survivor func'!H1571)</f>
        <v>0.85248000000000002</v>
      </c>
      <c r="J1571" s="110">
        <f>ROUND(I1571^EXP('Linear predictor'!F$86),5)</f>
        <v>0.83699999999999997</v>
      </c>
    </row>
    <row r="1572" spans="1:10">
      <c r="A1572" s="93">
        <v>1567</v>
      </c>
      <c r="B1572" s="105">
        <v>1568</v>
      </c>
      <c r="C1572" s="93">
        <v>0.54503999999999997</v>
      </c>
      <c r="D1572" s="94">
        <v>0.19434000000000001</v>
      </c>
      <c r="E1572" s="104">
        <f>IF('Case Details'!C$12=1,'Baseline survivor func'!C1572,'Baseline survivor func'!D1572)</f>
        <v>0.54503999999999997</v>
      </c>
      <c r="F1572" s="105">
        <f>ROUND(E1572^EXP('Linear predictor'!D$86),5)</f>
        <v>0.59087000000000001</v>
      </c>
      <c r="G1572" s="91">
        <v>0.85248000000000002</v>
      </c>
      <c r="H1572" s="112">
        <v>0.85326999999999997</v>
      </c>
      <c r="I1572" s="115">
        <f>IF('Case Details'!C$12=1,'Baseline survivor func'!G1572,'Baseline survivor func'!H1572)</f>
        <v>0.85248000000000002</v>
      </c>
      <c r="J1572" s="110">
        <f>ROUND(I1572^EXP('Linear predictor'!F$86),5)</f>
        <v>0.83699999999999997</v>
      </c>
    </row>
    <row r="1573" spans="1:10">
      <c r="A1573" s="93">
        <v>1568</v>
      </c>
      <c r="B1573" s="105">
        <v>1569</v>
      </c>
      <c r="C1573" s="93">
        <v>0.54503999999999997</v>
      </c>
      <c r="D1573" s="94">
        <v>0.19434000000000001</v>
      </c>
      <c r="E1573" s="104">
        <f>IF('Case Details'!C$12=1,'Baseline survivor func'!C1573,'Baseline survivor func'!D1573)</f>
        <v>0.54503999999999997</v>
      </c>
      <c r="F1573" s="105">
        <f>ROUND(E1573^EXP('Linear predictor'!D$86),5)</f>
        <v>0.59087000000000001</v>
      </c>
      <c r="G1573" s="91">
        <v>0.85248000000000002</v>
      </c>
      <c r="H1573" s="112">
        <v>0.85326999999999997</v>
      </c>
      <c r="I1573" s="115">
        <f>IF('Case Details'!C$12=1,'Baseline survivor func'!G1573,'Baseline survivor func'!H1573)</f>
        <v>0.85248000000000002</v>
      </c>
      <c r="J1573" s="110">
        <f>ROUND(I1573^EXP('Linear predictor'!F$86),5)</f>
        <v>0.83699999999999997</v>
      </c>
    </row>
    <row r="1574" spans="1:10">
      <c r="A1574" s="93">
        <v>1569</v>
      </c>
      <c r="B1574" s="105">
        <v>1570</v>
      </c>
      <c r="C1574" s="93">
        <v>0.54503999999999997</v>
      </c>
      <c r="D1574" s="94">
        <v>0.19434000000000001</v>
      </c>
      <c r="E1574" s="104">
        <f>IF('Case Details'!C$12=1,'Baseline survivor func'!C1574,'Baseline survivor func'!D1574)</f>
        <v>0.54503999999999997</v>
      </c>
      <c r="F1574" s="105">
        <f>ROUND(E1574^EXP('Linear predictor'!D$86),5)</f>
        <v>0.59087000000000001</v>
      </c>
      <c r="G1574" s="91">
        <v>0.85248000000000002</v>
      </c>
      <c r="H1574" s="112">
        <v>0.85326999999999997</v>
      </c>
      <c r="I1574" s="115">
        <f>IF('Case Details'!C$12=1,'Baseline survivor func'!G1574,'Baseline survivor func'!H1574)</f>
        <v>0.85248000000000002</v>
      </c>
      <c r="J1574" s="110">
        <f>ROUND(I1574^EXP('Linear predictor'!F$86),5)</f>
        <v>0.83699999999999997</v>
      </c>
    </row>
    <row r="1575" spans="1:10">
      <c r="A1575" s="93">
        <v>1570</v>
      </c>
      <c r="B1575" s="105">
        <v>1571</v>
      </c>
      <c r="C1575" s="93">
        <v>0.54503999999999997</v>
      </c>
      <c r="D1575" s="94">
        <v>0.19434000000000001</v>
      </c>
      <c r="E1575" s="104">
        <f>IF('Case Details'!C$12=1,'Baseline survivor func'!C1575,'Baseline survivor func'!D1575)</f>
        <v>0.54503999999999997</v>
      </c>
      <c r="F1575" s="105">
        <f>ROUND(E1575^EXP('Linear predictor'!D$86),5)</f>
        <v>0.59087000000000001</v>
      </c>
      <c r="G1575" s="91">
        <v>0.85248000000000002</v>
      </c>
      <c r="H1575" s="112">
        <v>0.85326999999999997</v>
      </c>
      <c r="I1575" s="115">
        <f>IF('Case Details'!C$12=1,'Baseline survivor func'!G1575,'Baseline survivor func'!H1575)</f>
        <v>0.85248000000000002</v>
      </c>
      <c r="J1575" s="110">
        <f>ROUND(I1575^EXP('Linear predictor'!F$86),5)</f>
        <v>0.83699999999999997</v>
      </c>
    </row>
    <row r="1576" spans="1:10">
      <c r="A1576" s="93">
        <v>1571</v>
      </c>
      <c r="B1576" s="105">
        <v>1572</v>
      </c>
      <c r="C1576" s="93">
        <v>0.54503999999999997</v>
      </c>
      <c r="D1576" s="94">
        <v>0.19434000000000001</v>
      </c>
      <c r="E1576" s="104">
        <f>IF('Case Details'!C$12=1,'Baseline survivor func'!C1576,'Baseline survivor func'!D1576)</f>
        <v>0.54503999999999997</v>
      </c>
      <c r="F1576" s="105">
        <f>ROUND(E1576^EXP('Linear predictor'!D$86),5)</f>
        <v>0.59087000000000001</v>
      </c>
      <c r="G1576" s="91">
        <v>0.85248000000000002</v>
      </c>
      <c r="H1576" s="112">
        <v>0.85326999999999997</v>
      </c>
      <c r="I1576" s="115">
        <f>IF('Case Details'!C$12=1,'Baseline survivor func'!G1576,'Baseline survivor func'!H1576)</f>
        <v>0.85248000000000002</v>
      </c>
      <c r="J1576" s="110">
        <f>ROUND(I1576^EXP('Linear predictor'!F$86),5)</f>
        <v>0.83699999999999997</v>
      </c>
    </row>
    <row r="1577" spans="1:10">
      <c r="A1577" s="93">
        <v>1572</v>
      </c>
      <c r="B1577" s="105">
        <v>1573</v>
      </c>
      <c r="C1577" s="93">
        <v>0.54503999999999997</v>
      </c>
      <c r="D1577" s="94">
        <v>0.19434000000000001</v>
      </c>
      <c r="E1577" s="104">
        <f>IF('Case Details'!C$12=1,'Baseline survivor func'!C1577,'Baseline survivor func'!D1577)</f>
        <v>0.54503999999999997</v>
      </c>
      <c r="F1577" s="105">
        <f>ROUND(E1577^EXP('Linear predictor'!D$86),5)</f>
        <v>0.59087000000000001</v>
      </c>
      <c r="G1577" s="91">
        <v>0.85248000000000002</v>
      </c>
      <c r="H1577" s="112">
        <v>0.85326999999999997</v>
      </c>
      <c r="I1577" s="115">
        <f>IF('Case Details'!C$12=1,'Baseline survivor func'!G1577,'Baseline survivor func'!H1577)</f>
        <v>0.85248000000000002</v>
      </c>
      <c r="J1577" s="110">
        <f>ROUND(I1577^EXP('Linear predictor'!F$86),5)</f>
        <v>0.83699999999999997</v>
      </c>
    </row>
    <row r="1578" spans="1:10">
      <c r="A1578" s="93">
        <v>1573</v>
      </c>
      <c r="B1578" s="105">
        <v>1574</v>
      </c>
      <c r="C1578" s="93">
        <v>0.54503999999999997</v>
      </c>
      <c r="D1578" s="94">
        <v>0.19434000000000001</v>
      </c>
      <c r="E1578" s="104">
        <f>IF('Case Details'!C$12=1,'Baseline survivor func'!C1578,'Baseline survivor func'!D1578)</f>
        <v>0.54503999999999997</v>
      </c>
      <c r="F1578" s="105">
        <f>ROUND(E1578^EXP('Linear predictor'!D$86),5)</f>
        <v>0.59087000000000001</v>
      </c>
      <c r="G1578" s="91">
        <v>0.85248000000000002</v>
      </c>
      <c r="H1578" s="112">
        <v>0.85326999999999997</v>
      </c>
      <c r="I1578" s="115">
        <f>IF('Case Details'!C$12=1,'Baseline survivor func'!G1578,'Baseline survivor func'!H1578)</f>
        <v>0.85248000000000002</v>
      </c>
      <c r="J1578" s="110">
        <f>ROUND(I1578^EXP('Linear predictor'!F$86),5)</f>
        <v>0.83699999999999997</v>
      </c>
    </row>
    <row r="1579" spans="1:10">
      <c r="A1579" s="93">
        <v>1574</v>
      </c>
      <c r="B1579" s="105">
        <v>1575</v>
      </c>
      <c r="C1579" s="93">
        <v>0.54503999999999997</v>
      </c>
      <c r="D1579" s="94">
        <v>0.19434000000000001</v>
      </c>
      <c r="E1579" s="104">
        <f>IF('Case Details'!C$12=1,'Baseline survivor func'!C1579,'Baseline survivor func'!D1579)</f>
        <v>0.54503999999999997</v>
      </c>
      <c r="F1579" s="105">
        <f>ROUND(E1579^EXP('Linear predictor'!D$86),5)</f>
        <v>0.59087000000000001</v>
      </c>
      <c r="G1579" s="91">
        <v>0.85248000000000002</v>
      </c>
      <c r="H1579" s="112">
        <v>0.85326999999999997</v>
      </c>
      <c r="I1579" s="115">
        <f>IF('Case Details'!C$12=1,'Baseline survivor func'!G1579,'Baseline survivor func'!H1579)</f>
        <v>0.85248000000000002</v>
      </c>
      <c r="J1579" s="110">
        <f>ROUND(I1579^EXP('Linear predictor'!F$86),5)</f>
        <v>0.83699999999999997</v>
      </c>
    </row>
    <row r="1580" spans="1:10">
      <c r="A1580" s="93">
        <v>1575</v>
      </c>
      <c r="B1580" s="105">
        <v>1576</v>
      </c>
      <c r="C1580" s="93">
        <v>0.54503999999999997</v>
      </c>
      <c r="D1580" s="94">
        <v>0.19434000000000001</v>
      </c>
      <c r="E1580" s="104">
        <f>IF('Case Details'!C$12=1,'Baseline survivor func'!C1580,'Baseline survivor func'!D1580)</f>
        <v>0.54503999999999997</v>
      </c>
      <c r="F1580" s="105">
        <f>ROUND(E1580^EXP('Linear predictor'!D$86),5)</f>
        <v>0.59087000000000001</v>
      </c>
      <c r="G1580" s="91">
        <v>0.85248000000000002</v>
      </c>
      <c r="H1580" s="112">
        <v>0.85326999999999997</v>
      </c>
      <c r="I1580" s="115">
        <f>IF('Case Details'!C$12=1,'Baseline survivor func'!G1580,'Baseline survivor func'!H1580)</f>
        <v>0.85248000000000002</v>
      </c>
      <c r="J1580" s="110">
        <f>ROUND(I1580^EXP('Linear predictor'!F$86),5)</f>
        <v>0.83699999999999997</v>
      </c>
    </row>
    <row r="1581" spans="1:10">
      <c r="A1581" s="93">
        <v>1576</v>
      </c>
      <c r="B1581" s="105">
        <v>1577</v>
      </c>
      <c r="C1581" s="93">
        <v>0.54503999999999997</v>
      </c>
      <c r="D1581" s="94">
        <v>0.19434000000000001</v>
      </c>
      <c r="E1581" s="104">
        <f>IF('Case Details'!C$12=1,'Baseline survivor func'!C1581,'Baseline survivor func'!D1581)</f>
        <v>0.54503999999999997</v>
      </c>
      <c r="F1581" s="105">
        <f>ROUND(E1581^EXP('Linear predictor'!D$86),5)</f>
        <v>0.59087000000000001</v>
      </c>
      <c r="G1581" s="91">
        <v>0.85248000000000002</v>
      </c>
      <c r="H1581" s="112">
        <v>0.85326999999999997</v>
      </c>
      <c r="I1581" s="115">
        <f>IF('Case Details'!C$12=1,'Baseline survivor func'!G1581,'Baseline survivor func'!H1581)</f>
        <v>0.85248000000000002</v>
      </c>
      <c r="J1581" s="110">
        <f>ROUND(I1581^EXP('Linear predictor'!F$86),5)</f>
        <v>0.83699999999999997</v>
      </c>
    </row>
    <row r="1582" spans="1:10">
      <c r="A1582" s="93">
        <v>1577</v>
      </c>
      <c r="B1582" s="105">
        <v>1578</v>
      </c>
      <c r="C1582" s="93">
        <v>0.54503999999999997</v>
      </c>
      <c r="D1582" s="94">
        <v>0.19434000000000001</v>
      </c>
      <c r="E1582" s="104">
        <f>IF('Case Details'!C$12=1,'Baseline survivor func'!C1582,'Baseline survivor func'!D1582)</f>
        <v>0.54503999999999997</v>
      </c>
      <c r="F1582" s="105">
        <f>ROUND(E1582^EXP('Linear predictor'!D$86),5)</f>
        <v>0.59087000000000001</v>
      </c>
      <c r="G1582" s="91">
        <v>0.85248000000000002</v>
      </c>
      <c r="H1582" s="112">
        <v>0.85257000000000005</v>
      </c>
      <c r="I1582" s="115">
        <f>IF('Case Details'!C$12=1,'Baseline survivor func'!G1582,'Baseline survivor func'!H1582)</f>
        <v>0.85248000000000002</v>
      </c>
      <c r="J1582" s="110">
        <f>ROUND(I1582^EXP('Linear predictor'!F$86),5)</f>
        <v>0.83699999999999997</v>
      </c>
    </row>
    <row r="1583" spans="1:10">
      <c r="A1583" s="93">
        <v>1578</v>
      </c>
      <c r="B1583" s="105">
        <v>1579</v>
      </c>
      <c r="C1583" s="93">
        <v>0.54503999999999997</v>
      </c>
      <c r="D1583" s="94">
        <v>0.19434000000000001</v>
      </c>
      <c r="E1583" s="104">
        <f>IF('Case Details'!C$12=1,'Baseline survivor func'!C1583,'Baseline survivor func'!D1583)</f>
        <v>0.54503999999999997</v>
      </c>
      <c r="F1583" s="105">
        <f>ROUND(E1583^EXP('Linear predictor'!D$86),5)</f>
        <v>0.59087000000000001</v>
      </c>
      <c r="G1583" s="91">
        <v>0.85248000000000002</v>
      </c>
      <c r="H1583" s="112">
        <v>0.85257000000000005</v>
      </c>
      <c r="I1583" s="115">
        <f>IF('Case Details'!C$12=1,'Baseline survivor func'!G1583,'Baseline survivor func'!H1583)</f>
        <v>0.85248000000000002</v>
      </c>
      <c r="J1583" s="110">
        <f>ROUND(I1583^EXP('Linear predictor'!F$86),5)</f>
        <v>0.83699999999999997</v>
      </c>
    </row>
    <row r="1584" spans="1:10">
      <c r="A1584" s="93">
        <v>1579</v>
      </c>
      <c r="B1584" s="105">
        <v>1580</v>
      </c>
      <c r="C1584" s="93">
        <v>0.54503999999999997</v>
      </c>
      <c r="D1584" s="94">
        <v>0.19434000000000001</v>
      </c>
      <c r="E1584" s="104">
        <f>IF('Case Details'!C$12=1,'Baseline survivor func'!C1584,'Baseline survivor func'!D1584)</f>
        <v>0.54503999999999997</v>
      </c>
      <c r="F1584" s="105">
        <f>ROUND(E1584^EXP('Linear predictor'!D$86),5)</f>
        <v>0.59087000000000001</v>
      </c>
      <c r="G1584" s="91">
        <v>0.85248000000000002</v>
      </c>
      <c r="H1584" s="112">
        <v>0.85257000000000005</v>
      </c>
      <c r="I1584" s="115">
        <f>IF('Case Details'!C$12=1,'Baseline survivor func'!G1584,'Baseline survivor func'!H1584)</f>
        <v>0.85248000000000002</v>
      </c>
      <c r="J1584" s="110">
        <f>ROUND(I1584^EXP('Linear predictor'!F$86),5)</f>
        <v>0.83699999999999997</v>
      </c>
    </row>
    <row r="1585" spans="1:10">
      <c r="A1585" s="93">
        <v>1580</v>
      </c>
      <c r="B1585" s="105">
        <v>1581</v>
      </c>
      <c r="C1585" s="93">
        <v>0.54503999999999997</v>
      </c>
      <c r="D1585" s="94">
        <v>0.19434000000000001</v>
      </c>
      <c r="E1585" s="104">
        <f>IF('Case Details'!C$12=1,'Baseline survivor func'!C1585,'Baseline survivor func'!D1585)</f>
        <v>0.54503999999999997</v>
      </c>
      <c r="F1585" s="105">
        <f>ROUND(E1585^EXP('Linear predictor'!D$86),5)</f>
        <v>0.59087000000000001</v>
      </c>
      <c r="G1585" s="91">
        <v>0.85248000000000002</v>
      </c>
      <c r="H1585" s="112">
        <v>0.85185999999999995</v>
      </c>
      <c r="I1585" s="115">
        <f>IF('Case Details'!C$12=1,'Baseline survivor func'!G1585,'Baseline survivor func'!H1585)</f>
        <v>0.85248000000000002</v>
      </c>
      <c r="J1585" s="110">
        <f>ROUND(I1585^EXP('Linear predictor'!F$86),5)</f>
        <v>0.83699999999999997</v>
      </c>
    </row>
    <row r="1586" spans="1:10">
      <c r="A1586" s="93">
        <v>1581</v>
      </c>
      <c r="B1586" s="105">
        <v>1582</v>
      </c>
      <c r="C1586" s="93">
        <v>0.54503999999999997</v>
      </c>
      <c r="D1586" s="94">
        <v>0.19434000000000001</v>
      </c>
      <c r="E1586" s="104">
        <f>IF('Case Details'!C$12=1,'Baseline survivor func'!C1586,'Baseline survivor func'!D1586)</f>
        <v>0.54503999999999997</v>
      </c>
      <c r="F1586" s="105">
        <f>ROUND(E1586^EXP('Linear predictor'!D$86),5)</f>
        <v>0.59087000000000001</v>
      </c>
      <c r="G1586" s="91">
        <v>0.85248000000000002</v>
      </c>
      <c r="H1586" s="112">
        <v>0.85185999999999995</v>
      </c>
      <c r="I1586" s="115">
        <f>IF('Case Details'!C$12=1,'Baseline survivor func'!G1586,'Baseline survivor func'!H1586)</f>
        <v>0.85248000000000002</v>
      </c>
      <c r="J1586" s="110">
        <f>ROUND(I1586^EXP('Linear predictor'!F$86),5)</f>
        <v>0.83699999999999997</v>
      </c>
    </row>
    <row r="1587" spans="1:10">
      <c r="A1587" s="93">
        <v>1582</v>
      </c>
      <c r="B1587" s="105">
        <v>1583</v>
      </c>
      <c r="C1587" s="93">
        <v>0.54503999999999997</v>
      </c>
      <c r="D1587" s="94">
        <v>0.19434000000000001</v>
      </c>
      <c r="E1587" s="104">
        <f>IF('Case Details'!C$12=1,'Baseline survivor func'!C1587,'Baseline survivor func'!D1587)</f>
        <v>0.54503999999999997</v>
      </c>
      <c r="F1587" s="105">
        <f>ROUND(E1587^EXP('Linear predictor'!D$86),5)</f>
        <v>0.59087000000000001</v>
      </c>
      <c r="G1587" s="91">
        <v>0.85248000000000002</v>
      </c>
      <c r="H1587" s="112">
        <v>0.85114999999999996</v>
      </c>
      <c r="I1587" s="115">
        <f>IF('Case Details'!C$12=1,'Baseline survivor func'!G1587,'Baseline survivor func'!H1587)</f>
        <v>0.85248000000000002</v>
      </c>
      <c r="J1587" s="110">
        <f>ROUND(I1587^EXP('Linear predictor'!F$86),5)</f>
        <v>0.83699999999999997</v>
      </c>
    </row>
    <row r="1588" spans="1:10">
      <c r="A1588" s="93">
        <v>1583</v>
      </c>
      <c r="B1588" s="105">
        <v>1584</v>
      </c>
      <c r="C1588" s="93">
        <v>0.54503999999999997</v>
      </c>
      <c r="D1588" s="94">
        <v>0.19434000000000001</v>
      </c>
      <c r="E1588" s="104">
        <f>IF('Case Details'!C$12=1,'Baseline survivor func'!C1588,'Baseline survivor func'!D1588)</f>
        <v>0.54503999999999997</v>
      </c>
      <c r="F1588" s="105">
        <f>ROUND(E1588^EXP('Linear predictor'!D$86),5)</f>
        <v>0.59087000000000001</v>
      </c>
      <c r="G1588" s="91">
        <v>0.85248000000000002</v>
      </c>
      <c r="H1588" s="112">
        <v>0.85114999999999996</v>
      </c>
      <c r="I1588" s="115">
        <f>IF('Case Details'!C$12=1,'Baseline survivor func'!G1588,'Baseline survivor func'!H1588)</f>
        <v>0.85248000000000002</v>
      </c>
      <c r="J1588" s="110">
        <f>ROUND(I1588^EXP('Linear predictor'!F$86),5)</f>
        <v>0.83699999999999997</v>
      </c>
    </row>
    <row r="1589" spans="1:10">
      <c r="A1589" s="93">
        <v>1584</v>
      </c>
      <c r="B1589" s="105">
        <v>1585</v>
      </c>
      <c r="C1589" s="93">
        <v>0.54503999999999997</v>
      </c>
      <c r="D1589" s="94">
        <v>0.19434000000000001</v>
      </c>
      <c r="E1589" s="104">
        <f>IF('Case Details'!C$12=1,'Baseline survivor func'!C1589,'Baseline survivor func'!D1589)</f>
        <v>0.54503999999999997</v>
      </c>
      <c r="F1589" s="105">
        <f>ROUND(E1589^EXP('Linear predictor'!D$86),5)</f>
        <v>0.59087000000000001</v>
      </c>
      <c r="G1589" s="91">
        <v>0.85248000000000002</v>
      </c>
      <c r="H1589" s="112">
        <v>0.85114999999999996</v>
      </c>
      <c r="I1589" s="115">
        <f>IF('Case Details'!C$12=1,'Baseline survivor func'!G1589,'Baseline survivor func'!H1589)</f>
        <v>0.85248000000000002</v>
      </c>
      <c r="J1589" s="110">
        <f>ROUND(I1589^EXP('Linear predictor'!F$86),5)</f>
        <v>0.83699999999999997</v>
      </c>
    </row>
    <row r="1590" spans="1:10">
      <c r="A1590" s="93">
        <v>1585</v>
      </c>
      <c r="B1590" s="105">
        <v>1586</v>
      </c>
      <c r="C1590" s="93">
        <v>0.54503999999999997</v>
      </c>
      <c r="D1590" s="94">
        <v>0.19434000000000001</v>
      </c>
      <c r="E1590" s="104">
        <f>IF('Case Details'!C$12=1,'Baseline survivor func'!C1590,'Baseline survivor func'!D1590)</f>
        <v>0.54503999999999997</v>
      </c>
      <c r="F1590" s="105">
        <f>ROUND(E1590^EXP('Linear predictor'!D$86),5)</f>
        <v>0.59087000000000001</v>
      </c>
      <c r="G1590" s="91">
        <v>0.85248000000000002</v>
      </c>
      <c r="H1590" s="112">
        <v>0.85114999999999996</v>
      </c>
      <c r="I1590" s="115">
        <f>IF('Case Details'!C$12=1,'Baseline survivor func'!G1590,'Baseline survivor func'!H1590)</f>
        <v>0.85248000000000002</v>
      </c>
      <c r="J1590" s="110">
        <f>ROUND(I1590^EXP('Linear predictor'!F$86),5)</f>
        <v>0.83699999999999997</v>
      </c>
    </row>
    <row r="1591" spans="1:10">
      <c r="A1591" s="93">
        <v>1586</v>
      </c>
      <c r="B1591" s="105">
        <v>1587</v>
      </c>
      <c r="C1591" s="93">
        <v>0.54503999999999997</v>
      </c>
      <c r="D1591" s="94">
        <v>0.19434000000000001</v>
      </c>
      <c r="E1591" s="104">
        <f>IF('Case Details'!C$12=1,'Baseline survivor func'!C1591,'Baseline survivor func'!D1591)</f>
        <v>0.54503999999999997</v>
      </c>
      <c r="F1591" s="105">
        <f>ROUND(E1591^EXP('Linear predictor'!D$86),5)</f>
        <v>0.59087000000000001</v>
      </c>
      <c r="G1591" s="91">
        <v>0.85248000000000002</v>
      </c>
      <c r="H1591" s="112">
        <v>0.85114999999999996</v>
      </c>
      <c r="I1591" s="115">
        <f>IF('Case Details'!C$12=1,'Baseline survivor func'!G1591,'Baseline survivor func'!H1591)</f>
        <v>0.85248000000000002</v>
      </c>
      <c r="J1591" s="110">
        <f>ROUND(I1591^EXP('Linear predictor'!F$86),5)</f>
        <v>0.83699999999999997</v>
      </c>
    </row>
    <row r="1592" spans="1:10">
      <c r="A1592" s="93">
        <v>1587</v>
      </c>
      <c r="B1592" s="105">
        <v>1588</v>
      </c>
      <c r="C1592" s="93">
        <v>0.54503999999999997</v>
      </c>
      <c r="D1592" s="94">
        <v>0.19434000000000001</v>
      </c>
      <c r="E1592" s="104">
        <f>IF('Case Details'!C$12=1,'Baseline survivor func'!C1592,'Baseline survivor func'!D1592)</f>
        <v>0.54503999999999997</v>
      </c>
      <c r="F1592" s="105">
        <f>ROUND(E1592^EXP('Linear predictor'!D$86),5)</f>
        <v>0.59087000000000001</v>
      </c>
      <c r="G1592" s="91">
        <v>0.85248000000000002</v>
      </c>
      <c r="H1592" s="112">
        <v>0.85114999999999996</v>
      </c>
      <c r="I1592" s="115">
        <f>IF('Case Details'!C$12=1,'Baseline survivor func'!G1592,'Baseline survivor func'!H1592)</f>
        <v>0.85248000000000002</v>
      </c>
      <c r="J1592" s="110">
        <f>ROUND(I1592^EXP('Linear predictor'!F$86),5)</f>
        <v>0.83699999999999997</v>
      </c>
    </row>
    <row r="1593" spans="1:10">
      <c r="A1593" s="93">
        <v>1588</v>
      </c>
      <c r="B1593" s="105">
        <v>1589</v>
      </c>
      <c r="C1593" s="93">
        <v>0.54503999999999997</v>
      </c>
      <c r="D1593" s="94">
        <v>0.19434000000000001</v>
      </c>
      <c r="E1593" s="104">
        <f>IF('Case Details'!C$12=1,'Baseline survivor func'!C1593,'Baseline survivor func'!D1593)</f>
        <v>0.54503999999999997</v>
      </c>
      <c r="F1593" s="105">
        <f>ROUND(E1593^EXP('Linear predictor'!D$86),5)</f>
        <v>0.59087000000000001</v>
      </c>
      <c r="G1593" s="91">
        <v>0.85248000000000002</v>
      </c>
      <c r="H1593" s="112">
        <v>0.85043999999999997</v>
      </c>
      <c r="I1593" s="115">
        <f>IF('Case Details'!C$12=1,'Baseline survivor func'!G1593,'Baseline survivor func'!H1593)</f>
        <v>0.85248000000000002</v>
      </c>
      <c r="J1593" s="110">
        <f>ROUND(I1593^EXP('Linear predictor'!F$86),5)</f>
        <v>0.83699999999999997</v>
      </c>
    </row>
    <row r="1594" spans="1:10">
      <c r="A1594" s="93">
        <v>1589</v>
      </c>
      <c r="B1594" s="105">
        <v>1590</v>
      </c>
      <c r="C1594" s="93">
        <v>0.54503999999999997</v>
      </c>
      <c r="D1594" s="94">
        <v>0.19434000000000001</v>
      </c>
      <c r="E1594" s="104">
        <f>IF('Case Details'!C$12=1,'Baseline survivor func'!C1594,'Baseline survivor func'!D1594)</f>
        <v>0.54503999999999997</v>
      </c>
      <c r="F1594" s="105">
        <f>ROUND(E1594^EXP('Linear predictor'!D$86),5)</f>
        <v>0.59087000000000001</v>
      </c>
      <c r="G1594" s="91">
        <v>0.85248000000000002</v>
      </c>
      <c r="H1594" s="112">
        <v>0.85043999999999997</v>
      </c>
      <c r="I1594" s="115">
        <f>IF('Case Details'!C$12=1,'Baseline survivor func'!G1594,'Baseline survivor func'!H1594)</f>
        <v>0.85248000000000002</v>
      </c>
      <c r="J1594" s="110">
        <f>ROUND(I1594^EXP('Linear predictor'!F$86),5)</f>
        <v>0.83699999999999997</v>
      </c>
    </row>
    <row r="1595" spans="1:10">
      <c r="A1595" s="93">
        <v>1590</v>
      </c>
      <c r="B1595" s="105">
        <v>1591</v>
      </c>
      <c r="C1595" s="93">
        <v>0.54503999999999997</v>
      </c>
      <c r="D1595" s="94">
        <v>0.19434000000000001</v>
      </c>
      <c r="E1595" s="104">
        <f>IF('Case Details'!C$12=1,'Baseline survivor func'!C1595,'Baseline survivor func'!D1595)</f>
        <v>0.54503999999999997</v>
      </c>
      <c r="F1595" s="105">
        <f>ROUND(E1595^EXP('Linear predictor'!D$86),5)</f>
        <v>0.59087000000000001</v>
      </c>
      <c r="G1595" s="91">
        <v>0.85248000000000002</v>
      </c>
      <c r="H1595" s="112">
        <v>0.85043999999999997</v>
      </c>
      <c r="I1595" s="115">
        <f>IF('Case Details'!C$12=1,'Baseline survivor func'!G1595,'Baseline survivor func'!H1595)</f>
        <v>0.85248000000000002</v>
      </c>
      <c r="J1595" s="110">
        <f>ROUND(I1595^EXP('Linear predictor'!F$86),5)</f>
        <v>0.83699999999999997</v>
      </c>
    </row>
    <row r="1596" spans="1:10">
      <c r="A1596" s="93">
        <v>1591</v>
      </c>
      <c r="B1596" s="105">
        <v>1592</v>
      </c>
      <c r="C1596" s="93">
        <v>0.54503999999999997</v>
      </c>
      <c r="D1596" s="94">
        <v>0.19434000000000001</v>
      </c>
      <c r="E1596" s="104">
        <f>IF('Case Details'!C$12=1,'Baseline survivor func'!C1596,'Baseline survivor func'!D1596)</f>
        <v>0.54503999999999997</v>
      </c>
      <c r="F1596" s="105">
        <f>ROUND(E1596^EXP('Linear predictor'!D$86),5)</f>
        <v>0.59087000000000001</v>
      </c>
      <c r="G1596" s="91">
        <v>0.85248000000000002</v>
      </c>
      <c r="H1596" s="112">
        <v>0.85043999999999997</v>
      </c>
      <c r="I1596" s="115">
        <f>IF('Case Details'!C$12=1,'Baseline survivor func'!G1596,'Baseline survivor func'!H1596)</f>
        <v>0.85248000000000002</v>
      </c>
      <c r="J1596" s="110">
        <f>ROUND(I1596^EXP('Linear predictor'!F$86),5)</f>
        <v>0.83699999999999997</v>
      </c>
    </row>
    <row r="1597" spans="1:10">
      <c r="A1597" s="93">
        <v>1592</v>
      </c>
      <c r="B1597" s="105">
        <v>1593</v>
      </c>
      <c r="C1597" s="93">
        <v>0.54503999999999997</v>
      </c>
      <c r="D1597" s="94">
        <v>0.19434000000000001</v>
      </c>
      <c r="E1597" s="104">
        <f>IF('Case Details'!C$12=1,'Baseline survivor func'!C1597,'Baseline survivor func'!D1597)</f>
        <v>0.54503999999999997</v>
      </c>
      <c r="F1597" s="105">
        <f>ROUND(E1597^EXP('Linear predictor'!D$86),5)</f>
        <v>0.59087000000000001</v>
      </c>
      <c r="G1597" s="91">
        <v>0.85248000000000002</v>
      </c>
      <c r="H1597" s="112">
        <v>0.85043999999999997</v>
      </c>
      <c r="I1597" s="115">
        <f>IF('Case Details'!C$12=1,'Baseline survivor func'!G1597,'Baseline survivor func'!H1597)</f>
        <v>0.85248000000000002</v>
      </c>
      <c r="J1597" s="110">
        <f>ROUND(I1597^EXP('Linear predictor'!F$86),5)</f>
        <v>0.83699999999999997</v>
      </c>
    </row>
    <row r="1598" spans="1:10">
      <c r="A1598" s="93">
        <v>1593</v>
      </c>
      <c r="B1598" s="105">
        <v>1594</v>
      </c>
      <c r="C1598" s="93">
        <v>0.54503999999999997</v>
      </c>
      <c r="D1598" s="94">
        <v>0.19434000000000001</v>
      </c>
      <c r="E1598" s="104">
        <f>IF('Case Details'!C$12=1,'Baseline survivor func'!C1598,'Baseline survivor func'!D1598)</f>
        <v>0.54503999999999997</v>
      </c>
      <c r="F1598" s="105">
        <f>ROUND(E1598^EXP('Linear predictor'!D$86),5)</f>
        <v>0.59087000000000001</v>
      </c>
      <c r="G1598" s="91">
        <v>0.85248000000000002</v>
      </c>
      <c r="H1598" s="112">
        <v>0.85043999999999997</v>
      </c>
      <c r="I1598" s="115">
        <f>IF('Case Details'!C$12=1,'Baseline survivor func'!G1598,'Baseline survivor func'!H1598)</f>
        <v>0.85248000000000002</v>
      </c>
      <c r="J1598" s="110">
        <f>ROUND(I1598^EXP('Linear predictor'!F$86),5)</f>
        <v>0.83699999999999997</v>
      </c>
    </row>
    <row r="1599" spans="1:10">
      <c r="A1599" s="93">
        <v>1594</v>
      </c>
      <c r="B1599" s="105">
        <v>1595</v>
      </c>
      <c r="C1599" s="93">
        <v>0.54503999999999997</v>
      </c>
      <c r="D1599" s="94">
        <v>0.19434000000000001</v>
      </c>
      <c r="E1599" s="104">
        <f>IF('Case Details'!C$12=1,'Baseline survivor func'!C1599,'Baseline survivor func'!D1599)</f>
        <v>0.54503999999999997</v>
      </c>
      <c r="F1599" s="105">
        <f>ROUND(E1599^EXP('Linear predictor'!D$86),5)</f>
        <v>0.59087000000000001</v>
      </c>
      <c r="G1599" s="91">
        <v>0.85248000000000002</v>
      </c>
      <c r="H1599" s="112">
        <v>0.85043999999999997</v>
      </c>
      <c r="I1599" s="115">
        <f>IF('Case Details'!C$12=1,'Baseline survivor func'!G1599,'Baseline survivor func'!H1599)</f>
        <v>0.85248000000000002</v>
      </c>
      <c r="J1599" s="110">
        <f>ROUND(I1599^EXP('Linear predictor'!F$86),5)</f>
        <v>0.83699999999999997</v>
      </c>
    </row>
    <row r="1600" spans="1:10">
      <c r="A1600" s="93">
        <v>1595</v>
      </c>
      <c r="B1600" s="105">
        <v>1596</v>
      </c>
      <c r="C1600" s="93">
        <v>0.54503999999999997</v>
      </c>
      <c r="D1600" s="94">
        <v>0.19434000000000001</v>
      </c>
      <c r="E1600" s="104">
        <f>IF('Case Details'!C$12=1,'Baseline survivor func'!C1600,'Baseline survivor func'!D1600)</f>
        <v>0.54503999999999997</v>
      </c>
      <c r="F1600" s="105">
        <f>ROUND(E1600^EXP('Linear predictor'!D$86),5)</f>
        <v>0.59087000000000001</v>
      </c>
      <c r="G1600" s="91">
        <v>0.85248000000000002</v>
      </c>
      <c r="H1600" s="112">
        <v>0.85043999999999997</v>
      </c>
      <c r="I1600" s="115">
        <f>IF('Case Details'!C$12=1,'Baseline survivor func'!G1600,'Baseline survivor func'!H1600)</f>
        <v>0.85248000000000002</v>
      </c>
      <c r="J1600" s="110">
        <f>ROUND(I1600^EXP('Linear predictor'!F$86),5)</f>
        <v>0.83699999999999997</v>
      </c>
    </row>
    <row r="1601" spans="1:10">
      <c r="A1601" s="93">
        <v>1596</v>
      </c>
      <c r="B1601" s="105">
        <v>1597</v>
      </c>
      <c r="C1601" s="93">
        <v>0.54503999999999997</v>
      </c>
      <c r="D1601" s="94">
        <v>0.19434000000000001</v>
      </c>
      <c r="E1601" s="104">
        <f>IF('Case Details'!C$12=1,'Baseline survivor func'!C1601,'Baseline survivor func'!D1601)</f>
        <v>0.54503999999999997</v>
      </c>
      <c r="F1601" s="105">
        <f>ROUND(E1601^EXP('Linear predictor'!D$86),5)</f>
        <v>0.59087000000000001</v>
      </c>
      <c r="G1601" s="91">
        <v>0.85248000000000002</v>
      </c>
      <c r="H1601" s="112">
        <v>0.85043999999999997</v>
      </c>
      <c r="I1601" s="115">
        <f>IF('Case Details'!C$12=1,'Baseline survivor func'!G1601,'Baseline survivor func'!H1601)</f>
        <v>0.85248000000000002</v>
      </c>
      <c r="J1601" s="110">
        <f>ROUND(I1601^EXP('Linear predictor'!F$86),5)</f>
        <v>0.83699999999999997</v>
      </c>
    </row>
    <row r="1602" spans="1:10">
      <c r="A1602" s="93">
        <v>1597</v>
      </c>
      <c r="B1602" s="105">
        <v>1598</v>
      </c>
      <c r="C1602" s="93">
        <v>0.54503999999999997</v>
      </c>
      <c r="D1602" s="94">
        <v>0.19434000000000001</v>
      </c>
      <c r="E1602" s="104">
        <f>IF('Case Details'!C$12=1,'Baseline survivor func'!C1602,'Baseline survivor func'!D1602)</f>
        <v>0.54503999999999997</v>
      </c>
      <c r="F1602" s="105">
        <f>ROUND(E1602^EXP('Linear predictor'!D$86),5)</f>
        <v>0.59087000000000001</v>
      </c>
      <c r="G1602" s="91">
        <v>0.85248000000000002</v>
      </c>
      <c r="H1602" s="112">
        <v>0.84972000000000003</v>
      </c>
      <c r="I1602" s="115">
        <f>IF('Case Details'!C$12=1,'Baseline survivor func'!G1602,'Baseline survivor func'!H1602)</f>
        <v>0.85248000000000002</v>
      </c>
      <c r="J1602" s="110">
        <f>ROUND(I1602^EXP('Linear predictor'!F$86),5)</f>
        <v>0.83699999999999997</v>
      </c>
    </row>
    <row r="1603" spans="1:10">
      <c r="A1603" s="93">
        <v>1598</v>
      </c>
      <c r="B1603" s="105">
        <v>1599</v>
      </c>
      <c r="C1603" s="93">
        <v>0.54503999999999997</v>
      </c>
      <c r="D1603" s="94">
        <v>0.19434000000000001</v>
      </c>
      <c r="E1603" s="104">
        <f>IF('Case Details'!C$12=1,'Baseline survivor func'!C1603,'Baseline survivor func'!D1603)</f>
        <v>0.54503999999999997</v>
      </c>
      <c r="F1603" s="105">
        <f>ROUND(E1603^EXP('Linear predictor'!D$86),5)</f>
        <v>0.59087000000000001</v>
      </c>
      <c r="G1603" s="91">
        <v>0.85248000000000002</v>
      </c>
      <c r="H1603" s="112">
        <v>0.84972000000000003</v>
      </c>
      <c r="I1603" s="115">
        <f>IF('Case Details'!C$12=1,'Baseline survivor func'!G1603,'Baseline survivor func'!H1603)</f>
        <v>0.85248000000000002</v>
      </c>
      <c r="J1603" s="110">
        <f>ROUND(I1603^EXP('Linear predictor'!F$86),5)</f>
        <v>0.83699999999999997</v>
      </c>
    </row>
    <row r="1604" spans="1:10">
      <c r="A1604" s="93">
        <v>1599</v>
      </c>
      <c r="B1604" s="105">
        <v>1600</v>
      </c>
      <c r="C1604" s="93">
        <v>0.54503999999999997</v>
      </c>
      <c r="D1604" s="94">
        <v>0.19434000000000001</v>
      </c>
      <c r="E1604" s="104">
        <f>IF('Case Details'!C$12=1,'Baseline survivor func'!C1604,'Baseline survivor func'!D1604)</f>
        <v>0.54503999999999997</v>
      </c>
      <c r="F1604" s="105">
        <f>ROUND(E1604^EXP('Linear predictor'!D$86),5)</f>
        <v>0.59087000000000001</v>
      </c>
      <c r="G1604" s="91">
        <v>0.85248000000000002</v>
      </c>
      <c r="H1604" s="112">
        <v>0.84901000000000004</v>
      </c>
      <c r="I1604" s="115">
        <f>IF('Case Details'!C$12=1,'Baseline survivor func'!G1604,'Baseline survivor func'!H1604)</f>
        <v>0.85248000000000002</v>
      </c>
      <c r="J1604" s="110">
        <f>ROUND(I1604^EXP('Linear predictor'!F$86),5)</f>
        <v>0.83699999999999997</v>
      </c>
    </row>
    <row r="1605" spans="1:10">
      <c r="A1605" s="93">
        <v>1600</v>
      </c>
      <c r="B1605" s="105">
        <v>1601</v>
      </c>
      <c r="C1605" s="93">
        <v>0.54503999999999997</v>
      </c>
      <c r="D1605" s="94">
        <v>0.19434000000000001</v>
      </c>
      <c r="E1605" s="104">
        <f>IF('Case Details'!C$12=1,'Baseline survivor func'!C1605,'Baseline survivor func'!D1605)</f>
        <v>0.54503999999999997</v>
      </c>
      <c r="F1605" s="105">
        <f>ROUND(E1605^EXP('Linear predictor'!D$86),5)</f>
        <v>0.59087000000000001</v>
      </c>
      <c r="G1605" s="91">
        <v>0.85248000000000002</v>
      </c>
      <c r="H1605" s="112">
        <v>0.84901000000000004</v>
      </c>
      <c r="I1605" s="115">
        <f>IF('Case Details'!C$12=1,'Baseline survivor func'!G1605,'Baseline survivor func'!H1605)</f>
        <v>0.85248000000000002</v>
      </c>
      <c r="J1605" s="110">
        <f>ROUND(I1605^EXP('Linear predictor'!F$86),5)</f>
        <v>0.83699999999999997</v>
      </c>
    </row>
    <row r="1606" spans="1:10">
      <c r="A1606" s="93">
        <v>1601</v>
      </c>
      <c r="B1606" s="105">
        <v>1602</v>
      </c>
      <c r="C1606" s="93">
        <v>0.54503999999999997</v>
      </c>
      <c r="D1606" s="94">
        <v>0.19434000000000001</v>
      </c>
      <c r="E1606" s="104">
        <f>IF('Case Details'!C$12=1,'Baseline survivor func'!C1606,'Baseline survivor func'!D1606)</f>
        <v>0.54503999999999997</v>
      </c>
      <c r="F1606" s="105">
        <f>ROUND(E1606^EXP('Linear predictor'!D$86),5)</f>
        <v>0.59087000000000001</v>
      </c>
      <c r="G1606" s="91">
        <v>0.85248000000000002</v>
      </c>
      <c r="H1606" s="112">
        <v>0.84830000000000005</v>
      </c>
      <c r="I1606" s="115">
        <f>IF('Case Details'!C$12=1,'Baseline survivor func'!G1606,'Baseline survivor func'!H1606)</f>
        <v>0.85248000000000002</v>
      </c>
      <c r="J1606" s="110">
        <f>ROUND(I1606^EXP('Linear predictor'!F$86),5)</f>
        <v>0.83699999999999997</v>
      </c>
    </row>
    <row r="1607" spans="1:10">
      <c r="A1607" s="93">
        <v>1602</v>
      </c>
      <c r="B1607" s="105">
        <v>1603</v>
      </c>
      <c r="C1607" s="93">
        <v>0.54503999999999997</v>
      </c>
      <c r="D1607" s="94">
        <v>0.19434000000000001</v>
      </c>
      <c r="E1607" s="104">
        <f>IF('Case Details'!C$12=1,'Baseline survivor func'!C1607,'Baseline survivor func'!D1607)</f>
        <v>0.54503999999999997</v>
      </c>
      <c r="F1607" s="105">
        <f>ROUND(E1607^EXP('Linear predictor'!D$86),5)</f>
        <v>0.59087000000000001</v>
      </c>
      <c r="G1607" s="91">
        <v>0.85248000000000002</v>
      </c>
      <c r="H1607" s="112">
        <v>0.84830000000000005</v>
      </c>
      <c r="I1607" s="115">
        <f>IF('Case Details'!C$12=1,'Baseline survivor func'!G1607,'Baseline survivor func'!H1607)</f>
        <v>0.85248000000000002</v>
      </c>
      <c r="J1607" s="110">
        <f>ROUND(I1607^EXP('Linear predictor'!F$86),5)</f>
        <v>0.83699999999999997</v>
      </c>
    </row>
    <row r="1608" spans="1:10">
      <c r="A1608" s="93">
        <v>1603</v>
      </c>
      <c r="B1608" s="105">
        <v>1604</v>
      </c>
      <c r="C1608" s="93">
        <v>0.54503999999999997</v>
      </c>
      <c r="D1608" s="94">
        <v>0.19434000000000001</v>
      </c>
      <c r="E1608" s="104">
        <f>IF('Case Details'!C$12=1,'Baseline survivor func'!C1608,'Baseline survivor func'!D1608)</f>
        <v>0.54503999999999997</v>
      </c>
      <c r="F1608" s="105">
        <f>ROUND(E1608^EXP('Linear predictor'!D$86),5)</f>
        <v>0.59087000000000001</v>
      </c>
      <c r="G1608" s="91">
        <v>0.85248000000000002</v>
      </c>
      <c r="H1608" s="112">
        <v>0.84830000000000005</v>
      </c>
      <c r="I1608" s="115">
        <f>IF('Case Details'!C$12=1,'Baseline survivor func'!G1608,'Baseline survivor func'!H1608)</f>
        <v>0.85248000000000002</v>
      </c>
      <c r="J1608" s="110">
        <f>ROUND(I1608^EXP('Linear predictor'!F$86),5)</f>
        <v>0.83699999999999997</v>
      </c>
    </row>
    <row r="1609" spans="1:10">
      <c r="A1609" s="93">
        <v>1604</v>
      </c>
      <c r="B1609" s="105">
        <v>1605</v>
      </c>
      <c r="C1609" s="93">
        <v>0.54503999999999997</v>
      </c>
      <c r="D1609" s="94">
        <v>0.19434000000000001</v>
      </c>
      <c r="E1609" s="104">
        <f>IF('Case Details'!C$12=1,'Baseline survivor func'!C1609,'Baseline survivor func'!D1609)</f>
        <v>0.54503999999999997</v>
      </c>
      <c r="F1609" s="105">
        <f>ROUND(E1609^EXP('Linear predictor'!D$86),5)</f>
        <v>0.59087000000000001</v>
      </c>
      <c r="G1609" s="91">
        <v>0.85248000000000002</v>
      </c>
      <c r="H1609" s="112">
        <v>0.84830000000000005</v>
      </c>
      <c r="I1609" s="115">
        <f>IF('Case Details'!C$12=1,'Baseline survivor func'!G1609,'Baseline survivor func'!H1609)</f>
        <v>0.85248000000000002</v>
      </c>
      <c r="J1609" s="110">
        <f>ROUND(I1609^EXP('Linear predictor'!F$86),5)</f>
        <v>0.83699999999999997</v>
      </c>
    </row>
    <row r="1610" spans="1:10">
      <c r="A1610" s="93">
        <v>1605</v>
      </c>
      <c r="B1610" s="105">
        <v>1606</v>
      </c>
      <c r="C1610" s="93">
        <v>0.54503999999999997</v>
      </c>
      <c r="D1610" s="94">
        <v>0.19434000000000001</v>
      </c>
      <c r="E1610" s="104">
        <f>IF('Case Details'!C$12=1,'Baseline survivor func'!C1610,'Baseline survivor func'!D1610)</f>
        <v>0.54503999999999997</v>
      </c>
      <c r="F1610" s="105">
        <f>ROUND(E1610^EXP('Linear predictor'!D$86),5)</f>
        <v>0.59087000000000001</v>
      </c>
      <c r="G1610" s="91">
        <v>0.85248000000000002</v>
      </c>
      <c r="H1610" s="112">
        <v>0.84830000000000005</v>
      </c>
      <c r="I1610" s="115">
        <f>IF('Case Details'!C$12=1,'Baseline survivor func'!G1610,'Baseline survivor func'!H1610)</f>
        <v>0.85248000000000002</v>
      </c>
      <c r="J1610" s="110">
        <f>ROUND(I1610^EXP('Linear predictor'!F$86),5)</f>
        <v>0.83699999999999997</v>
      </c>
    </row>
    <row r="1611" spans="1:10">
      <c r="A1611" s="93">
        <v>1606</v>
      </c>
      <c r="B1611" s="105">
        <v>1607</v>
      </c>
      <c r="C1611" s="93">
        <v>0.54503999999999997</v>
      </c>
      <c r="D1611" s="94">
        <v>0.19434000000000001</v>
      </c>
      <c r="E1611" s="104">
        <f>IF('Case Details'!C$12=1,'Baseline survivor func'!C1611,'Baseline survivor func'!D1611)</f>
        <v>0.54503999999999997</v>
      </c>
      <c r="F1611" s="105">
        <f>ROUND(E1611^EXP('Linear predictor'!D$86),5)</f>
        <v>0.59087000000000001</v>
      </c>
      <c r="G1611" s="91">
        <v>0.85248000000000002</v>
      </c>
      <c r="H1611" s="112">
        <v>0.84830000000000005</v>
      </c>
      <c r="I1611" s="115">
        <f>IF('Case Details'!C$12=1,'Baseline survivor func'!G1611,'Baseline survivor func'!H1611)</f>
        <v>0.85248000000000002</v>
      </c>
      <c r="J1611" s="110">
        <f>ROUND(I1611^EXP('Linear predictor'!F$86),5)</f>
        <v>0.83699999999999997</v>
      </c>
    </row>
    <row r="1612" spans="1:10">
      <c r="A1612" s="93">
        <v>1607</v>
      </c>
      <c r="B1612" s="105">
        <v>1608</v>
      </c>
      <c r="C1612" s="93">
        <v>0.54503999999999997</v>
      </c>
      <c r="D1612" s="94">
        <v>0.19434000000000001</v>
      </c>
      <c r="E1612" s="104">
        <f>IF('Case Details'!C$12=1,'Baseline survivor func'!C1612,'Baseline survivor func'!D1612)</f>
        <v>0.54503999999999997</v>
      </c>
      <c r="F1612" s="105">
        <f>ROUND(E1612^EXP('Linear predictor'!D$86),5)</f>
        <v>0.59087000000000001</v>
      </c>
      <c r="G1612" s="91">
        <v>0.85248000000000002</v>
      </c>
      <c r="H1612" s="112">
        <v>0.84830000000000005</v>
      </c>
      <c r="I1612" s="115">
        <f>IF('Case Details'!C$12=1,'Baseline survivor func'!G1612,'Baseline survivor func'!H1612)</f>
        <v>0.85248000000000002</v>
      </c>
      <c r="J1612" s="110">
        <f>ROUND(I1612^EXP('Linear predictor'!F$86),5)</f>
        <v>0.83699999999999997</v>
      </c>
    </row>
    <row r="1613" spans="1:10">
      <c r="A1613" s="93">
        <v>1608</v>
      </c>
      <c r="B1613" s="105">
        <v>1609</v>
      </c>
      <c r="C1613" s="93">
        <v>0.54503999999999997</v>
      </c>
      <c r="D1613" s="94">
        <v>0.19434000000000001</v>
      </c>
      <c r="E1613" s="104">
        <f>IF('Case Details'!C$12=1,'Baseline survivor func'!C1613,'Baseline survivor func'!D1613)</f>
        <v>0.54503999999999997</v>
      </c>
      <c r="F1613" s="105">
        <f>ROUND(E1613^EXP('Linear predictor'!D$86),5)</f>
        <v>0.59087000000000001</v>
      </c>
      <c r="G1613" s="91">
        <v>0.85248000000000002</v>
      </c>
      <c r="H1613" s="112">
        <v>0.84830000000000005</v>
      </c>
      <c r="I1613" s="115">
        <f>IF('Case Details'!C$12=1,'Baseline survivor func'!G1613,'Baseline survivor func'!H1613)</f>
        <v>0.85248000000000002</v>
      </c>
      <c r="J1613" s="110">
        <f>ROUND(I1613^EXP('Linear predictor'!F$86),5)</f>
        <v>0.83699999999999997</v>
      </c>
    </row>
    <row r="1614" spans="1:10">
      <c r="A1614" s="93">
        <v>1609</v>
      </c>
      <c r="B1614" s="105">
        <v>1610</v>
      </c>
      <c r="C1614" s="93">
        <v>0.54503999999999997</v>
      </c>
      <c r="D1614" s="94">
        <v>0.19434000000000001</v>
      </c>
      <c r="E1614" s="104">
        <f>IF('Case Details'!C$12=1,'Baseline survivor func'!C1614,'Baseline survivor func'!D1614)</f>
        <v>0.54503999999999997</v>
      </c>
      <c r="F1614" s="105">
        <f>ROUND(E1614^EXP('Linear predictor'!D$86),5)</f>
        <v>0.59087000000000001</v>
      </c>
      <c r="G1614" s="91">
        <v>0.85248000000000002</v>
      </c>
      <c r="H1614" s="112">
        <v>0.84830000000000005</v>
      </c>
      <c r="I1614" s="115">
        <f>IF('Case Details'!C$12=1,'Baseline survivor func'!G1614,'Baseline survivor func'!H1614)</f>
        <v>0.85248000000000002</v>
      </c>
      <c r="J1614" s="110">
        <f>ROUND(I1614^EXP('Linear predictor'!F$86),5)</f>
        <v>0.83699999999999997</v>
      </c>
    </row>
    <row r="1615" spans="1:10">
      <c r="A1615" s="93">
        <v>1610</v>
      </c>
      <c r="B1615" s="105">
        <v>1611</v>
      </c>
      <c r="C1615" s="93">
        <v>0.54503999999999997</v>
      </c>
      <c r="D1615" s="94">
        <v>0.19434000000000001</v>
      </c>
      <c r="E1615" s="104">
        <f>IF('Case Details'!C$12=1,'Baseline survivor func'!C1615,'Baseline survivor func'!D1615)</f>
        <v>0.54503999999999997</v>
      </c>
      <c r="F1615" s="105">
        <f>ROUND(E1615^EXP('Linear predictor'!D$86),5)</f>
        <v>0.59087000000000001</v>
      </c>
      <c r="G1615" s="91">
        <v>0.85248000000000002</v>
      </c>
      <c r="H1615" s="112">
        <v>0.84830000000000005</v>
      </c>
      <c r="I1615" s="115">
        <f>IF('Case Details'!C$12=1,'Baseline survivor func'!G1615,'Baseline survivor func'!H1615)</f>
        <v>0.85248000000000002</v>
      </c>
      <c r="J1615" s="110">
        <f>ROUND(I1615^EXP('Linear predictor'!F$86),5)</f>
        <v>0.83699999999999997</v>
      </c>
    </row>
    <row r="1616" spans="1:10">
      <c r="A1616" s="93">
        <v>1611</v>
      </c>
      <c r="B1616" s="105">
        <v>1612</v>
      </c>
      <c r="C1616" s="93">
        <v>0.54503999999999997</v>
      </c>
      <c r="D1616" s="94">
        <v>0.19434000000000001</v>
      </c>
      <c r="E1616" s="104">
        <f>IF('Case Details'!C$12=1,'Baseline survivor func'!C1616,'Baseline survivor func'!D1616)</f>
        <v>0.54503999999999997</v>
      </c>
      <c r="F1616" s="105">
        <f>ROUND(E1616^EXP('Linear predictor'!D$86),5)</f>
        <v>0.59087000000000001</v>
      </c>
      <c r="G1616" s="91">
        <v>0.85248000000000002</v>
      </c>
      <c r="H1616" s="112">
        <v>0.84830000000000005</v>
      </c>
      <c r="I1616" s="115">
        <f>IF('Case Details'!C$12=1,'Baseline survivor func'!G1616,'Baseline survivor func'!H1616)</f>
        <v>0.85248000000000002</v>
      </c>
      <c r="J1616" s="110">
        <f>ROUND(I1616^EXP('Linear predictor'!F$86),5)</f>
        <v>0.83699999999999997</v>
      </c>
    </row>
    <row r="1617" spans="1:10">
      <c r="A1617" s="93">
        <v>1612</v>
      </c>
      <c r="B1617" s="105">
        <v>1613</v>
      </c>
      <c r="C1617" s="93">
        <v>0.54503999999999997</v>
      </c>
      <c r="D1617" s="94">
        <v>0.19434000000000001</v>
      </c>
      <c r="E1617" s="104">
        <f>IF('Case Details'!C$12=1,'Baseline survivor func'!C1617,'Baseline survivor func'!D1617)</f>
        <v>0.54503999999999997</v>
      </c>
      <c r="F1617" s="105">
        <f>ROUND(E1617^EXP('Linear predictor'!D$86),5)</f>
        <v>0.59087000000000001</v>
      </c>
      <c r="G1617" s="91">
        <v>0.85248000000000002</v>
      </c>
      <c r="H1617" s="112">
        <v>0.84830000000000005</v>
      </c>
      <c r="I1617" s="115">
        <f>IF('Case Details'!C$12=1,'Baseline survivor func'!G1617,'Baseline survivor func'!H1617)</f>
        <v>0.85248000000000002</v>
      </c>
      <c r="J1617" s="110">
        <f>ROUND(I1617^EXP('Linear predictor'!F$86),5)</f>
        <v>0.83699999999999997</v>
      </c>
    </row>
    <row r="1618" spans="1:10">
      <c r="A1618" s="93">
        <v>1613</v>
      </c>
      <c r="B1618" s="105">
        <v>1614</v>
      </c>
      <c r="C1618" s="93">
        <v>0.54503999999999997</v>
      </c>
      <c r="D1618" s="94">
        <v>0.19434000000000001</v>
      </c>
      <c r="E1618" s="104">
        <f>IF('Case Details'!C$12=1,'Baseline survivor func'!C1618,'Baseline survivor func'!D1618)</f>
        <v>0.54503999999999997</v>
      </c>
      <c r="F1618" s="105">
        <f>ROUND(E1618^EXP('Linear predictor'!D$86),5)</f>
        <v>0.59087000000000001</v>
      </c>
      <c r="G1618" s="91">
        <v>0.85248000000000002</v>
      </c>
      <c r="H1618" s="112">
        <v>0.84830000000000005</v>
      </c>
      <c r="I1618" s="115">
        <f>IF('Case Details'!C$12=1,'Baseline survivor func'!G1618,'Baseline survivor func'!H1618)</f>
        <v>0.85248000000000002</v>
      </c>
      <c r="J1618" s="110">
        <f>ROUND(I1618^EXP('Linear predictor'!F$86),5)</f>
        <v>0.83699999999999997</v>
      </c>
    </row>
    <row r="1619" spans="1:10">
      <c r="A1619" s="93">
        <v>1614</v>
      </c>
      <c r="B1619" s="105">
        <v>1615</v>
      </c>
      <c r="C1619" s="93">
        <v>0.54503999999999997</v>
      </c>
      <c r="D1619" s="94">
        <v>0.19434000000000001</v>
      </c>
      <c r="E1619" s="104">
        <f>IF('Case Details'!C$12=1,'Baseline survivor func'!C1619,'Baseline survivor func'!D1619)</f>
        <v>0.54503999999999997</v>
      </c>
      <c r="F1619" s="105">
        <f>ROUND(E1619^EXP('Linear predictor'!D$86),5)</f>
        <v>0.59087000000000001</v>
      </c>
      <c r="G1619" s="91">
        <v>0.85248000000000002</v>
      </c>
      <c r="H1619" s="112">
        <v>0.84758</v>
      </c>
      <c r="I1619" s="115">
        <f>IF('Case Details'!C$12=1,'Baseline survivor func'!G1619,'Baseline survivor func'!H1619)</f>
        <v>0.85248000000000002</v>
      </c>
      <c r="J1619" s="110">
        <f>ROUND(I1619^EXP('Linear predictor'!F$86),5)</f>
        <v>0.83699999999999997</v>
      </c>
    </row>
    <row r="1620" spans="1:10">
      <c r="A1620" s="93">
        <v>1615</v>
      </c>
      <c r="B1620" s="105">
        <v>1616</v>
      </c>
      <c r="C1620" s="93">
        <v>0.54503999999999997</v>
      </c>
      <c r="D1620" s="94">
        <v>0.19434000000000001</v>
      </c>
      <c r="E1620" s="104">
        <f>IF('Case Details'!C$12=1,'Baseline survivor func'!C1620,'Baseline survivor func'!D1620)</f>
        <v>0.54503999999999997</v>
      </c>
      <c r="F1620" s="105">
        <f>ROUND(E1620^EXP('Linear predictor'!D$86),5)</f>
        <v>0.59087000000000001</v>
      </c>
      <c r="G1620" s="91">
        <v>0.85248000000000002</v>
      </c>
      <c r="H1620" s="112">
        <v>0.84758</v>
      </c>
      <c r="I1620" s="115">
        <f>IF('Case Details'!C$12=1,'Baseline survivor func'!G1620,'Baseline survivor func'!H1620)</f>
        <v>0.85248000000000002</v>
      </c>
      <c r="J1620" s="110">
        <f>ROUND(I1620^EXP('Linear predictor'!F$86),5)</f>
        <v>0.83699999999999997</v>
      </c>
    </row>
    <row r="1621" spans="1:10">
      <c r="A1621" s="93">
        <v>1616</v>
      </c>
      <c r="B1621" s="105">
        <v>1617</v>
      </c>
      <c r="C1621" s="93">
        <v>0.54503999999999997</v>
      </c>
      <c r="D1621" s="94">
        <v>0.19434000000000001</v>
      </c>
      <c r="E1621" s="104">
        <f>IF('Case Details'!C$12=1,'Baseline survivor func'!C1621,'Baseline survivor func'!D1621)</f>
        <v>0.54503999999999997</v>
      </c>
      <c r="F1621" s="105">
        <f>ROUND(E1621^EXP('Linear predictor'!D$86),5)</f>
        <v>0.59087000000000001</v>
      </c>
      <c r="G1621" s="91">
        <v>0.85248000000000002</v>
      </c>
      <c r="H1621" s="112">
        <v>0.84758</v>
      </c>
      <c r="I1621" s="115">
        <f>IF('Case Details'!C$12=1,'Baseline survivor func'!G1621,'Baseline survivor func'!H1621)</f>
        <v>0.85248000000000002</v>
      </c>
      <c r="J1621" s="110">
        <f>ROUND(I1621^EXP('Linear predictor'!F$86),5)</f>
        <v>0.83699999999999997</v>
      </c>
    </row>
    <row r="1622" spans="1:10">
      <c r="A1622" s="93">
        <v>1617</v>
      </c>
      <c r="B1622" s="105">
        <v>1618</v>
      </c>
      <c r="C1622" s="93">
        <v>0.54503999999999997</v>
      </c>
      <c r="D1622" s="94">
        <v>0.19434000000000001</v>
      </c>
      <c r="E1622" s="104">
        <f>IF('Case Details'!C$12=1,'Baseline survivor func'!C1622,'Baseline survivor func'!D1622)</f>
        <v>0.54503999999999997</v>
      </c>
      <c r="F1622" s="105">
        <f>ROUND(E1622^EXP('Linear predictor'!D$86),5)</f>
        <v>0.59087000000000001</v>
      </c>
      <c r="G1622" s="91">
        <v>0.85248000000000002</v>
      </c>
      <c r="H1622" s="112">
        <v>0.84758</v>
      </c>
      <c r="I1622" s="115">
        <f>IF('Case Details'!C$12=1,'Baseline survivor func'!G1622,'Baseline survivor func'!H1622)</f>
        <v>0.85248000000000002</v>
      </c>
      <c r="J1622" s="110">
        <f>ROUND(I1622^EXP('Linear predictor'!F$86),5)</f>
        <v>0.83699999999999997</v>
      </c>
    </row>
    <row r="1623" spans="1:10">
      <c r="A1623" s="93">
        <v>1618</v>
      </c>
      <c r="B1623" s="105">
        <v>1619</v>
      </c>
      <c r="C1623" s="93">
        <v>0.54503999999999997</v>
      </c>
      <c r="D1623" s="94">
        <v>0.19434000000000001</v>
      </c>
      <c r="E1623" s="104">
        <f>IF('Case Details'!C$12=1,'Baseline survivor func'!C1623,'Baseline survivor func'!D1623)</f>
        <v>0.54503999999999997</v>
      </c>
      <c r="F1623" s="105">
        <f>ROUND(E1623^EXP('Linear predictor'!D$86),5)</f>
        <v>0.59087000000000001</v>
      </c>
      <c r="G1623" s="91">
        <v>0.85248000000000002</v>
      </c>
      <c r="H1623" s="112">
        <v>0.84758</v>
      </c>
      <c r="I1623" s="115">
        <f>IF('Case Details'!C$12=1,'Baseline survivor func'!G1623,'Baseline survivor func'!H1623)</f>
        <v>0.85248000000000002</v>
      </c>
      <c r="J1623" s="110">
        <f>ROUND(I1623^EXP('Linear predictor'!F$86),5)</f>
        <v>0.83699999999999997</v>
      </c>
    </row>
    <row r="1624" spans="1:10">
      <c r="A1624" s="93">
        <v>1619</v>
      </c>
      <c r="B1624" s="105">
        <v>1620</v>
      </c>
      <c r="C1624" s="93">
        <v>0.54503999999999997</v>
      </c>
      <c r="D1624" s="94">
        <v>0.19434000000000001</v>
      </c>
      <c r="E1624" s="104">
        <f>IF('Case Details'!C$12=1,'Baseline survivor func'!C1624,'Baseline survivor func'!D1624)</f>
        <v>0.54503999999999997</v>
      </c>
      <c r="F1624" s="105">
        <f>ROUND(E1624^EXP('Linear predictor'!D$86),5)</f>
        <v>0.59087000000000001</v>
      </c>
      <c r="G1624" s="91">
        <v>0.85248000000000002</v>
      </c>
      <c r="H1624" s="112">
        <v>0.84758</v>
      </c>
      <c r="I1624" s="115">
        <f>IF('Case Details'!C$12=1,'Baseline survivor func'!G1624,'Baseline survivor func'!H1624)</f>
        <v>0.85248000000000002</v>
      </c>
      <c r="J1624" s="110">
        <f>ROUND(I1624^EXP('Linear predictor'!F$86),5)</f>
        <v>0.83699999999999997</v>
      </c>
    </row>
    <row r="1625" spans="1:10">
      <c r="A1625" s="93">
        <v>1620</v>
      </c>
      <c r="B1625" s="105">
        <v>1621</v>
      </c>
      <c r="C1625" s="93">
        <v>0.54503999999999997</v>
      </c>
      <c r="D1625" s="94">
        <v>0.19434000000000001</v>
      </c>
      <c r="E1625" s="104">
        <f>IF('Case Details'!C$12=1,'Baseline survivor func'!C1625,'Baseline survivor func'!D1625)</f>
        <v>0.54503999999999997</v>
      </c>
      <c r="F1625" s="105">
        <f>ROUND(E1625^EXP('Linear predictor'!D$86),5)</f>
        <v>0.59087000000000001</v>
      </c>
      <c r="G1625" s="91">
        <v>0.85248000000000002</v>
      </c>
      <c r="H1625" s="112">
        <v>0.84758</v>
      </c>
      <c r="I1625" s="115">
        <f>IF('Case Details'!C$12=1,'Baseline survivor func'!G1625,'Baseline survivor func'!H1625)</f>
        <v>0.85248000000000002</v>
      </c>
      <c r="J1625" s="110">
        <f>ROUND(I1625^EXP('Linear predictor'!F$86),5)</f>
        <v>0.83699999999999997</v>
      </c>
    </row>
    <row r="1626" spans="1:10">
      <c r="A1626" s="93">
        <v>1621</v>
      </c>
      <c r="B1626" s="105">
        <v>1622</v>
      </c>
      <c r="C1626" s="93">
        <v>0.54503999999999997</v>
      </c>
      <c r="D1626" s="94">
        <v>0.19434000000000001</v>
      </c>
      <c r="E1626" s="104">
        <f>IF('Case Details'!C$12=1,'Baseline survivor func'!C1626,'Baseline survivor func'!D1626)</f>
        <v>0.54503999999999997</v>
      </c>
      <c r="F1626" s="105">
        <f>ROUND(E1626^EXP('Linear predictor'!D$86),5)</f>
        <v>0.59087000000000001</v>
      </c>
      <c r="G1626" s="91">
        <v>0.85248000000000002</v>
      </c>
      <c r="H1626" s="112">
        <v>0.84758</v>
      </c>
      <c r="I1626" s="115">
        <f>IF('Case Details'!C$12=1,'Baseline survivor func'!G1626,'Baseline survivor func'!H1626)</f>
        <v>0.85248000000000002</v>
      </c>
      <c r="J1626" s="110">
        <f>ROUND(I1626^EXP('Linear predictor'!F$86),5)</f>
        <v>0.83699999999999997</v>
      </c>
    </row>
    <row r="1627" spans="1:10">
      <c r="A1627" s="93">
        <v>1622</v>
      </c>
      <c r="B1627" s="105">
        <v>1623</v>
      </c>
      <c r="C1627" s="93">
        <v>0.54503999999999997</v>
      </c>
      <c r="D1627" s="94">
        <v>0.19434000000000001</v>
      </c>
      <c r="E1627" s="104">
        <f>IF('Case Details'!C$12=1,'Baseline survivor func'!C1627,'Baseline survivor func'!D1627)</f>
        <v>0.54503999999999997</v>
      </c>
      <c r="F1627" s="105">
        <f>ROUND(E1627^EXP('Linear predictor'!D$86),5)</f>
        <v>0.59087000000000001</v>
      </c>
      <c r="G1627" s="91">
        <v>0.85248000000000002</v>
      </c>
      <c r="H1627" s="112">
        <v>0.84758</v>
      </c>
      <c r="I1627" s="115">
        <f>IF('Case Details'!C$12=1,'Baseline survivor func'!G1627,'Baseline survivor func'!H1627)</f>
        <v>0.85248000000000002</v>
      </c>
      <c r="J1627" s="110">
        <f>ROUND(I1627^EXP('Linear predictor'!F$86),5)</f>
        <v>0.83699999999999997</v>
      </c>
    </row>
    <row r="1628" spans="1:10">
      <c r="A1628" s="93">
        <v>1623</v>
      </c>
      <c r="B1628" s="105">
        <v>1624</v>
      </c>
      <c r="C1628" s="93">
        <v>0.54503999999999997</v>
      </c>
      <c r="D1628" s="94">
        <v>0.19434000000000001</v>
      </c>
      <c r="E1628" s="104">
        <f>IF('Case Details'!C$12=1,'Baseline survivor func'!C1628,'Baseline survivor func'!D1628)</f>
        <v>0.54503999999999997</v>
      </c>
      <c r="F1628" s="105">
        <f>ROUND(E1628^EXP('Linear predictor'!D$86),5)</f>
        <v>0.59087000000000001</v>
      </c>
      <c r="G1628" s="91">
        <v>0.85248000000000002</v>
      </c>
      <c r="H1628" s="112">
        <v>0.84758</v>
      </c>
      <c r="I1628" s="115">
        <f>IF('Case Details'!C$12=1,'Baseline survivor func'!G1628,'Baseline survivor func'!H1628)</f>
        <v>0.85248000000000002</v>
      </c>
      <c r="J1628" s="110">
        <f>ROUND(I1628^EXP('Linear predictor'!F$86),5)</f>
        <v>0.83699999999999997</v>
      </c>
    </row>
    <row r="1629" spans="1:10">
      <c r="A1629" s="93">
        <v>1624</v>
      </c>
      <c r="B1629" s="105">
        <v>1625</v>
      </c>
      <c r="C1629" s="93">
        <v>0.54503999999999997</v>
      </c>
      <c r="D1629" s="94">
        <v>0.19434000000000001</v>
      </c>
      <c r="E1629" s="104">
        <f>IF('Case Details'!C$12=1,'Baseline survivor func'!C1629,'Baseline survivor func'!D1629)</f>
        <v>0.54503999999999997</v>
      </c>
      <c r="F1629" s="105">
        <f>ROUND(E1629^EXP('Linear predictor'!D$86),5)</f>
        <v>0.59087000000000001</v>
      </c>
      <c r="G1629" s="91">
        <v>0.85248000000000002</v>
      </c>
      <c r="H1629" s="112">
        <v>0.84758</v>
      </c>
      <c r="I1629" s="115">
        <f>IF('Case Details'!C$12=1,'Baseline survivor func'!G1629,'Baseline survivor func'!H1629)</f>
        <v>0.85248000000000002</v>
      </c>
      <c r="J1629" s="110">
        <f>ROUND(I1629^EXP('Linear predictor'!F$86),5)</f>
        <v>0.83699999999999997</v>
      </c>
    </row>
    <row r="1630" spans="1:10">
      <c r="A1630" s="93">
        <v>1625</v>
      </c>
      <c r="B1630" s="105">
        <v>1626</v>
      </c>
      <c r="C1630" s="93">
        <v>0.54503999999999997</v>
      </c>
      <c r="D1630" s="94">
        <v>0.19434000000000001</v>
      </c>
      <c r="E1630" s="104">
        <f>IF('Case Details'!C$12=1,'Baseline survivor func'!C1630,'Baseline survivor func'!D1630)</f>
        <v>0.54503999999999997</v>
      </c>
      <c r="F1630" s="105">
        <f>ROUND(E1630^EXP('Linear predictor'!D$86),5)</f>
        <v>0.59087000000000001</v>
      </c>
      <c r="G1630" s="91">
        <v>0.85248000000000002</v>
      </c>
      <c r="H1630" s="112">
        <v>0.84758</v>
      </c>
      <c r="I1630" s="115">
        <f>IF('Case Details'!C$12=1,'Baseline survivor func'!G1630,'Baseline survivor func'!H1630)</f>
        <v>0.85248000000000002</v>
      </c>
      <c r="J1630" s="110">
        <f>ROUND(I1630^EXP('Linear predictor'!F$86),5)</f>
        <v>0.83699999999999997</v>
      </c>
    </row>
    <row r="1631" spans="1:10">
      <c r="A1631" s="93">
        <v>1626</v>
      </c>
      <c r="B1631" s="105">
        <v>1627</v>
      </c>
      <c r="C1631" s="93">
        <v>0.54503999999999997</v>
      </c>
      <c r="D1631" s="94">
        <v>0.19434000000000001</v>
      </c>
      <c r="E1631" s="104">
        <f>IF('Case Details'!C$12=1,'Baseline survivor func'!C1631,'Baseline survivor func'!D1631)</f>
        <v>0.54503999999999997</v>
      </c>
      <c r="F1631" s="105">
        <f>ROUND(E1631^EXP('Linear predictor'!D$86),5)</f>
        <v>0.59087000000000001</v>
      </c>
      <c r="G1631" s="91">
        <v>0.85248000000000002</v>
      </c>
      <c r="H1631" s="112">
        <v>0.84758</v>
      </c>
      <c r="I1631" s="115">
        <f>IF('Case Details'!C$12=1,'Baseline survivor func'!G1631,'Baseline survivor func'!H1631)</f>
        <v>0.85248000000000002</v>
      </c>
      <c r="J1631" s="110">
        <f>ROUND(I1631^EXP('Linear predictor'!F$86),5)</f>
        <v>0.83699999999999997</v>
      </c>
    </row>
    <row r="1632" spans="1:10">
      <c r="A1632" s="93">
        <v>1627</v>
      </c>
      <c r="B1632" s="105">
        <v>1628</v>
      </c>
      <c r="C1632" s="93">
        <v>0.54503999999999997</v>
      </c>
      <c r="D1632" s="94">
        <v>0.19434000000000001</v>
      </c>
      <c r="E1632" s="104">
        <f>IF('Case Details'!C$12=1,'Baseline survivor func'!C1632,'Baseline survivor func'!D1632)</f>
        <v>0.54503999999999997</v>
      </c>
      <c r="F1632" s="105">
        <f>ROUND(E1632^EXP('Linear predictor'!D$86),5)</f>
        <v>0.59087000000000001</v>
      </c>
      <c r="G1632" s="91">
        <v>0.85248000000000002</v>
      </c>
      <c r="H1632" s="112">
        <v>0.84758</v>
      </c>
      <c r="I1632" s="115">
        <f>IF('Case Details'!C$12=1,'Baseline survivor func'!G1632,'Baseline survivor func'!H1632)</f>
        <v>0.85248000000000002</v>
      </c>
      <c r="J1632" s="110">
        <f>ROUND(I1632^EXP('Linear predictor'!F$86),5)</f>
        <v>0.83699999999999997</v>
      </c>
    </row>
    <row r="1633" spans="1:10">
      <c r="A1633" s="93">
        <v>1628</v>
      </c>
      <c r="B1633" s="105">
        <v>1629</v>
      </c>
      <c r="C1633" s="93">
        <v>0.54503999999999997</v>
      </c>
      <c r="D1633" s="94">
        <v>0.19434000000000001</v>
      </c>
      <c r="E1633" s="104">
        <f>IF('Case Details'!C$12=1,'Baseline survivor func'!C1633,'Baseline survivor func'!D1633)</f>
        <v>0.54503999999999997</v>
      </c>
      <c r="F1633" s="105">
        <f>ROUND(E1633^EXP('Linear predictor'!D$86),5)</f>
        <v>0.59087000000000001</v>
      </c>
      <c r="G1633" s="91">
        <v>0.85248000000000002</v>
      </c>
      <c r="H1633" s="112">
        <v>0.84758</v>
      </c>
      <c r="I1633" s="115">
        <f>IF('Case Details'!C$12=1,'Baseline survivor func'!G1633,'Baseline survivor func'!H1633)</f>
        <v>0.85248000000000002</v>
      </c>
      <c r="J1633" s="110">
        <f>ROUND(I1633^EXP('Linear predictor'!F$86),5)</f>
        <v>0.83699999999999997</v>
      </c>
    </row>
    <row r="1634" spans="1:10">
      <c r="A1634" s="93">
        <v>1629</v>
      </c>
      <c r="B1634" s="105">
        <v>1630</v>
      </c>
      <c r="C1634" s="93">
        <v>0.54503999999999997</v>
      </c>
      <c r="D1634" s="94">
        <v>0.19434000000000001</v>
      </c>
      <c r="E1634" s="104">
        <f>IF('Case Details'!C$12=1,'Baseline survivor func'!C1634,'Baseline survivor func'!D1634)</f>
        <v>0.54503999999999997</v>
      </c>
      <c r="F1634" s="105">
        <f>ROUND(E1634^EXP('Linear predictor'!D$86),5)</f>
        <v>0.59087000000000001</v>
      </c>
      <c r="G1634" s="91">
        <v>0.85248000000000002</v>
      </c>
      <c r="H1634" s="112">
        <v>0.84758</v>
      </c>
      <c r="I1634" s="115">
        <f>IF('Case Details'!C$12=1,'Baseline survivor func'!G1634,'Baseline survivor func'!H1634)</f>
        <v>0.85248000000000002</v>
      </c>
      <c r="J1634" s="110">
        <f>ROUND(I1634^EXP('Linear predictor'!F$86),5)</f>
        <v>0.83699999999999997</v>
      </c>
    </row>
    <row r="1635" spans="1:10">
      <c r="A1635" s="93">
        <v>1630</v>
      </c>
      <c r="B1635" s="105">
        <v>1631</v>
      </c>
      <c r="C1635" s="93">
        <v>0.54503999999999997</v>
      </c>
      <c r="D1635" s="94">
        <v>0.19434000000000001</v>
      </c>
      <c r="E1635" s="104">
        <f>IF('Case Details'!C$12=1,'Baseline survivor func'!C1635,'Baseline survivor func'!D1635)</f>
        <v>0.54503999999999997</v>
      </c>
      <c r="F1635" s="105">
        <f>ROUND(E1635^EXP('Linear predictor'!D$86),5)</f>
        <v>0.59087000000000001</v>
      </c>
      <c r="G1635" s="91">
        <v>0.85248000000000002</v>
      </c>
      <c r="H1635" s="112">
        <v>0.84758</v>
      </c>
      <c r="I1635" s="115">
        <f>IF('Case Details'!C$12=1,'Baseline survivor func'!G1635,'Baseline survivor func'!H1635)</f>
        <v>0.85248000000000002</v>
      </c>
      <c r="J1635" s="110">
        <f>ROUND(I1635^EXP('Linear predictor'!F$86),5)</f>
        <v>0.83699999999999997</v>
      </c>
    </row>
    <row r="1636" spans="1:10">
      <c r="A1636" s="93">
        <v>1631</v>
      </c>
      <c r="B1636" s="105">
        <v>1632</v>
      </c>
      <c r="C1636" s="93">
        <v>0.54503999999999997</v>
      </c>
      <c r="D1636" s="94">
        <v>0.19434000000000001</v>
      </c>
      <c r="E1636" s="104">
        <f>IF('Case Details'!C$12=1,'Baseline survivor func'!C1636,'Baseline survivor func'!D1636)</f>
        <v>0.54503999999999997</v>
      </c>
      <c r="F1636" s="105">
        <f>ROUND(E1636^EXP('Linear predictor'!D$86),5)</f>
        <v>0.59087000000000001</v>
      </c>
      <c r="G1636" s="91">
        <v>0.85248000000000002</v>
      </c>
      <c r="H1636" s="112">
        <v>0.84758</v>
      </c>
      <c r="I1636" s="115">
        <f>IF('Case Details'!C$12=1,'Baseline survivor func'!G1636,'Baseline survivor func'!H1636)</f>
        <v>0.85248000000000002</v>
      </c>
      <c r="J1636" s="110">
        <f>ROUND(I1636^EXP('Linear predictor'!F$86),5)</f>
        <v>0.83699999999999997</v>
      </c>
    </row>
    <row r="1637" spans="1:10">
      <c r="A1637" s="93">
        <v>1632</v>
      </c>
      <c r="B1637" s="105">
        <v>1633</v>
      </c>
      <c r="C1637" s="93">
        <v>0.54503999999999997</v>
      </c>
      <c r="D1637" s="94">
        <v>0.19434000000000001</v>
      </c>
      <c r="E1637" s="104">
        <f>IF('Case Details'!C$12=1,'Baseline survivor func'!C1637,'Baseline survivor func'!D1637)</f>
        <v>0.54503999999999997</v>
      </c>
      <c r="F1637" s="105">
        <f>ROUND(E1637^EXP('Linear predictor'!D$86),5)</f>
        <v>0.59087000000000001</v>
      </c>
      <c r="G1637" s="91">
        <v>0.85248000000000002</v>
      </c>
      <c r="H1637" s="112">
        <v>0.84758</v>
      </c>
      <c r="I1637" s="115">
        <f>IF('Case Details'!C$12=1,'Baseline survivor func'!G1637,'Baseline survivor func'!H1637)</f>
        <v>0.85248000000000002</v>
      </c>
      <c r="J1637" s="110">
        <f>ROUND(I1637^EXP('Linear predictor'!F$86),5)</f>
        <v>0.83699999999999997</v>
      </c>
    </row>
    <row r="1638" spans="1:10">
      <c r="A1638" s="93">
        <v>1633</v>
      </c>
      <c r="B1638" s="105">
        <v>1634</v>
      </c>
      <c r="C1638" s="93">
        <v>0.54503999999999997</v>
      </c>
      <c r="D1638" s="94">
        <v>0.19434000000000001</v>
      </c>
      <c r="E1638" s="104">
        <f>IF('Case Details'!C$12=1,'Baseline survivor func'!C1638,'Baseline survivor func'!D1638)</f>
        <v>0.54503999999999997</v>
      </c>
      <c r="F1638" s="105">
        <f>ROUND(E1638^EXP('Linear predictor'!D$86),5)</f>
        <v>0.59087000000000001</v>
      </c>
      <c r="G1638" s="91">
        <v>0.85248000000000002</v>
      </c>
      <c r="H1638" s="112">
        <v>0.84685999999999995</v>
      </c>
      <c r="I1638" s="115">
        <f>IF('Case Details'!C$12=1,'Baseline survivor func'!G1638,'Baseline survivor func'!H1638)</f>
        <v>0.85248000000000002</v>
      </c>
      <c r="J1638" s="110">
        <f>ROUND(I1638^EXP('Linear predictor'!F$86),5)</f>
        <v>0.83699999999999997</v>
      </c>
    </row>
    <row r="1639" spans="1:10">
      <c r="A1639" s="93">
        <v>1634</v>
      </c>
      <c r="B1639" s="105">
        <v>1635</v>
      </c>
      <c r="C1639" s="93">
        <v>0.54503999999999997</v>
      </c>
      <c r="D1639" s="94">
        <v>0.19434000000000001</v>
      </c>
      <c r="E1639" s="104">
        <f>IF('Case Details'!C$12=1,'Baseline survivor func'!C1639,'Baseline survivor func'!D1639)</f>
        <v>0.54503999999999997</v>
      </c>
      <c r="F1639" s="105">
        <f>ROUND(E1639^EXP('Linear predictor'!D$86),5)</f>
        <v>0.59087000000000001</v>
      </c>
      <c r="G1639" s="91">
        <v>0.85248000000000002</v>
      </c>
      <c r="H1639" s="112">
        <v>0.84685999999999995</v>
      </c>
      <c r="I1639" s="115">
        <f>IF('Case Details'!C$12=1,'Baseline survivor func'!G1639,'Baseline survivor func'!H1639)</f>
        <v>0.85248000000000002</v>
      </c>
      <c r="J1639" s="110">
        <f>ROUND(I1639^EXP('Linear predictor'!F$86),5)</f>
        <v>0.83699999999999997</v>
      </c>
    </row>
    <row r="1640" spans="1:10">
      <c r="A1640" s="93">
        <v>1635</v>
      </c>
      <c r="B1640" s="105">
        <v>1636</v>
      </c>
      <c r="C1640" s="93">
        <v>0.54503999999999997</v>
      </c>
      <c r="D1640" s="94">
        <v>0.19434000000000001</v>
      </c>
      <c r="E1640" s="104">
        <f>IF('Case Details'!C$12=1,'Baseline survivor func'!C1640,'Baseline survivor func'!D1640)</f>
        <v>0.54503999999999997</v>
      </c>
      <c r="F1640" s="105">
        <f>ROUND(E1640^EXP('Linear predictor'!D$86),5)</f>
        <v>0.59087000000000001</v>
      </c>
      <c r="G1640" s="91">
        <v>0.85248000000000002</v>
      </c>
      <c r="H1640" s="112">
        <v>0.84685999999999995</v>
      </c>
      <c r="I1640" s="115">
        <f>IF('Case Details'!C$12=1,'Baseline survivor func'!G1640,'Baseline survivor func'!H1640)</f>
        <v>0.85248000000000002</v>
      </c>
      <c r="J1640" s="110">
        <f>ROUND(I1640^EXP('Linear predictor'!F$86),5)</f>
        <v>0.83699999999999997</v>
      </c>
    </row>
    <row r="1641" spans="1:10">
      <c r="A1641" s="93">
        <v>1636</v>
      </c>
      <c r="B1641" s="105">
        <v>1637</v>
      </c>
      <c r="C1641" s="93">
        <v>0.54503999999999997</v>
      </c>
      <c r="D1641" s="94">
        <v>0.19434000000000001</v>
      </c>
      <c r="E1641" s="104">
        <f>IF('Case Details'!C$12=1,'Baseline survivor func'!C1641,'Baseline survivor func'!D1641)</f>
        <v>0.54503999999999997</v>
      </c>
      <c r="F1641" s="105">
        <f>ROUND(E1641^EXP('Linear predictor'!D$86),5)</f>
        <v>0.59087000000000001</v>
      </c>
      <c r="G1641" s="91">
        <v>0.85248000000000002</v>
      </c>
      <c r="H1641" s="112">
        <v>0.84685999999999995</v>
      </c>
      <c r="I1641" s="115">
        <f>IF('Case Details'!C$12=1,'Baseline survivor func'!G1641,'Baseline survivor func'!H1641)</f>
        <v>0.85248000000000002</v>
      </c>
      <c r="J1641" s="110">
        <f>ROUND(I1641^EXP('Linear predictor'!F$86),5)</f>
        <v>0.83699999999999997</v>
      </c>
    </row>
    <row r="1642" spans="1:10">
      <c r="A1642" s="93">
        <v>1637</v>
      </c>
      <c r="B1642" s="105">
        <v>1638</v>
      </c>
      <c r="C1642" s="93">
        <v>0.54503999999999997</v>
      </c>
      <c r="D1642" s="94">
        <v>0.19434000000000001</v>
      </c>
      <c r="E1642" s="104">
        <f>IF('Case Details'!C$12=1,'Baseline survivor func'!C1642,'Baseline survivor func'!D1642)</f>
        <v>0.54503999999999997</v>
      </c>
      <c r="F1642" s="105">
        <f>ROUND(E1642^EXP('Linear predictor'!D$86),5)</f>
        <v>0.59087000000000001</v>
      </c>
      <c r="G1642" s="91">
        <v>0.85248000000000002</v>
      </c>
      <c r="H1642" s="112">
        <v>0.84685999999999995</v>
      </c>
      <c r="I1642" s="115">
        <f>IF('Case Details'!C$12=1,'Baseline survivor func'!G1642,'Baseline survivor func'!H1642)</f>
        <v>0.85248000000000002</v>
      </c>
      <c r="J1642" s="110">
        <f>ROUND(I1642^EXP('Linear predictor'!F$86),5)</f>
        <v>0.83699999999999997</v>
      </c>
    </row>
    <row r="1643" spans="1:10">
      <c r="A1643" s="93">
        <v>1638</v>
      </c>
      <c r="B1643" s="105">
        <v>1639</v>
      </c>
      <c r="C1643" s="93">
        <v>0.54503999999999997</v>
      </c>
      <c r="D1643" s="94">
        <v>0.19434000000000001</v>
      </c>
      <c r="E1643" s="104">
        <f>IF('Case Details'!C$12=1,'Baseline survivor func'!C1643,'Baseline survivor func'!D1643)</f>
        <v>0.54503999999999997</v>
      </c>
      <c r="F1643" s="105">
        <f>ROUND(E1643^EXP('Linear predictor'!D$86),5)</f>
        <v>0.59087000000000001</v>
      </c>
      <c r="G1643" s="91">
        <v>0.85248000000000002</v>
      </c>
      <c r="H1643" s="112">
        <v>0.84685999999999995</v>
      </c>
      <c r="I1643" s="115">
        <f>IF('Case Details'!C$12=1,'Baseline survivor func'!G1643,'Baseline survivor func'!H1643)</f>
        <v>0.85248000000000002</v>
      </c>
      <c r="J1643" s="110">
        <f>ROUND(I1643^EXP('Linear predictor'!F$86),5)</f>
        <v>0.83699999999999997</v>
      </c>
    </row>
    <row r="1644" spans="1:10">
      <c r="A1644" s="93">
        <v>1639</v>
      </c>
      <c r="B1644" s="105">
        <v>1640</v>
      </c>
      <c r="C1644" s="93">
        <v>0.54503999999999997</v>
      </c>
      <c r="D1644" s="94">
        <v>0.19434000000000001</v>
      </c>
      <c r="E1644" s="104">
        <f>IF('Case Details'!C$12=1,'Baseline survivor func'!C1644,'Baseline survivor func'!D1644)</f>
        <v>0.54503999999999997</v>
      </c>
      <c r="F1644" s="105">
        <f>ROUND(E1644^EXP('Linear predictor'!D$86),5)</f>
        <v>0.59087000000000001</v>
      </c>
      <c r="G1644" s="91">
        <v>0.85248000000000002</v>
      </c>
      <c r="H1644" s="112">
        <v>0.84685999999999995</v>
      </c>
      <c r="I1644" s="115">
        <f>IF('Case Details'!C$12=1,'Baseline survivor func'!G1644,'Baseline survivor func'!H1644)</f>
        <v>0.85248000000000002</v>
      </c>
      <c r="J1644" s="110">
        <f>ROUND(I1644^EXP('Linear predictor'!F$86),5)</f>
        <v>0.83699999999999997</v>
      </c>
    </row>
    <row r="1645" spans="1:10">
      <c r="A1645" s="93">
        <v>1640</v>
      </c>
      <c r="B1645" s="105">
        <v>1641</v>
      </c>
      <c r="C1645" s="93">
        <v>0.54503999999999997</v>
      </c>
      <c r="D1645" s="94">
        <v>0.19434000000000001</v>
      </c>
      <c r="E1645" s="104">
        <f>IF('Case Details'!C$12=1,'Baseline survivor func'!C1645,'Baseline survivor func'!D1645)</f>
        <v>0.54503999999999997</v>
      </c>
      <c r="F1645" s="105">
        <f>ROUND(E1645^EXP('Linear predictor'!D$86),5)</f>
        <v>0.59087000000000001</v>
      </c>
      <c r="G1645" s="91">
        <v>0.85248000000000002</v>
      </c>
      <c r="H1645" s="112">
        <v>0.84685999999999995</v>
      </c>
      <c r="I1645" s="115">
        <f>IF('Case Details'!C$12=1,'Baseline survivor func'!G1645,'Baseline survivor func'!H1645)</f>
        <v>0.85248000000000002</v>
      </c>
      <c r="J1645" s="110">
        <f>ROUND(I1645^EXP('Linear predictor'!F$86),5)</f>
        <v>0.83699999999999997</v>
      </c>
    </row>
    <row r="1646" spans="1:10">
      <c r="A1646" s="93">
        <v>1641</v>
      </c>
      <c r="B1646" s="105">
        <v>1642</v>
      </c>
      <c r="C1646" s="93">
        <v>0.54503999999999997</v>
      </c>
      <c r="D1646" s="94">
        <v>0.19434000000000001</v>
      </c>
      <c r="E1646" s="104">
        <f>IF('Case Details'!C$12=1,'Baseline survivor func'!C1646,'Baseline survivor func'!D1646)</f>
        <v>0.54503999999999997</v>
      </c>
      <c r="F1646" s="105">
        <f>ROUND(E1646^EXP('Linear predictor'!D$86),5)</f>
        <v>0.59087000000000001</v>
      </c>
      <c r="G1646" s="91">
        <v>0.85248000000000002</v>
      </c>
      <c r="H1646" s="112">
        <v>0.84685999999999995</v>
      </c>
      <c r="I1646" s="115">
        <f>IF('Case Details'!C$12=1,'Baseline survivor func'!G1646,'Baseline survivor func'!H1646)</f>
        <v>0.85248000000000002</v>
      </c>
      <c r="J1646" s="110">
        <f>ROUND(I1646^EXP('Linear predictor'!F$86),5)</f>
        <v>0.83699999999999997</v>
      </c>
    </row>
    <row r="1647" spans="1:10">
      <c r="A1647" s="93">
        <v>1642</v>
      </c>
      <c r="B1647" s="105">
        <v>1643</v>
      </c>
      <c r="C1647" s="93">
        <v>0.54503999999999997</v>
      </c>
      <c r="D1647" s="94">
        <v>0.19434000000000001</v>
      </c>
      <c r="E1647" s="104">
        <f>IF('Case Details'!C$12=1,'Baseline survivor func'!C1647,'Baseline survivor func'!D1647)</f>
        <v>0.54503999999999997</v>
      </c>
      <c r="F1647" s="105">
        <f>ROUND(E1647^EXP('Linear predictor'!D$86),5)</f>
        <v>0.59087000000000001</v>
      </c>
      <c r="G1647" s="91">
        <v>0.85248000000000002</v>
      </c>
      <c r="H1647" s="112">
        <v>0.84685999999999995</v>
      </c>
      <c r="I1647" s="115">
        <f>IF('Case Details'!C$12=1,'Baseline survivor func'!G1647,'Baseline survivor func'!H1647)</f>
        <v>0.85248000000000002</v>
      </c>
      <c r="J1647" s="110">
        <f>ROUND(I1647^EXP('Linear predictor'!F$86),5)</f>
        <v>0.83699999999999997</v>
      </c>
    </row>
    <row r="1648" spans="1:10">
      <c r="A1648" s="93">
        <v>1643</v>
      </c>
      <c r="B1648" s="105">
        <v>1644</v>
      </c>
      <c r="C1648" s="93">
        <v>0.54503999999999997</v>
      </c>
      <c r="D1648" s="94">
        <v>0.19434000000000001</v>
      </c>
      <c r="E1648" s="104">
        <f>IF('Case Details'!C$12=1,'Baseline survivor func'!C1648,'Baseline survivor func'!D1648)</f>
        <v>0.54503999999999997</v>
      </c>
      <c r="F1648" s="105">
        <f>ROUND(E1648^EXP('Linear predictor'!D$86),5)</f>
        <v>0.59087000000000001</v>
      </c>
      <c r="G1648" s="91">
        <v>0.85248000000000002</v>
      </c>
      <c r="H1648" s="112">
        <v>0.84685999999999995</v>
      </c>
      <c r="I1648" s="115">
        <f>IF('Case Details'!C$12=1,'Baseline survivor func'!G1648,'Baseline survivor func'!H1648)</f>
        <v>0.85248000000000002</v>
      </c>
      <c r="J1648" s="110">
        <f>ROUND(I1648^EXP('Linear predictor'!F$86),5)</f>
        <v>0.83699999999999997</v>
      </c>
    </row>
    <row r="1649" spans="1:10">
      <c r="A1649" s="93">
        <v>1644</v>
      </c>
      <c r="B1649" s="105">
        <v>1645</v>
      </c>
      <c r="C1649" s="93">
        <v>0.54503999999999997</v>
      </c>
      <c r="D1649" s="94">
        <v>0.19434000000000001</v>
      </c>
      <c r="E1649" s="104">
        <f>IF('Case Details'!C$12=1,'Baseline survivor func'!C1649,'Baseline survivor func'!D1649)</f>
        <v>0.54503999999999997</v>
      </c>
      <c r="F1649" s="105">
        <f>ROUND(E1649^EXP('Linear predictor'!D$86),5)</f>
        <v>0.59087000000000001</v>
      </c>
      <c r="G1649" s="91">
        <v>0.85248000000000002</v>
      </c>
      <c r="H1649" s="112">
        <v>0.84685999999999995</v>
      </c>
      <c r="I1649" s="115">
        <f>IF('Case Details'!C$12=1,'Baseline survivor func'!G1649,'Baseline survivor func'!H1649)</f>
        <v>0.85248000000000002</v>
      </c>
      <c r="J1649" s="110">
        <f>ROUND(I1649^EXP('Linear predictor'!F$86),5)</f>
        <v>0.83699999999999997</v>
      </c>
    </row>
    <row r="1650" spans="1:10">
      <c r="A1650" s="93">
        <v>1645</v>
      </c>
      <c r="B1650" s="105">
        <v>1646</v>
      </c>
      <c r="C1650" s="93">
        <v>0.54503999999999997</v>
      </c>
      <c r="D1650" s="94">
        <v>0.19434000000000001</v>
      </c>
      <c r="E1650" s="104">
        <f>IF('Case Details'!C$12=1,'Baseline survivor func'!C1650,'Baseline survivor func'!D1650)</f>
        <v>0.54503999999999997</v>
      </c>
      <c r="F1650" s="105">
        <f>ROUND(E1650^EXP('Linear predictor'!D$86),5)</f>
        <v>0.59087000000000001</v>
      </c>
      <c r="G1650" s="91">
        <v>0.85248000000000002</v>
      </c>
      <c r="H1650" s="112">
        <v>0.84685999999999995</v>
      </c>
      <c r="I1650" s="115">
        <f>IF('Case Details'!C$12=1,'Baseline survivor func'!G1650,'Baseline survivor func'!H1650)</f>
        <v>0.85248000000000002</v>
      </c>
      <c r="J1650" s="110">
        <f>ROUND(I1650^EXP('Linear predictor'!F$86),5)</f>
        <v>0.83699999999999997</v>
      </c>
    </row>
    <row r="1651" spans="1:10">
      <c r="A1651" s="93">
        <v>1646</v>
      </c>
      <c r="B1651" s="105">
        <v>1647</v>
      </c>
      <c r="C1651" s="93">
        <v>0.54503999999999997</v>
      </c>
      <c r="D1651" s="94">
        <v>0.19434000000000001</v>
      </c>
      <c r="E1651" s="104">
        <f>IF('Case Details'!C$12=1,'Baseline survivor func'!C1651,'Baseline survivor func'!D1651)</f>
        <v>0.54503999999999997</v>
      </c>
      <c r="F1651" s="105">
        <f>ROUND(E1651^EXP('Linear predictor'!D$86),5)</f>
        <v>0.59087000000000001</v>
      </c>
      <c r="G1651" s="91">
        <v>0.85248000000000002</v>
      </c>
      <c r="H1651" s="112">
        <v>0.84685999999999995</v>
      </c>
      <c r="I1651" s="115">
        <f>IF('Case Details'!C$12=1,'Baseline survivor func'!G1651,'Baseline survivor func'!H1651)</f>
        <v>0.85248000000000002</v>
      </c>
      <c r="J1651" s="110">
        <f>ROUND(I1651^EXP('Linear predictor'!F$86),5)</f>
        <v>0.83699999999999997</v>
      </c>
    </row>
    <row r="1652" spans="1:10">
      <c r="A1652" s="93">
        <v>1647</v>
      </c>
      <c r="B1652" s="105">
        <v>1648</v>
      </c>
      <c r="C1652" s="93">
        <v>0.54503999999999997</v>
      </c>
      <c r="D1652" s="94">
        <v>0.19434000000000001</v>
      </c>
      <c r="E1652" s="104">
        <f>IF('Case Details'!C$12=1,'Baseline survivor func'!C1652,'Baseline survivor func'!D1652)</f>
        <v>0.54503999999999997</v>
      </c>
      <c r="F1652" s="105">
        <f>ROUND(E1652^EXP('Linear predictor'!D$86),5)</f>
        <v>0.59087000000000001</v>
      </c>
      <c r="G1652" s="91">
        <v>0.85248000000000002</v>
      </c>
      <c r="H1652" s="112">
        <v>0.84685999999999995</v>
      </c>
      <c r="I1652" s="115">
        <f>IF('Case Details'!C$12=1,'Baseline survivor func'!G1652,'Baseline survivor func'!H1652)</f>
        <v>0.85248000000000002</v>
      </c>
      <c r="J1652" s="110">
        <f>ROUND(I1652^EXP('Linear predictor'!F$86),5)</f>
        <v>0.83699999999999997</v>
      </c>
    </row>
    <row r="1653" spans="1:10">
      <c r="A1653" s="93">
        <v>1648</v>
      </c>
      <c r="B1653" s="105">
        <v>1649</v>
      </c>
      <c r="C1653" s="93">
        <v>0.54503999999999997</v>
      </c>
      <c r="D1653" s="94">
        <v>0.19434000000000001</v>
      </c>
      <c r="E1653" s="104">
        <f>IF('Case Details'!C$12=1,'Baseline survivor func'!C1653,'Baseline survivor func'!D1653)</f>
        <v>0.54503999999999997</v>
      </c>
      <c r="F1653" s="105">
        <f>ROUND(E1653^EXP('Linear predictor'!D$86),5)</f>
        <v>0.59087000000000001</v>
      </c>
      <c r="G1653" s="91">
        <v>0.85248000000000002</v>
      </c>
      <c r="H1653" s="112">
        <v>0.84685999999999995</v>
      </c>
      <c r="I1653" s="115">
        <f>IF('Case Details'!C$12=1,'Baseline survivor func'!G1653,'Baseline survivor func'!H1653)</f>
        <v>0.85248000000000002</v>
      </c>
      <c r="J1653" s="110">
        <f>ROUND(I1653^EXP('Linear predictor'!F$86),5)</f>
        <v>0.83699999999999997</v>
      </c>
    </row>
    <row r="1654" spans="1:10">
      <c r="A1654" s="93">
        <v>1649</v>
      </c>
      <c r="B1654" s="105">
        <v>1650</v>
      </c>
      <c r="C1654" s="93">
        <v>0.54503999999999997</v>
      </c>
      <c r="D1654" s="94">
        <v>0.19434000000000001</v>
      </c>
      <c r="E1654" s="104">
        <f>IF('Case Details'!C$12=1,'Baseline survivor func'!C1654,'Baseline survivor func'!D1654)</f>
        <v>0.54503999999999997</v>
      </c>
      <c r="F1654" s="105">
        <f>ROUND(E1654^EXP('Linear predictor'!D$86),5)</f>
        <v>0.59087000000000001</v>
      </c>
      <c r="G1654" s="91">
        <v>0.85248000000000002</v>
      </c>
      <c r="H1654" s="112">
        <v>0.84685999999999995</v>
      </c>
      <c r="I1654" s="115">
        <f>IF('Case Details'!C$12=1,'Baseline survivor func'!G1654,'Baseline survivor func'!H1654)</f>
        <v>0.85248000000000002</v>
      </c>
      <c r="J1654" s="110">
        <f>ROUND(I1654^EXP('Linear predictor'!F$86),5)</f>
        <v>0.83699999999999997</v>
      </c>
    </row>
    <row r="1655" spans="1:10">
      <c r="A1655" s="93">
        <v>1650</v>
      </c>
      <c r="B1655" s="105">
        <v>1651</v>
      </c>
      <c r="C1655" s="93">
        <v>0.54503999999999997</v>
      </c>
      <c r="D1655" s="94">
        <v>0.19434000000000001</v>
      </c>
      <c r="E1655" s="104">
        <f>IF('Case Details'!C$12=1,'Baseline survivor func'!C1655,'Baseline survivor func'!D1655)</f>
        <v>0.54503999999999997</v>
      </c>
      <c r="F1655" s="105">
        <f>ROUND(E1655^EXP('Linear predictor'!D$86),5)</f>
        <v>0.59087000000000001</v>
      </c>
      <c r="G1655" s="91">
        <v>0.85248000000000002</v>
      </c>
      <c r="H1655" s="112">
        <v>0.84685999999999995</v>
      </c>
      <c r="I1655" s="115">
        <f>IF('Case Details'!C$12=1,'Baseline survivor func'!G1655,'Baseline survivor func'!H1655)</f>
        <v>0.85248000000000002</v>
      </c>
      <c r="J1655" s="110">
        <f>ROUND(I1655^EXP('Linear predictor'!F$86),5)</f>
        <v>0.83699999999999997</v>
      </c>
    </row>
    <row r="1656" spans="1:10">
      <c r="A1656" s="93">
        <v>1651</v>
      </c>
      <c r="B1656" s="105">
        <v>1652</v>
      </c>
      <c r="C1656" s="93">
        <v>0.54503999999999997</v>
      </c>
      <c r="D1656" s="94">
        <v>0.12477000000000001</v>
      </c>
      <c r="E1656" s="104">
        <f>IF('Case Details'!C$12=1,'Baseline survivor func'!C1656,'Baseline survivor func'!D1656)</f>
        <v>0.54503999999999997</v>
      </c>
      <c r="F1656" s="105">
        <f>ROUND(E1656^EXP('Linear predictor'!D$86),5)</f>
        <v>0.59087000000000001</v>
      </c>
      <c r="G1656" s="91">
        <v>0.85248000000000002</v>
      </c>
      <c r="H1656" s="112">
        <v>0.84685999999999995</v>
      </c>
      <c r="I1656" s="115">
        <f>IF('Case Details'!C$12=1,'Baseline survivor func'!G1656,'Baseline survivor func'!H1656)</f>
        <v>0.85248000000000002</v>
      </c>
      <c r="J1656" s="110">
        <f>ROUND(I1656^EXP('Linear predictor'!F$86),5)</f>
        <v>0.83699999999999997</v>
      </c>
    </row>
    <row r="1657" spans="1:10">
      <c r="A1657" s="93">
        <v>1652</v>
      </c>
      <c r="B1657" s="105">
        <v>1653</v>
      </c>
      <c r="C1657" s="93">
        <v>0.54503999999999997</v>
      </c>
      <c r="D1657" s="94">
        <v>0.12477000000000001</v>
      </c>
      <c r="E1657" s="104">
        <f>IF('Case Details'!C$12=1,'Baseline survivor func'!C1657,'Baseline survivor func'!D1657)</f>
        <v>0.54503999999999997</v>
      </c>
      <c r="F1657" s="105">
        <f>ROUND(E1657^EXP('Linear predictor'!D$86),5)</f>
        <v>0.59087000000000001</v>
      </c>
      <c r="G1657" s="91">
        <v>0.85248000000000002</v>
      </c>
      <c r="H1657" s="112">
        <v>0.84685999999999995</v>
      </c>
      <c r="I1657" s="115">
        <f>IF('Case Details'!C$12=1,'Baseline survivor func'!G1657,'Baseline survivor func'!H1657)</f>
        <v>0.85248000000000002</v>
      </c>
      <c r="J1657" s="110">
        <f>ROUND(I1657^EXP('Linear predictor'!F$86),5)</f>
        <v>0.83699999999999997</v>
      </c>
    </row>
    <row r="1658" spans="1:10">
      <c r="A1658" s="93">
        <v>1653</v>
      </c>
      <c r="B1658" s="105">
        <v>1654</v>
      </c>
      <c r="C1658" s="93">
        <v>0.54503999999999997</v>
      </c>
      <c r="D1658" s="94">
        <v>0.12477000000000001</v>
      </c>
      <c r="E1658" s="104">
        <f>IF('Case Details'!C$12=1,'Baseline survivor func'!C1658,'Baseline survivor func'!D1658)</f>
        <v>0.54503999999999997</v>
      </c>
      <c r="F1658" s="105">
        <f>ROUND(E1658^EXP('Linear predictor'!D$86),5)</f>
        <v>0.59087000000000001</v>
      </c>
      <c r="G1658" s="91">
        <v>0.85248000000000002</v>
      </c>
      <c r="H1658" s="112">
        <v>0.84685999999999995</v>
      </c>
      <c r="I1658" s="115">
        <f>IF('Case Details'!C$12=1,'Baseline survivor func'!G1658,'Baseline survivor func'!H1658)</f>
        <v>0.85248000000000002</v>
      </c>
      <c r="J1658" s="110">
        <f>ROUND(I1658^EXP('Linear predictor'!F$86),5)</f>
        <v>0.83699999999999997</v>
      </c>
    </row>
    <row r="1659" spans="1:10">
      <c r="A1659" s="93">
        <v>1654</v>
      </c>
      <c r="B1659" s="105">
        <v>1655</v>
      </c>
      <c r="C1659" s="93">
        <v>0.54503999999999997</v>
      </c>
      <c r="D1659" s="94">
        <v>0.12477000000000001</v>
      </c>
      <c r="E1659" s="104">
        <f>IF('Case Details'!C$12=1,'Baseline survivor func'!C1659,'Baseline survivor func'!D1659)</f>
        <v>0.54503999999999997</v>
      </c>
      <c r="F1659" s="105">
        <f>ROUND(E1659^EXP('Linear predictor'!D$86),5)</f>
        <v>0.59087000000000001</v>
      </c>
      <c r="G1659" s="91">
        <v>0.85248000000000002</v>
      </c>
      <c r="H1659" s="112">
        <v>0.84685999999999995</v>
      </c>
      <c r="I1659" s="115">
        <f>IF('Case Details'!C$12=1,'Baseline survivor func'!G1659,'Baseline survivor func'!H1659)</f>
        <v>0.85248000000000002</v>
      </c>
      <c r="J1659" s="110">
        <f>ROUND(I1659^EXP('Linear predictor'!F$86),5)</f>
        <v>0.83699999999999997</v>
      </c>
    </row>
    <row r="1660" spans="1:10">
      <c r="A1660" s="93">
        <v>1655</v>
      </c>
      <c r="B1660" s="105">
        <v>1656</v>
      </c>
      <c r="C1660" s="93">
        <v>0.54503999999999997</v>
      </c>
      <c r="D1660" s="94">
        <v>0.12477000000000001</v>
      </c>
      <c r="E1660" s="104">
        <f>IF('Case Details'!C$12=1,'Baseline survivor func'!C1660,'Baseline survivor func'!D1660)</f>
        <v>0.54503999999999997</v>
      </c>
      <c r="F1660" s="105">
        <f>ROUND(E1660^EXP('Linear predictor'!D$86),5)</f>
        <v>0.59087000000000001</v>
      </c>
      <c r="G1660" s="91">
        <v>0.85248000000000002</v>
      </c>
      <c r="H1660" s="112">
        <v>0.84685999999999995</v>
      </c>
      <c r="I1660" s="115">
        <f>IF('Case Details'!C$12=1,'Baseline survivor func'!G1660,'Baseline survivor func'!H1660)</f>
        <v>0.85248000000000002</v>
      </c>
      <c r="J1660" s="110">
        <f>ROUND(I1660^EXP('Linear predictor'!F$86),5)</f>
        <v>0.83699999999999997</v>
      </c>
    </row>
    <row r="1661" spans="1:10">
      <c r="A1661" s="93">
        <v>1656</v>
      </c>
      <c r="B1661" s="105">
        <v>1657</v>
      </c>
      <c r="C1661" s="93">
        <v>0.54503999999999997</v>
      </c>
      <c r="D1661" s="94">
        <v>0.12477000000000001</v>
      </c>
      <c r="E1661" s="104">
        <f>IF('Case Details'!C$12=1,'Baseline survivor func'!C1661,'Baseline survivor func'!D1661)</f>
        <v>0.54503999999999997</v>
      </c>
      <c r="F1661" s="105">
        <f>ROUND(E1661^EXP('Linear predictor'!D$86),5)</f>
        <v>0.59087000000000001</v>
      </c>
      <c r="G1661" s="91">
        <v>0.85248000000000002</v>
      </c>
      <c r="H1661" s="112">
        <v>0.84685999999999995</v>
      </c>
      <c r="I1661" s="115">
        <f>IF('Case Details'!C$12=1,'Baseline survivor func'!G1661,'Baseline survivor func'!H1661)</f>
        <v>0.85248000000000002</v>
      </c>
      <c r="J1661" s="110">
        <f>ROUND(I1661^EXP('Linear predictor'!F$86),5)</f>
        <v>0.83699999999999997</v>
      </c>
    </row>
    <row r="1662" spans="1:10">
      <c r="A1662" s="93">
        <v>1657</v>
      </c>
      <c r="B1662" s="105">
        <v>1658</v>
      </c>
      <c r="C1662" s="93">
        <v>0.54503999999999997</v>
      </c>
      <c r="D1662" s="94">
        <v>0.12477000000000001</v>
      </c>
      <c r="E1662" s="104">
        <f>IF('Case Details'!C$12=1,'Baseline survivor func'!C1662,'Baseline survivor func'!D1662)</f>
        <v>0.54503999999999997</v>
      </c>
      <c r="F1662" s="105">
        <f>ROUND(E1662^EXP('Linear predictor'!D$86),5)</f>
        <v>0.59087000000000001</v>
      </c>
      <c r="G1662" s="91">
        <v>0.85248000000000002</v>
      </c>
      <c r="H1662" s="112">
        <v>0.84685999999999995</v>
      </c>
      <c r="I1662" s="115">
        <f>IF('Case Details'!C$12=1,'Baseline survivor func'!G1662,'Baseline survivor func'!H1662)</f>
        <v>0.85248000000000002</v>
      </c>
      <c r="J1662" s="110">
        <f>ROUND(I1662^EXP('Linear predictor'!F$86),5)</f>
        <v>0.83699999999999997</v>
      </c>
    </row>
    <row r="1663" spans="1:10">
      <c r="A1663" s="93">
        <v>1658</v>
      </c>
      <c r="B1663" s="105">
        <v>1659</v>
      </c>
      <c r="C1663" s="93">
        <v>0.54503999999999997</v>
      </c>
      <c r="D1663" s="94">
        <v>0.12477000000000001</v>
      </c>
      <c r="E1663" s="104">
        <f>IF('Case Details'!C$12=1,'Baseline survivor func'!C1663,'Baseline survivor func'!D1663)</f>
        <v>0.54503999999999997</v>
      </c>
      <c r="F1663" s="105">
        <f>ROUND(E1663^EXP('Linear predictor'!D$86),5)</f>
        <v>0.59087000000000001</v>
      </c>
      <c r="G1663" s="91">
        <v>0.85248000000000002</v>
      </c>
      <c r="H1663" s="112">
        <v>0.84685999999999995</v>
      </c>
      <c r="I1663" s="115">
        <f>IF('Case Details'!C$12=1,'Baseline survivor func'!G1663,'Baseline survivor func'!H1663)</f>
        <v>0.85248000000000002</v>
      </c>
      <c r="J1663" s="110">
        <f>ROUND(I1663^EXP('Linear predictor'!F$86),5)</f>
        <v>0.83699999999999997</v>
      </c>
    </row>
    <row r="1664" spans="1:10">
      <c r="A1664" s="93">
        <v>1659</v>
      </c>
      <c r="B1664" s="105">
        <v>1660</v>
      </c>
      <c r="C1664" s="93">
        <v>0.54503999999999997</v>
      </c>
      <c r="D1664" s="94">
        <v>0.12477000000000001</v>
      </c>
      <c r="E1664" s="104">
        <f>IF('Case Details'!C$12=1,'Baseline survivor func'!C1664,'Baseline survivor func'!D1664)</f>
        <v>0.54503999999999997</v>
      </c>
      <c r="F1664" s="105">
        <f>ROUND(E1664^EXP('Linear predictor'!D$86),5)</f>
        <v>0.59087000000000001</v>
      </c>
      <c r="G1664" s="91">
        <v>0.85248000000000002</v>
      </c>
      <c r="H1664" s="112">
        <v>0.84685999999999995</v>
      </c>
      <c r="I1664" s="115">
        <f>IF('Case Details'!C$12=1,'Baseline survivor func'!G1664,'Baseline survivor func'!H1664)</f>
        <v>0.85248000000000002</v>
      </c>
      <c r="J1664" s="110">
        <f>ROUND(I1664^EXP('Linear predictor'!F$86),5)</f>
        <v>0.83699999999999997</v>
      </c>
    </row>
    <row r="1665" spans="1:10">
      <c r="A1665" s="93">
        <v>1660</v>
      </c>
      <c r="B1665" s="105">
        <v>1661</v>
      </c>
      <c r="C1665" s="93">
        <v>0.54503999999999997</v>
      </c>
      <c r="D1665" s="94">
        <v>0.12477000000000001</v>
      </c>
      <c r="E1665" s="104">
        <f>IF('Case Details'!C$12=1,'Baseline survivor func'!C1665,'Baseline survivor func'!D1665)</f>
        <v>0.54503999999999997</v>
      </c>
      <c r="F1665" s="105">
        <f>ROUND(E1665^EXP('Linear predictor'!D$86),5)</f>
        <v>0.59087000000000001</v>
      </c>
      <c r="G1665" s="91">
        <v>0.85248000000000002</v>
      </c>
      <c r="H1665" s="112">
        <v>0.84685999999999995</v>
      </c>
      <c r="I1665" s="115">
        <f>IF('Case Details'!C$12=1,'Baseline survivor func'!G1665,'Baseline survivor func'!H1665)</f>
        <v>0.85248000000000002</v>
      </c>
      <c r="J1665" s="110">
        <f>ROUND(I1665^EXP('Linear predictor'!F$86),5)</f>
        <v>0.83699999999999997</v>
      </c>
    </row>
    <row r="1666" spans="1:10">
      <c r="A1666" s="93">
        <v>1661</v>
      </c>
      <c r="B1666" s="105">
        <v>1662</v>
      </c>
      <c r="C1666" s="93">
        <v>0.54503999999999997</v>
      </c>
      <c r="D1666" s="94">
        <v>0.12477000000000001</v>
      </c>
      <c r="E1666" s="104">
        <f>IF('Case Details'!C$12=1,'Baseline survivor func'!C1666,'Baseline survivor func'!D1666)</f>
        <v>0.54503999999999997</v>
      </c>
      <c r="F1666" s="105">
        <f>ROUND(E1666^EXP('Linear predictor'!D$86),5)</f>
        <v>0.59087000000000001</v>
      </c>
      <c r="G1666" s="91">
        <v>0.85248000000000002</v>
      </c>
      <c r="H1666" s="112">
        <v>0.84685999999999995</v>
      </c>
      <c r="I1666" s="115">
        <f>IF('Case Details'!C$12=1,'Baseline survivor func'!G1666,'Baseline survivor func'!H1666)</f>
        <v>0.85248000000000002</v>
      </c>
      <c r="J1666" s="110">
        <f>ROUND(I1666^EXP('Linear predictor'!F$86),5)</f>
        <v>0.83699999999999997</v>
      </c>
    </row>
    <row r="1667" spans="1:10">
      <c r="A1667" s="93">
        <v>1662</v>
      </c>
      <c r="B1667" s="105">
        <v>1663</v>
      </c>
      <c r="C1667" s="93">
        <v>0.54503999999999997</v>
      </c>
      <c r="D1667" s="94">
        <v>0.12477000000000001</v>
      </c>
      <c r="E1667" s="104">
        <f>IF('Case Details'!C$12=1,'Baseline survivor func'!C1667,'Baseline survivor func'!D1667)</f>
        <v>0.54503999999999997</v>
      </c>
      <c r="F1667" s="105">
        <f>ROUND(E1667^EXP('Linear predictor'!D$86),5)</f>
        <v>0.59087000000000001</v>
      </c>
      <c r="G1667" s="91">
        <v>0.85248000000000002</v>
      </c>
      <c r="H1667" s="112">
        <v>0.84685999999999995</v>
      </c>
      <c r="I1667" s="115">
        <f>IF('Case Details'!C$12=1,'Baseline survivor func'!G1667,'Baseline survivor func'!H1667)</f>
        <v>0.85248000000000002</v>
      </c>
      <c r="J1667" s="110">
        <f>ROUND(I1667^EXP('Linear predictor'!F$86),5)</f>
        <v>0.83699999999999997</v>
      </c>
    </row>
    <row r="1668" spans="1:10">
      <c r="A1668" s="93">
        <v>1663</v>
      </c>
      <c r="B1668" s="105">
        <v>1664</v>
      </c>
      <c r="C1668" s="93">
        <v>0.54503999999999997</v>
      </c>
      <c r="D1668" s="94">
        <v>0.12477000000000001</v>
      </c>
      <c r="E1668" s="104">
        <f>IF('Case Details'!C$12=1,'Baseline survivor func'!C1668,'Baseline survivor func'!D1668)</f>
        <v>0.54503999999999997</v>
      </c>
      <c r="F1668" s="105">
        <f>ROUND(E1668^EXP('Linear predictor'!D$86),5)</f>
        <v>0.59087000000000001</v>
      </c>
      <c r="G1668" s="91">
        <v>0.85248000000000002</v>
      </c>
      <c r="H1668" s="112">
        <v>0.84685999999999995</v>
      </c>
      <c r="I1668" s="115">
        <f>IF('Case Details'!C$12=1,'Baseline survivor func'!G1668,'Baseline survivor func'!H1668)</f>
        <v>0.85248000000000002</v>
      </c>
      <c r="J1668" s="110">
        <f>ROUND(I1668^EXP('Linear predictor'!F$86),5)</f>
        <v>0.83699999999999997</v>
      </c>
    </row>
    <row r="1669" spans="1:10">
      <c r="A1669" s="93">
        <v>1664</v>
      </c>
      <c r="B1669" s="105">
        <v>1665</v>
      </c>
      <c r="C1669" s="93">
        <v>0.54503999999999997</v>
      </c>
      <c r="D1669" s="94">
        <v>0.12477000000000001</v>
      </c>
      <c r="E1669" s="104">
        <f>IF('Case Details'!C$12=1,'Baseline survivor func'!C1669,'Baseline survivor func'!D1669)</f>
        <v>0.54503999999999997</v>
      </c>
      <c r="F1669" s="105">
        <f>ROUND(E1669^EXP('Linear predictor'!D$86),5)</f>
        <v>0.59087000000000001</v>
      </c>
      <c r="G1669" s="91">
        <v>0.85248000000000002</v>
      </c>
      <c r="H1669" s="112">
        <v>0.84685999999999995</v>
      </c>
      <c r="I1669" s="115">
        <f>IF('Case Details'!C$12=1,'Baseline survivor func'!G1669,'Baseline survivor func'!H1669)</f>
        <v>0.85248000000000002</v>
      </c>
      <c r="J1669" s="110">
        <f>ROUND(I1669^EXP('Linear predictor'!F$86),5)</f>
        <v>0.83699999999999997</v>
      </c>
    </row>
    <row r="1670" spans="1:10">
      <c r="A1670" s="93">
        <v>1665</v>
      </c>
      <c r="B1670" s="105">
        <v>1666</v>
      </c>
      <c r="C1670" s="93">
        <v>0.54503999999999997</v>
      </c>
      <c r="D1670" s="94">
        <v>0.12477000000000001</v>
      </c>
      <c r="E1670" s="104">
        <f>IF('Case Details'!C$12=1,'Baseline survivor func'!C1670,'Baseline survivor func'!D1670)</f>
        <v>0.54503999999999997</v>
      </c>
      <c r="F1670" s="105">
        <f>ROUND(E1670^EXP('Linear predictor'!D$86),5)</f>
        <v>0.59087000000000001</v>
      </c>
      <c r="G1670" s="91">
        <v>0.85248000000000002</v>
      </c>
      <c r="H1670" s="112">
        <v>0.84685999999999995</v>
      </c>
      <c r="I1670" s="115">
        <f>IF('Case Details'!C$12=1,'Baseline survivor func'!G1670,'Baseline survivor func'!H1670)</f>
        <v>0.85248000000000002</v>
      </c>
      <c r="J1670" s="110">
        <f>ROUND(I1670^EXP('Linear predictor'!F$86),5)</f>
        <v>0.83699999999999997</v>
      </c>
    </row>
    <row r="1671" spans="1:10">
      <c r="A1671" s="93">
        <v>1666</v>
      </c>
      <c r="B1671" s="105">
        <v>1667</v>
      </c>
      <c r="C1671" s="93">
        <v>0.54503999999999997</v>
      </c>
      <c r="D1671" s="94">
        <v>0.12477000000000001</v>
      </c>
      <c r="E1671" s="104">
        <f>IF('Case Details'!C$12=1,'Baseline survivor func'!C1671,'Baseline survivor func'!D1671)</f>
        <v>0.54503999999999997</v>
      </c>
      <c r="F1671" s="105">
        <f>ROUND(E1671^EXP('Linear predictor'!D$86),5)</f>
        <v>0.59087000000000001</v>
      </c>
      <c r="G1671" s="91">
        <v>0.85248000000000002</v>
      </c>
      <c r="H1671" s="112">
        <v>0.84685999999999995</v>
      </c>
      <c r="I1671" s="115">
        <f>IF('Case Details'!C$12=1,'Baseline survivor func'!G1671,'Baseline survivor func'!H1671)</f>
        <v>0.85248000000000002</v>
      </c>
      <c r="J1671" s="110">
        <f>ROUND(I1671^EXP('Linear predictor'!F$86),5)</f>
        <v>0.83699999999999997</v>
      </c>
    </row>
    <row r="1672" spans="1:10">
      <c r="A1672" s="93">
        <v>1667</v>
      </c>
      <c r="B1672" s="105">
        <v>1668</v>
      </c>
      <c r="C1672" s="93">
        <v>0.54503999999999997</v>
      </c>
      <c r="D1672" s="94">
        <v>0.12477000000000001</v>
      </c>
      <c r="E1672" s="104">
        <f>IF('Case Details'!C$12=1,'Baseline survivor func'!C1672,'Baseline survivor func'!D1672)</f>
        <v>0.54503999999999997</v>
      </c>
      <c r="F1672" s="105">
        <f>ROUND(E1672^EXP('Linear predictor'!D$86),5)</f>
        <v>0.59087000000000001</v>
      </c>
      <c r="G1672" s="91">
        <v>0.85248000000000002</v>
      </c>
      <c r="H1672" s="112">
        <v>0.84685999999999995</v>
      </c>
      <c r="I1672" s="115">
        <f>IF('Case Details'!C$12=1,'Baseline survivor func'!G1672,'Baseline survivor func'!H1672)</f>
        <v>0.85248000000000002</v>
      </c>
      <c r="J1672" s="110">
        <f>ROUND(I1672^EXP('Linear predictor'!F$86),5)</f>
        <v>0.83699999999999997</v>
      </c>
    </row>
    <row r="1673" spans="1:10">
      <c r="A1673" s="93">
        <v>1668</v>
      </c>
      <c r="B1673" s="105">
        <v>1669</v>
      </c>
      <c r="C1673" s="93">
        <v>0.54503999999999997</v>
      </c>
      <c r="D1673" s="94">
        <v>0.12477000000000001</v>
      </c>
      <c r="E1673" s="104">
        <f>IF('Case Details'!C$12=1,'Baseline survivor func'!C1673,'Baseline survivor func'!D1673)</f>
        <v>0.54503999999999997</v>
      </c>
      <c r="F1673" s="105">
        <f>ROUND(E1673^EXP('Linear predictor'!D$86),5)</f>
        <v>0.59087000000000001</v>
      </c>
      <c r="G1673" s="91">
        <v>0.85248000000000002</v>
      </c>
      <c r="H1673" s="112">
        <v>0.84685999999999995</v>
      </c>
      <c r="I1673" s="115">
        <f>IF('Case Details'!C$12=1,'Baseline survivor func'!G1673,'Baseline survivor func'!H1673)</f>
        <v>0.85248000000000002</v>
      </c>
      <c r="J1673" s="110">
        <f>ROUND(I1673^EXP('Linear predictor'!F$86),5)</f>
        <v>0.83699999999999997</v>
      </c>
    </row>
    <row r="1674" spans="1:10">
      <c r="A1674" s="93">
        <v>1669</v>
      </c>
      <c r="B1674" s="105">
        <v>1670</v>
      </c>
      <c r="C1674" s="93">
        <v>0.54503999999999997</v>
      </c>
      <c r="D1674" s="94">
        <v>0.12477000000000001</v>
      </c>
      <c r="E1674" s="104">
        <f>IF('Case Details'!C$12=1,'Baseline survivor func'!C1674,'Baseline survivor func'!D1674)</f>
        <v>0.54503999999999997</v>
      </c>
      <c r="F1674" s="105">
        <f>ROUND(E1674^EXP('Linear predictor'!D$86),5)</f>
        <v>0.59087000000000001</v>
      </c>
      <c r="G1674" s="91">
        <v>0.85248000000000002</v>
      </c>
      <c r="H1674" s="112">
        <v>0.84685999999999995</v>
      </c>
      <c r="I1674" s="115">
        <f>IF('Case Details'!C$12=1,'Baseline survivor func'!G1674,'Baseline survivor func'!H1674)</f>
        <v>0.85248000000000002</v>
      </c>
      <c r="J1674" s="110">
        <f>ROUND(I1674^EXP('Linear predictor'!F$86),5)</f>
        <v>0.83699999999999997</v>
      </c>
    </row>
    <row r="1675" spans="1:10">
      <c r="A1675" s="93">
        <v>1670</v>
      </c>
      <c r="B1675" s="105">
        <v>1671</v>
      </c>
      <c r="C1675" s="93">
        <v>0.54503999999999997</v>
      </c>
      <c r="D1675" s="94">
        <v>0.12477000000000001</v>
      </c>
      <c r="E1675" s="104">
        <f>IF('Case Details'!C$12=1,'Baseline survivor func'!C1675,'Baseline survivor func'!D1675)</f>
        <v>0.54503999999999997</v>
      </c>
      <c r="F1675" s="105">
        <f>ROUND(E1675^EXP('Linear predictor'!D$86),5)</f>
        <v>0.59087000000000001</v>
      </c>
      <c r="G1675" s="91">
        <v>0.85248000000000002</v>
      </c>
      <c r="H1675" s="112">
        <v>0.84685999999999995</v>
      </c>
      <c r="I1675" s="115">
        <f>IF('Case Details'!C$12=1,'Baseline survivor func'!G1675,'Baseline survivor func'!H1675)</f>
        <v>0.85248000000000002</v>
      </c>
      <c r="J1675" s="110">
        <f>ROUND(I1675^EXP('Linear predictor'!F$86),5)</f>
        <v>0.83699999999999997</v>
      </c>
    </row>
    <row r="1676" spans="1:10">
      <c r="A1676" s="93">
        <v>1671</v>
      </c>
      <c r="B1676" s="105">
        <v>1672</v>
      </c>
      <c r="C1676" s="93">
        <v>0.54503999999999997</v>
      </c>
      <c r="D1676" s="94">
        <v>0.12477000000000001</v>
      </c>
      <c r="E1676" s="104">
        <f>IF('Case Details'!C$12=1,'Baseline survivor func'!C1676,'Baseline survivor func'!D1676)</f>
        <v>0.54503999999999997</v>
      </c>
      <c r="F1676" s="105">
        <f>ROUND(E1676^EXP('Linear predictor'!D$86),5)</f>
        <v>0.59087000000000001</v>
      </c>
      <c r="G1676" s="91">
        <v>0.85248000000000002</v>
      </c>
      <c r="H1676" s="112">
        <v>0.84613000000000005</v>
      </c>
      <c r="I1676" s="115">
        <f>IF('Case Details'!C$12=1,'Baseline survivor func'!G1676,'Baseline survivor func'!H1676)</f>
        <v>0.85248000000000002</v>
      </c>
      <c r="J1676" s="110">
        <f>ROUND(I1676^EXP('Linear predictor'!F$86),5)</f>
        <v>0.83699999999999997</v>
      </c>
    </row>
    <row r="1677" spans="1:10">
      <c r="A1677" s="93">
        <v>1672</v>
      </c>
      <c r="B1677" s="105">
        <v>1673</v>
      </c>
      <c r="C1677" s="93">
        <v>0.54503999999999997</v>
      </c>
      <c r="D1677" s="94">
        <v>0.12477000000000001</v>
      </c>
      <c r="E1677" s="104">
        <f>IF('Case Details'!C$12=1,'Baseline survivor func'!C1677,'Baseline survivor func'!D1677)</f>
        <v>0.54503999999999997</v>
      </c>
      <c r="F1677" s="105">
        <f>ROUND(E1677^EXP('Linear predictor'!D$86),5)</f>
        <v>0.59087000000000001</v>
      </c>
      <c r="G1677" s="91">
        <v>0.85248000000000002</v>
      </c>
      <c r="H1677" s="112">
        <v>0.84613000000000005</v>
      </c>
      <c r="I1677" s="115">
        <f>IF('Case Details'!C$12=1,'Baseline survivor func'!G1677,'Baseline survivor func'!H1677)</f>
        <v>0.85248000000000002</v>
      </c>
      <c r="J1677" s="110">
        <f>ROUND(I1677^EXP('Linear predictor'!F$86),5)</f>
        <v>0.83699999999999997</v>
      </c>
    </row>
    <row r="1678" spans="1:10">
      <c r="A1678" s="93">
        <v>1673</v>
      </c>
      <c r="B1678" s="105">
        <v>1674</v>
      </c>
      <c r="C1678" s="93">
        <v>0.54503999999999997</v>
      </c>
      <c r="D1678" s="94">
        <v>0.12477000000000001</v>
      </c>
      <c r="E1678" s="104">
        <f>IF('Case Details'!C$12=1,'Baseline survivor func'!C1678,'Baseline survivor func'!D1678)</f>
        <v>0.54503999999999997</v>
      </c>
      <c r="F1678" s="105">
        <f>ROUND(E1678^EXP('Linear predictor'!D$86),5)</f>
        <v>0.59087000000000001</v>
      </c>
      <c r="G1678" s="91">
        <v>0.85248000000000002</v>
      </c>
      <c r="H1678" s="112">
        <v>0.84613000000000005</v>
      </c>
      <c r="I1678" s="115">
        <f>IF('Case Details'!C$12=1,'Baseline survivor func'!G1678,'Baseline survivor func'!H1678)</f>
        <v>0.85248000000000002</v>
      </c>
      <c r="J1678" s="110">
        <f>ROUND(I1678^EXP('Linear predictor'!F$86),5)</f>
        <v>0.83699999999999997</v>
      </c>
    </row>
    <row r="1679" spans="1:10">
      <c r="A1679" s="93">
        <v>1674</v>
      </c>
      <c r="B1679" s="105">
        <v>1675</v>
      </c>
      <c r="C1679" s="93">
        <v>0.54503999999999997</v>
      </c>
      <c r="D1679" s="94">
        <v>0.12477000000000001</v>
      </c>
      <c r="E1679" s="104">
        <f>IF('Case Details'!C$12=1,'Baseline survivor func'!C1679,'Baseline survivor func'!D1679)</f>
        <v>0.54503999999999997</v>
      </c>
      <c r="F1679" s="105">
        <f>ROUND(E1679^EXP('Linear predictor'!D$86),5)</f>
        <v>0.59087000000000001</v>
      </c>
      <c r="G1679" s="91">
        <v>0.85248000000000002</v>
      </c>
      <c r="H1679" s="112">
        <v>0.84613000000000005</v>
      </c>
      <c r="I1679" s="115">
        <f>IF('Case Details'!C$12=1,'Baseline survivor func'!G1679,'Baseline survivor func'!H1679)</f>
        <v>0.85248000000000002</v>
      </c>
      <c r="J1679" s="110">
        <f>ROUND(I1679^EXP('Linear predictor'!F$86),5)</f>
        <v>0.83699999999999997</v>
      </c>
    </row>
    <row r="1680" spans="1:10">
      <c r="A1680" s="93">
        <v>1675</v>
      </c>
      <c r="B1680" s="105">
        <v>1676</v>
      </c>
      <c r="C1680" s="93">
        <v>0.54503999999999997</v>
      </c>
      <c r="D1680" s="94">
        <v>0.12477000000000001</v>
      </c>
      <c r="E1680" s="104">
        <f>IF('Case Details'!C$12=1,'Baseline survivor func'!C1680,'Baseline survivor func'!D1680)</f>
        <v>0.54503999999999997</v>
      </c>
      <c r="F1680" s="105">
        <f>ROUND(E1680^EXP('Linear predictor'!D$86),5)</f>
        <v>0.59087000000000001</v>
      </c>
      <c r="G1680" s="91">
        <v>0.85248000000000002</v>
      </c>
      <c r="H1680" s="112">
        <v>0.84613000000000005</v>
      </c>
      <c r="I1680" s="115">
        <f>IF('Case Details'!C$12=1,'Baseline survivor func'!G1680,'Baseline survivor func'!H1680)</f>
        <v>0.85248000000000002</v>
      </c>
      <c r="J1680" s="110">
        <f>ROUND(I1680^EXP('Linear predictor'!F$86),5)</f>
        <v>0.83699999999999997</v>
      </c>
    </row>
    <row r="1681" spans="1:10">
      <c r="A1681" s="93">
        <v>1676</v>
      </c>
      <c r="B1681" s="105">
        <v>1677</v>
      </c>
      <c r="C1681" s="93">
        <v>0.54503999999999997</v>
      </c>
      <c r="D1681" s="94">
        <v>0.12477000000000001</v>
      </c>
      <c r="E1681" s="104">
        <f>IF('Case Details'!C$12=1,'Baseline survivor func'!C1681,'Baseline survivor func'!D1681)</f>
        <v>0.54503999999999997</v>
      </c>
      <c r="F1681" s="105">
        <f>ROUND(E1681^EXP('Linear predictor'!D$86),5)</f>
        <v>0.59087000000000001</v>
      </c>
      <c r="G1681" s="91">
        <v>0.85248000000000002</v>
      </c>
      <c r="H1681" s="112">
        <v>0.84613000000000005</v>
      </c>
      <c r="I1681" s="115">
        <f>IF('Case Details'!C$12=1,'Baseline survivor func'!G1681,'Baseline survivor func'!H1681)</f>
        <v>0.85248000000000002</v>
      </c>
      <c r="J1681" s="110">
        <f>ROUND(I1681^EXP('Linear predictor'!F$86),5)</f>
        <v>0.83699999999999997</v>
      </c>
    </row>
    <row r="1682" spans="1:10">
      <c r="A1682" s="93">
        <v>1677</v>
      </c>
      <c r="B1682" s="105">
        <v>1678</v>
      </c>
      <c r="C1682" s="93">
        <v>0.54503999999999997</v>
      </c>
      <c r="D1682" s="94">
        <v>0.12477000000000001</v>
      </c>
      <c r="E1682" s="104">
        <f>IF('Case Details'!C$12=1,'Baseline survivor func'!C1682,'Baseline survivor func'!D1682)</f>
        <v>0.54503999999999997</v>
      </c>
      <c r="F1682" s="105">
        <f>ROUND(E1682^EXP('Linear predictor'!D$86),5)</f>
        <v>0.59087000000000001</v>
      </c>
      <c r="G1682" s="91">
        <v>0.85248000000000002</v>
      </c>
      <c r="H1682" s="112">
        <v>0.84613000000000005</v>
      </c>
      <c r="I1682" s="115">
        <f>IF('Case Details'!C$12=1,'Baseline survivor func'!G1682,'Baseline survivor func'!H1682)</f>
        <v>0.85248000000000002</v>
      </c>
      <c r="J1682" s="110">
        <f>ROUND(I1682^EXP('Linear predictor'!F$86),5)</f>
        <v>0.83699999999999997</v>
      </c>
    </row>
    <row r="1683" spans="1:10">
      <c r="A1683" s="93">
        <v>1678</v>
      </c>
      <c r="B1683" s="105">
        <v>1679</v>
      </c>
      <c r="C1683" s="93">
        <v>0.54503999999999997</v>
      </c>
      <c r="D1683" s="94">
        <v>0.12477000000000001</v>
      </c>
      <c r="E1683" s="104">
        <f>IF('Case Details'!C$12=1,'Baseline survivor func'!C1683,'Baseline survivor func'!D1683)</f>
        <v>0.54503999999999997</v>
      </c>
      <c r="F1683" s="105">
        <f>ROUND(E1683^EXP('Linear predictor'!D$86),5)</f>
        <v>0.59087000000000001</v>
      </c>
      <c r="G1683" s="91">
        <v>0.85248000000000002</v>
      </c>
      <c r="H1683" s="112">
        <v>0.84613000000000005</v>
      </c>
      <c r="I1683" s="115">
        <f>IF('Case Details'!C$12=1,'Baseline survivor func'!G1683,'Baseline survivor func'!H1683)</f>
        <v>0.85248000000000002</v>
      </c>
      <c r="J1683" s="110">
        <f>ROUND(I1683^EXP('Linear predictor'!F$86),5)</f>
        <v>0.83699999999999997</v>
      </c>
    </row>
    <row r="1684" spans="1:10">
      <c r="A1684" s="93">
        <v>1679</v>
      </c>
      <c r="B1684" s="105">
        <v>1680</v>
      </c>
      <c r="C1684" s="93">
        <v>0.54503999999999997</v>
      </c>
      <c r="D1684" s="94">
        <v>0.12477000000000001</v>
      </c>
      <c r="E1684" s="104">
        <f>IF('Case Details'!C$12=1,'Baseline survivor func'!C1684,'Baseline survivor func'!D1684)</f>
        <v>0.54503999999999997</v>
      </c>
      <c r="F1684" s="105">
        <f>ROUND(E1684^EXP('Linear predictor'!D$86),5)</f>
        <v>0.59087000000000001</v>
      </c>
      <c r="G1684" s="91">
        <v>0.85248000000000002</v>
      </c>
      <c r="H1684" s="112">
        <v>0.84613000000000005</v>
      </c>
      <c r="I1684" s="115">
        <f>IF('Case Details'!C$12=1,'Baseline survivor func'!G1684,'Baseline survivor func'!H1684)</f>
        <v>0.85248000000000002</v>
      </c>
      <c r="J1684" s="110">
        <f>ROUND(I1684^EXP('Linear predictor'!F$86),5)</f>
        <v>0.83699999999999997</v>
      </c>
    </row>
    <row r="1685" spans="1:10">
      <c r="A1685" s="93">
        <v>1680</v>
      </c>
      <c r="B1685" s="105">
        <v>1681</v>
      </c>
      <c r="C1685" s="93">
        <v>0.54503999999999997</v>
      </c>
      <c r="D1685" s="94">
        <v>0.12477000000000001</v>
      </c>
      <c r="E1685" s="104">
        <f>IF('Case Details'!C$12=1,'Baseline survivor func'!C1685,'Baseline survivor func'!D1685)</f>
        <v>0.54503999999999997</v>
      </c>
      <c r="F1685" s="105">
        <f>ROUND(E1685^EXP('Linear predictor'!D$86),5)</f>
        <v>0.59087000000000001</v>
      </c>
      <c r="G1685" s="91">
        <v>0.85248000000000002</v>
      </c>
      <c r="H1685" s="112">
        <v>0.84613000000000005</v>
      </c>
      <c r="I1685" s="115">
        <f>IF('Case Details'!C$12=1,'Baseline survivor func'!G1685,'Baseline survivor func'!H1685)</f>
        <v>0.85248000000000002</v>
      </c>
      <c r="J1685" s="110">
        <f>ROUND(I1685^EXP('Linear predictor'!F$86),5)</f>
        <v>0.83699999999999997</v>
      </c>
    </row>
    <row r="1686" spans="1:10">
      <c r="A1686" s="93">
        <v>1681</v>
      </c>
      <c r="B1686" s="105">
        <v>1682</v>
      </c>
      <c r="C1686" s="93">
        <v>0.54503999999999997</v>
      </c>
      <c r="D1686" s="94">
        <v>0.12477000000000001</v>
      </c>
      <c r="E1686" s="104">
        <f>IF('Case Details'!C$12=1,'Baseline survivor func'!C1686,'Baseline survivor func'!D1686)</f>
        <v>0.54503999999999997</v>
      </c>
      <c r="F1686" s="105">
        <f>ROUND(E1686^EXP('Linear predictor'!D$86),5)</f>
        <v>0.59087000000000001</v>
      </c>
      <c r="G1686" s="91">
        <v>0.85248000000000002</v>
      </c>
      <c r="H1686" s="112">
        <v>0.84613000000000005</v>
      </c>
      <c r="I1686" s="115">
        <f>IF('Case Details'!C$12=1,'Baseline survivor func'!G1686,'Baseline survivor func'!H1686)</f>
        <v>0.85248000000000002</v>
      </c>
      <c r="J1686" s="110">
        <f>ROUND(I1686^EXP('Linear predictor'!F$86),5)</f>
        <v>0.83699999999999997</v>
      </c>
    </row>
    <row r="1687" spans="1:10">
      <c r="A1687" s="93">
        <v>1682</v>
      </c>
      <c r="B1687" s="105">
        <v>1683</v>
      </c>
      <c r="C1687" s="93">
        <v>0.54503999999999997</v>
      </c>
      <c r="D1687" s="94">
        <v>0.12477000000000001</v>
      </c>
      <c r="E1687" s="104">
        <f>IF('Case Details'!C$12=1,'Baseline survivor func'!C1687,'Baseline survivor func'!D1687)</f>
        <v>0.54503999999999997</v>
      </c>
      <c r="F1687" s="105">
        <f>ROUND(E1687^EXP('Linear predictor'!D$86),5)</f>
        <v>0.59087000000000001</v>
      </c>
      <c r="G1687" s="91">
        <v>0.85248000000000002</v>
      </c>
      <c r="H1687" s="112">
        <v>0.84613000000000005</v>
      </c>
      <c r="I1687" s="115">
        <f>IF('Case Details'!C$12=1,'Baseline survivor func'!G1687,'Baseline survivor func'!H1687)</f>
        <v>0.85248000000000002</v>
      </c>
      <c r="J1687" s="110">
        <f>ROUND(I1687^EXP('Linear predictor'!F$86),5)</f>
        <v>0.83699999999999997</v>
      </c>
    </row>
    <row r="1688" spans="1:10">
      <c r="A1688" s="93">
        <v>1683</v>
      </c>
      <c r="B1688" s="105">
        <v>1684</v>
      </c>
      <c r="C1688" s="93">
        <v>0.54503999999999997</v>
      </c>
      <c r="D1688" s="94">
        <v>0.12477000000000001</v>
      </c>
      <c r="E1688" s="104">
        <f>IF('Case Details'!C$12=1,'Baseline survivor func'!C1688,'Baseline survivor func'!D1688)</f>
        <v>0.54503999999999997</v>
      </c>
      <c r="F1688" s="105">
        <f>ROUND(E1688^EXP('Linear predictor'!D$86),5)</f>
        <v>0.59087000000000001</v>
      </c>
      <c r="G1688" s="91">
        <v>0.85248000000000002</v>
      </c>
      <c r="H1688" s="112">
        <v>0.84613000000000005</v>
      </c>
      <c r="I1688" s="115">
        <f>IF('Case Details'!C$12=1,'Baseline survivor func'!G1688,'Baseline survivor func'!H1688)</f>
        <v>0.85248000000000002</v>
      </c>
      <c r="J1688" s="110">
        <f>ROUND(I1688^EXP('Linear predictor'!F$86),5)</f>
        <v>0.83699999999999997</v>
      </c>
    </row>
    <row r="1689" spans="1:10">
      <c r="A1689" s="93">
        <v>1684</v>
      </c>
      <c r="B1689" s="105">
        <v>1685</v>
      </c>
      <c r="C1689" s="93">
        <v>0.54503999999999997</v>
      </c>
      <c r="D1689" s="94">
        <v>0.12477000000000001</v>
      </c>
      <c r="E1689" s="104">
        <f>IF('Case Details'!C$12=1,'Baseline survivor func'!C1689,'Baseline survivor func'!D1689)</f>
        <v>0.54503999999999997</v>
      </c>
      <c r="F1689" s="105">
        <f>ROUND(E1689^EXP('Linear predictor'!D$86),5)</f>
        <v>0.59087000000000001</v>
      </c>
      <c r="G1689" s="91">
        <v>0.85248000000000002</v>
      </c>
      <c r="H1689" s="112">
        <v>0.84538999999999997</v>
      </c>
      <c r="I1689" s="115">
        <f>IF('Case Details'!C$12=1,'Baseline survivor func'!G1689,'Baseline survivor func'!H1689)</f>
        <v>0.85248000000000002</v>
      </c>
      <c r="J1689" s="110">
        <f>ROUND(I1689^EXP('Linear predictor'!F$86),5)</f>
        <v>0.83699999999999997</v>
      </c>
    </row>
    <row r="1690" spans="1:10">
      <c r="A1690" s="93">
        <v>1685</v>
      </c>
      <c r="B1690" s="105">
        <v>1686</v>
      </c>
      <c r="C1690" s="93">
        <v>0.54503999999999997</v>
      </c>
      <c r="D1690" s="94">
        <v>0.12477000000000001</v>
      </c>
      <c r="E1690" s="104">
        <f>IF('Case Details'!C$12=1,'Baseline survivor func'!C1690,'Baseline survivor func'!D1690)</f>
        <v>0.54503999999999997</v>
      </c>
      <c r="F1690" s="105">
        <f>ROUND(E1690^EXP('Linear predictor'!D$86),5)</f>
        <v>0.59087000000000001</v>
      </c>
      <c r="G1690" s="91">
        <v>0.85248000000000002</v>
      </c>
      <c r="H1690" s="112">
        <v>0.84538999999999997</v>
      </c>
      <c r="I1690" s="115">
        <f>IF('Case Details'!C$12=1,'Baseline survivor func'!G1690,'Baseline survivor func'!H1690)</f>
        <v>0.85248000000000002</v>
      </c>
      <c r="J1690" s="110">
        <f>ROUND(I1690^EXP('Linear predictor'!F$86),5)</f>
        <v>0.83699999999999997</v>
      </c>
    </row>
    <row r="1691" spans="1:10">
      <c r="A1691" s="93">
        <v>1686</v>
      </c>
      <c r="B1691" s="105">
        <v>1687</v>
      </c>
      <c r="C1691" s="93">
        <v>0.54503999999999997</v>
      </c>
      <c r="D1691" s="94">
        <v>0.12477000000000001</v>
      </c>
      <c r="E1691" s="104">
        <f>IF('Case Details'!C$12=1,'Baseline survivor func'!C1691,'Baseline survivor func'!D1691)</f>
        <v>0.54503999999999997</v>
      </c>
      <c r="F1691" s="105">
        <f>ROUND(E1691^EXP('Linear predictor'!D$86),5)</f>
        <v>0.59087000000000001</v>
      </c>
      <c r="G1691" s="91">
        <v>0.83096999999999999</v>
      </c>
      <c r="H1691" s="112">
        <v>0.84538999999999997</v>
      </c>
      <c r="I1691" s="115">
        <f>IF('Case Details'!C$12=1,'Baseline survivor func'!G1691,'Baseline survivor func'!H1691)</f>
        <v>0.83096999999999999</v>
      </c>
      <c r="J1691" s="110">
        <f>ROUND(I1691^EXP('Linear predictor'!F$86),5)</f>
        <v>0.81349000000000005</v>
      </c>
    </row>
    <row r="1692" spans="1:10">
      <c r="A1692" s="93">
        <v>1687</v>
      </c>
      <c r="B1692" s="105">
        <v>1688</v>
      </c>
      <c r="C1692" s="93">
        <v>0.54503999999999997</v>
      </c>
      <c r="D1692" s="94">
        <v>0.12477000000000001</v>
      </c>
      <c r="E1692" s="104">
        <f>IF('Case Details'!C$12=1,'Baseline survivor func'!C1692,'Baseline survivor func'!D1692)</f>
        <v>0.54503999999999997</v>
      </c>
      <c r="F1692" s="105">
        <f>ROUND(E1692^EXP('Linear predictor'!D$86),5)</f>
        <v>0.59087000000000001</v>
      </c>
      <c r="G1692" s="91">
        <v>0.83096999999999999</v>
      </c>
      <c r="H1692" s="112">
        <v>0.84538999999999997</v>
      </c>
      <c r="I1692" s="115">
        <f>IF('Case Details'!C$12=1,'Baseline survivor func'!G1692,'Baseline survivor func'!H1692)</f>
        <v>0.83096999999999999</v>
      </c>
      <c r="J1692" s="110">
        <f>ROUND(I1692^EXP('Linear predictor'!F$86),5)</f>
        <v>0.81349000000000005</v>
      </c>
    </row>
    <row r="1693" spans="1:10">
      <c r="A1693" s="93">
        <v>1688</v>
      </c>
      <c r="B1693" s="105">
        <v>1689</v>
      </c>
      <c r="C1693" s="93">
        <v>0.54503999999999997</v>
      </c>
      <c r="D1693" s="94">
        <v>0.12477000000000001</v>
      </c>
      <c r="E1693" s="104">
        <f>IF('Case Details'!C$12=1,'Baseline survivor func'!C1693,'Baseline survivor func'!D1693)</f>
        <v>0.54503999999999997</v>
      </c>
      <c r="F1693" s="105">
        <f>ROUND(E1693^EXP('Linear predictor'!D$86),5)</f>
        <v>0.59087000000000001</v>
      </c>
      <c r="G1693" s="91">
        <v>0.83096999999999999</v>
      </c>
      <c r="H1693" s="112">
        <v>0.84538999999999997</v>
      </c>
      <c r="I1693" s="115">
        <f>IF('Case Details'!C$12=1,'Baseline survivor func'!G1693,'Baseline survivor func'!H1693)</f>
        <v>0.83096999999999999</v>
      </c>
      <c r="J1693" s="110">
        <f>ROUND(I1693^EXP('Linear predictor'!F$86),5)</f>
        <v>0.81349000000000005</v>
      </c>
    </row>
    <row r="1694" spans="1:10">
      <c r="A1694" s="93">
        <v>1689</v>
      </c>
      <c r="B1694" s="105">
        <v>1690</v>
      </c>
      <c r="C1694" s="93">
        <v>0.54503999999999997</v>
      </c>
      <c r="D1694" s="94">
        <v>0.12477000000000001</v>
      </c>
      <c r="E1694" s="104">
        <f>IF('Case Details'!C$12=1,'Baseline survivor func'!C1694,'Baseline survivor func'!D1694)</f>
        <v>0.54503999999999997</v>
      </c>
      <c r="F1694" s="105">
        <f>ROUND(E1694^EXP('Linear predictor'!D$86),5)</f>
        <v>0.59087000000000001</v>
      </c>
      <c r="G1694" s="91">
        <v>0.83096999999999999</v>
      </c>
      <c r="H1694" s="112">
        <v>0.84538999999999997</v>
      </c>
      <c r="I1694" s="115">
        <f>IF('Case Details'!C$12=1,'Baseline survivor func'!G1694,'Baseline survivor func'!H1694)</f>
        <v>0.83096999999999999</v>
      </c>
      <c r="J1694" s="110">
        <f>ROUND(I1694^EXP('Linear predictor'!F$86),5)</f>
        <v>0.81349000000000005</v>
      </c>
    </row>
    <row r="1695" spans="1:10">
      <c r="A1695" s="93">
        <v>1690</v>
      </c>
      <c r="B1695" s="105">
        <v>1691</v>
      </c>
      <c r="C1695" s="93">
        <v>0.54503999999999997</v>
      </c>
      <c r="D1695" s="94">
        <v>0.12477000000000001</v>
      </c>
      <c r="E1695" s="104">
        <f>IF('Case Details'!C$12=1,'Baseline survivor func'!C1695,'Baseline survivor func'!D1695)</f>
        <v>0.54503999999999997</v>
      </c>
      <c r="F1695" s="105">
        <f>ROUND(E1695^EXP('Linear predictor'!D$86),5)</f>
        <v>0.59087000000000001</v>
      </c>
      <c r="G1695" s="91">
        <v>0.83096999999999999</v>
      </c>
      <c r="H1695" s="112">
        <v>0.84538999999999997</v>
      </c>
      <c r="I1695" s="115">
        <f>IF('Case Details'!C$12=1,'Baseline survivor func'!G1695,'Baseline survivor func'!H1695)</f>
        <v>0.83096999999999999</v>
      </c>
      <c r="J1695" s="110">
        <f>ROUND(I1695^EXP('Linear predictor'!F$86),5)</f>
        <v>0.81349000000000005</v>
      </c>
    </row>
    <row r="1696" spans="1:10">
      <c r="A1696" s="93">
        <v>1691</v>
      </c>
      <c r="B1696" s="105">
        <v>1692</v>
      </c>
      <c r="C1696" s="93">
        <v>0.54503999999999997</v>
      </c>
      <c r="D1696" s="94">
        <v>0.12477000000000001</v>
      </c>
      <c r="E1696" s="104">
        <f>IF('Case Details'!C$12=1,'Baseline survivor func'!C1696,'Baseline survivor func'!D1696)</f>
        <v>0.54503999999999997</v>
      </c>
      <c r="F1696" s="105">
        <f>ROUND(E1696^EXP('Linear predictor'!D$86),5)</f>
        <v>0.59087000000000001</v>
      </c>
      <c r="G1696" s="91">
        <v>0.83096999999999999</v>
      </c>
      <c r="H1696" s="112">
        <v>0.84538999999999997</v>
      </c>
      <c r="I1696" s="115">
        <f>IF('Case Details'!C$12=1,'Baseline survivor func'!G1696,'Baseline survivor func'!H1696)</f>
        <v>0.83096999999999999</v>
      </c>
      <c r="J1696" s="110">
        <f>ROUND(I1696^EXP('Linear predictor'!F$86),5)</f>
        <v>0.81349000000000005</v>
      </c>
    </row>
    <row r="1697" spans="1:10">
      <c r="A1697" s="93">
        <v>1692</v>
      </c>
      <c r="B1697" s="105">
        <v>1693</v>
      </c>
      <c r="C1697" s="93">
        <v>0.54503999999999997</v>
      </c>
      <c r="D1697" s="94">
        <v>0.12477000000000001</v>
      </c>
      <c r="E1697" s="104">
        <f>IF('Case Details'!C$12=1,'Baseline survivor func'!C1697,'Baseline survivor func'!D1697)</f>
        <v>0.54503999999999997</v>
      </c>
      <c r="F1697" s="105">
        <f>ROUND(E1697^EXP('Linear predictor'!D$86),5)</f>
        <v>0.59087000000000001</v>
      </c>
      <c r="G1697" s="91">
        <v>0.83096999999999999</v>
      </c>
      <c r="H1697" s="112">
        <v>0.84538999999999997</v>
      </c>
      <c r="I1697" s="115">
        <f>IF('Case Details'!C$12=1,'Baseline survivor func'!G1697,'Baseline survivor func'!H1697)</f>
        <v>0.83096999999999999</v>
      </c>
      <c r="J1697" s="110">
        <f>ROUND(I1697^EXP('Linear predictor'!F$86),5)</f>
        <v>0.81349000000000005</v>
      </c>
    </row>
    <row r="1698" spans="1:10">
      <c r="A1698" s="93">
        <v>1693</v>
      </c>
      <c r="B1698" s="105">
        <v>1694</v>
      </c>
      <c r="C1698" s="93">
        <v>0.54503999999999997</v>
      </c>
      <c r="D1698" s="94">
        <v>0.12477000000000001</v>
      </c>
      <c r="E1698" s="104">
        <f>IF('Case Details'!C$12=1,'Baseline survivor func'!C1698,'Baseline survivor func'!D1698)</f>
        <v>0.54503999999999997</v>
      </c>
      <c r="F1698" s="105">
        <f>ROUND(E1698^EXP('Linear predictor'!D$86),5)</f>
        <v>0.59087000000000001</v>
      </c>
      <c r="G1698" s="91">
        <v>0.83096999999999999</v>
      </c>
      <c r="H1698" s="112">
        <v>0.84538999999999997</v>
      </c>
      <c r="I1698" s="115">
        <f>IF('Case Details'!C$12=1,'Baseline survivor func'!G1698,'Baseline survivor func'!H1698)</f>
        <v>0.83096999999999999</v>
      </c>
      <c r="J1698" s="110">
        <f>ROUND(I1698^EXP('Linear predictor'!F$86),5)</f>
        <v>0.81349000000000005</v>
      </c>
    </row>
    <row r="1699" spans="1:10">
      <c r="A1699" s="93">
        <v>1694</v>
      </c>
      <c r="B1699" s="105">
        <v>1695</v>
      </c>
      <c r="C1699" s="93">
        <v>0.54503999999999997</v>
      </c>
      <c r="D1699" s="94">
        <v>0.12477000000000001</v>
      </c>
      <c r="E1699" s="104">
        <f>IF('Case Details'!C$12=1,'Baseline survivor func'!C1699,'Baseline survivor func'!D1699)</f>
        <v>0.54503999999999997</v>
      </c>
      <c r="F1699" s="105">
        <f>ROUND(E1699^EXP('Linear predictor'!D$86),5)</f>
        <v>0.59087000000000001</v>
      </c>
      <c r="G1699" s="91">
        <v>0.83096999999999999</v>
      </c>
      <c r="H1699" s="112">
        <v>0.84463999999999995</v>
      </c>
      <c r="I1699" s="115">
        <f>IF('Case Details'!C$12=1,'Baseline survivor func'!G1699,'Baseline survivor func'!H1699)</f>
        <v>0.83096999999999999</v>
      </c>
      <c r="J1699" s="110">
        <f>ROUND(I1699^EXP('Linear predictor'!F$86),5)</f>
        <v>0.81349000000000005</v>
      </c>
    </row>
    <row r="1700" spans="1:10">
      <c r="A1700" s="93">
        <v>1695</v>
      </c>
      <c r="B1700" s="105">
        <v>1696</v>
      </c>
      <c r="C1700" s="93">
        <v>0.54503999999999997</v>
      </c>
      <c r="D1700" s="94">
        <v>0.12477000000000001</v>
      </c>
      <c r="E1700" s="104">
        <f>IF('Case Details'!C$12=1,'Baseline survivor func'!C1700,'Baseline survivor func'!D1700)</f>
        <v>0.54503999999999997</v>
      </c>
      <c r="F1700" s="105">
        <f>ROUND(E1700^EXP('Linear predictor'!D$86),5)</f>
        <v>0.59087000000000001</v>
      </c>
      <c r="G1700" s="91">
        <v>0.83096999999999999</v>
      </c>
      <c r="H1700" s="112">
        <v>0.84463999999999995</v>
      </c>
      <c r="I1700" s="115">
        <f>IF('Case Details'!C$12=1,'Baseline survivor func'!G1700,'Baseline survivor func'!H1700)</f>
        <v>0.83096999999999999</v>
      </c>
      <c r="J1700" s="110">
        <f>ROUND(I1700^EXP('Linear predictor'!F$86),5)</f>
        <v>0.81349000000000005</v>
      </c>
    </row>
    <row r="1701" spans="1:10">
      <c r="A1701" s="93">
        <v>1696</v>
      </c>
      <c r="B1701" s="105">
        <v>1697</v>
      </c>
      <c r="C1701" s="93">
        <v>0.54503999999999997</v>
      </c>
      <c r="D1701" s="94">
        <v>0.12477000000000001</v>
      </c>
      <c r="E1701" s="104">
        <f>IF('Case Details'!C$12=1,'Baseline survivor func'!C1701,'Baseline survivor func'!D1701)</f>
        <v>0.54503999999999997</v>
      </c>
      <c r="F1701" s="105">
        <f>ROUND(E1701^EXP('Linear predictor'!D$86),5)</f>
        <v>0.59087000000000001</v>
      </c>
      <c r="G1701" s="91">
        <v>0.83096999999999999</v>
      </c>
      <c r="H1701" s="112">
        <v>0.84463999999999995</v>
      </c>
      <c r="I1701" s="115">
        <f>IF('Case Details'!C$12=1,'Baseline survivor func'!G1701,'Baseline survivor func'!H1701)</f>
        <v>0.83096999999999999</v>
      </c>
      <c r="J1701" s="110">
        <f>ROUND(I1701^EXP('Linear predictor'!F$86),5)</f>
        <v>0.81349000000000005</v>
      </c>
    </row>
    <row r="1702" spans="1:10">
      <c r="A1702" s="93">
        <v>1697</v>
      </c>
      <c r="B1702" s="105">
        <v>1698</v>
      </c>
      <c r="C1702" s="93">
        <v>0.54503999999999997</v>
      </c>
      <c r="D1702" s="94">
        <v>0.12477000000000001</v>
      </c>
      <c r="E1702" s="104">
        <f>IF('Case Details'!C$12=1,'Baseline survivor func'!C1702,'Baseline survivor func'!D1702)</f>
        <v>0.54503999999999997</v>
      </c>
      <c r="F1702" s="105">
        <f>ROUND(E1702^EXP('Linear predictor'!D$86),5)</f>
        <v>0.59087000000000001</v>
      </c>
      <c r="G1702" s="91">
        <v>0.83096999999999999</v>
      </c>
      <c r="H1702" s="112">
        <v>0.84389000000000003</v>
      </c>
      <c r="I1702" s="115">
        <f>IF('Case Details'!C$12=1,'Baseline survivor func'!G1702,'Baseline survivor func'!H1702)</f>
        <v>0.83096999999999999</v>
      </c>
      <c r="J1702" s="110">
        <f>ROUND(I1702^EXP('Linear predictor'!F$86),5)</f>
        <v>0.81349000000000005</v>
      </c>
    </row>
    <row r="1703" spans="1:10">
      <c r="A1703" s="93">
        <v>1698</v>
      </c>
      <c r="B1703" s="105">
        <v>1699</v>
      </c>
      <c r="C1703" s="93">
        <v>0.54503999999999997</v>
      </c>
      <c r="D1703" s="94">
        <v>0.12477000000000001</v>
      </c>
      <c r="E1703" s="104">
        <f>IF('Case Details'!C$12=1,'Baseline survivor func'!C1703,'Baseline survivor func'!D1703)</f>
        <v>0.54503999999999997</v>
      </c>
      <c r="F1703" s="105">
        <f>ROUND(E1703^EXP('Linear predictor'!D$86),5)</f>
        <v>0.59087000000000001</v>
      </c>
      <c r="G1703" s="91">
        <v>0.83096999999999999</v>
      </c>
      <c r="H1703" s="112">
        <v>0.84389000000000003</v>
      </c>
      <c r="I1703" s="115">
        <f>IF('Case Details'!C$12=1,'Baseline survivor func'!G1703,'Baseline survivor func'!H1703)</f>
        <v>0.83096999999999999</v>
      </c>
      <c r="J1703" s="110">
        <f>ROUND(I1703^EXP('Linear predictor'!F$86),5)</f>
        <v>0.81349000000000005</v>
      </c>
    </row>
    <row r="1704" spans="1:10">
      <c r="A1704" s="93">
        <v>1699</v>
      </c>
      <c r="B1704" s="105">
        <v>1700</v>
      </c>
      <c r="C1704" s="93">
        <v>0.54503999999999997</v>
      </c>
      <c r="D1704" s="94">
        <v>0.12477000000000001</v>
      </c>
      <c r="E1704" s="104">
        <f>IF('Case Details'!C$12=1,'Baseline survivor func'!C1704,'Baseline survivor func'!D1704)</f>
        <v>0.54503999999999997</v>
      </c>
      <c r="F1704" s="105">
        <f>ROUND(E1704^EXP('Linear predictor'!D$86),5)</f>
        <v>0.59087000000000001</v>
      </c>
      <c r="G1704" s="91">
        <v>0.83096999999999999</v>
      </c>
      <c r="H1704" s="112">
        <v>0.84389000000000003</v>
      </c>
      <c r="I1704" s="115">
        <f>IF('Case Details'!C$12=1,'Baseline survivor func'!G1704,'Baseline survivor func'!H1704)</f>
        <v>0.83096999999999999</v>
      </c>
      <c r="J1704" s="110">
        <f>ROUND(I1704^EXP('Linear predictor'!F$86),5)</f>
        <v>0.81349000000000005</v>
      </c>
    </row>
    <row r="1705" spans="1:10">
      <c r="A1705" s="93">
        <v>1700</v>
      </c>
      <c r="B1705" s="105">
        <v>1701</v>
      </c>
      <c r="C1705" s="93">
        <v>0.54503999999999997</v>
      </c>
      <c r="D1705" s="94">
        <v>0.12477000000000001</v>
      </c>
      <c r="E1705" s="104">
        <f>IF('Case Details'!C$12=1,'Baseline survivor func'!C1705,'Baseline survivor func'!D1705)</f>
        <v>0.54503999999999997</v>
      </c>
      <c r="F1705" s="105">
        <f>ROUND(E1705^EXP('Linear predictor'!D$86),5)</f>
        <v>0.59087000000000001</v>
      </c>
      <c r="G1705" s="91">
        <v>0.83096999999999999</v>
      </c>
      <c r="H1705" s="112">
        <v>0.84389000000000003</v>
      </c>
      <c r="I1705" s="115">
        <f>IF('Case Details'!C$12=1,'Baseline survivor func'!G1705,'Baseline survivor func'!H1705)</f>
        <v>0.83096999999999999</v>
      </c>
      <c r="J1705" s="110">
        <f>ROUND(I1705^EXP('Linear predictor'!F$86),5)</f>
        <v>0.81349000000000005</v>
      </c>
    </row>
    <row r="1706" spans="1:10">
      <c r="A1706" s="93">
        <v>1701</v>
      </c>
      <c r="B1706" s="105">
        <v>1702</v>
      </c>
      <c r="C1706" s="93">
        <v>0.54503999999999997</v>
      </c>
      <c r="D1706" s="94">
        <v>0.12477000000000001</v>
      </c>
      <c r="E1706" s="104">
        <f>IF('Case Details'!C$12=1,'Baseline survivor func'!C1706,'Baseline survivor func'!D1706)</f>
        <v>0.54503999999999997</v>
      </c>
      <c r="F1706" s="105">
        <f>ROUND(E1706^EXP('Linear predictor'!D$86),5)</f>
        <v>0.59087000000000001</v>
      </c>
      <c r="G1706" s="91">
        <v>0.83096999999999999</v>
      </c>
      <c r="H1706" s="112">
        <v>0.84389000000000003</v>
      </c>
      <c r="I1706" s="115">
        <f>IF('Case Details'!C$12=1,'Baseline survivor func'!G1706,'Baseline survivor func'!H1706)</f>
        <v>0.83096999999999999</v>
      </c>
      <c r="J1706" s="110">
        <f>ROUND(I1706^EXP('Linear predictor'!F$86),5)</f>
        <v>0.81349000000000005</v>
      </c>
    </row>
    <row r="1707" spans="1:10">
      <c r="A1707" s="93">
        <v>1702</v>
      </c>
      <c r="B1707" s="105">
        <v>1703</v>
      </c>
      <c r="C1707" s="93">
        <v>0.54503999999999997</v>
      </c>
      <c r="D1707" s="94">
        <v>0.12477000000000001</v>
      </c>
      <c r="E1707" s="104">
        <f>IF('Case Details'!C$12=1,'Baseline survivor func'!C1707,'Baseline survivor func'!D1707)</f>
        <v>0.54503999999999997</v>
      </c>
      <c r="F1707" s="105">
        <f>ROUND(E1707^EXP('Linear predictor'!D$86),5)</f>
        <v>0.59087000000000001</v>
      </c>
      <c r="G1707" s="91">
        <v>0.83096999999999999</v>
      </c>
      <c r="H1707" s="112">
        <v>0.84389000000000003</v>
      </c>
      <c r="I1707" s="115">
        <f>IF('Case Details'!C$12=1,'Baseline survivor func'!G1707,'Baseline survivor func'!H1707)</f>
        <v>0.83096999999999999</v>
      </c>
      <c r="J1707" s="110">
        <f>ROUND(I1707^EXP('Linear predictor'!F$86),5)</f>
        <v>0.81349000000000005</v>
      </c>
    </row>
    <row r="1708" spans="1:10">
      <c r="A1708" s="93">
        <v>1703</v>
      </c>
      <c r="B1708" s="105">
        <v>1704</v>
      </c>
      <c r="C1708" s="93">
        <v>0.54503999999999997</v>
      </c>
      <c r="D1708" s="94">
        <v>0.12477000000000001</v>
      </c>
      <c r="E1708" s="104">
        <f>IF('Case Details'!C$12=1,'Baseline survivor func'!C1708,'Baseline survivor func'!D1708)</f>
        <v>0.54503999999999997</v>
      </c>
      <c r="F1708" s="105">
        <f>ROUND(E1708^EXP('Linear predictor'!D$86),5)</f>
        <v>0.59087000000000001</v>
      </c>
      <c r="G1708" s="91">
        <v>0.83096999999999999</v>
      </c>
      <c r="H1708" s="112">
        <v>0.84389000000000003</v>
      </c>
      <c r="I1708" s="115">
        <f>IF('Case Details'!C$12=1,'Baseline survivor func'!G1708,'Baseline survivor func'!H1708)</f>
        <v>0.83096999999999999</v>
      </c>
      <c r="J1708" s="110">
        <f>ROUND(I1708^EXP('Linear predictor'!F$86),5)</f>
        <v>0.81349000000000005</v>
      </c>
    </row>
    <row r="1709" spans="1:10">
      <c r="A1709" s="93">
        <v>1704</v>
      </c>
      <c r="B1709" s="105">
        <v>1705</v>
      </c>
      <c r="C1709" s="93">
        <v>0.54503999999999997</v>
      </c>
      <c r="D1709" s="94">
        <v>0.12477000000000001</v>
      </c>
      <c r="E1709" s="104">
        <f>IF('Case Details'!C$12=1,'Baseline survivor func'!C1709,'Baseline survivor func'!D1709)</f>
        <v>0.54503999999999997</v>
      </c>
      <c r="F1709" s="105">
        <f>ROUND(E1709^EXP('Linear predictor'!D$86),5)</f>
        <v>0.59087000000000001</v>
      </c>
      <c r="G1709" s="91">
        <v>0.83096999999999999</v>
      </c>
      <c r="H1709" s="112">
        <v>0.84389000000000003</v>
      </c>
      <c r="I1709" s="115">
        <f>IF('Case Details'!C$12=1,'Baseline survivor func'!G1709,'Baseline survivor func'!H1709)</f>
        <v>0.83096999999999999</v>
      </c>
      <c r="J1709" s="110">
        <f>ROUND(I1709^EXP('Linear predictor'!F$86),5)</f>
        <v>0.81349000000000005</v>
      </c>
    </row>
    <row r="1710" spans="1:10">
      <c r="A1710" s="93">
        <v>1705</v>
      </c>
      <c r="B1710" s="105">
        <v>1706</v>
      </c>
      <c r="C1710" s="93">
        <v>0.54503999999999997</v>
      </c>
      <c r="D1710" s="94">
        <v>0.12477000000000001</v>
      </c>
      <c r="E1710" s="104">
        <f>IF('Case Details'!C$12=1,'Baseline survivor func'!C1710,'Baseline survivor func'!D1710)</f>
        <v>0.54503999999999997</v>
      </c>
      <c r="F1710" s="105">
        <f>ROUND(E1710^EXP('Linear predictor'!D$86),5)</f>
        <v>0.59087000000000001</v>
      </c>
      <c r="G1710" s="91">
        <v>0.83096999999999999</v>
      </c>
      <c r="H1710" s="112">
        <v>0.84389000000000003</v>
      </c>
      <c r="I1710" s="115">
        <f>IF('Case Details'!C$12=1,'Baseline survivor func'!G1710,'Baseline survivor func'!H1710)</f>
        <v>0.83096999999999999</v>
      </c>
      <c r="J1710" s="110">
        <f>ROUND(I1710^EXP('Linear predictor'!F$86),5)</f>
        <v>0.81349000000000005</v>
      </c>
    </row>
    <row r="1711" spans="1:10">
      <c r="A1711" s="93">
        <v>1706</v>
      </c>
      <c r="B1711" s="105">
        <v>1707</v>
      </c>
      <c r="C1711" s="93">
        <v>0.54503999999999997</v>
      </c>
      <c r="D1711" s="94">
        <v>0.12477000000000001</v>
      </c>
      <c r="E1711" s="104">
        <f>IF('Case Details'!C$12=1,'Baseline survivor func'!C1711,'Baseline survivor func'!D1711)</f>
        <v>0.54503999999999997</v>
      </c>
      <c r="F1711" s="105">
        <f>ROUND(E1711^EXP('Linear predictor'!D$86),5)</f>
        <v>0.59087000000000001</v>
      </c>
      <c r="G1711" s="91">
        <v>0.83096999999999999</v>
      </c>
      <c r="H1711" s="112">
        <v>0.84389000000000003</v>
      </c>
      <c r="I1711" s="115">
        <f>IF('Case Details'!C$12=1,'Baseline survivor func'!G1711,'Baseline survivor func'!H1711)</f>
        <v>0.83096999999999999</v>
      </c>
      <c r="J1711" s="110">
        <f>ROUND(I1711^EXP('Linear predictor'!F$86),5)</f>
        <v>0.81349000000000005</v>
      </c>
    </row>
    <row r="1712" spans="1:10">
      <c r="A1712" s="93">
        <v>1707</v>
      </c>
      <c r="B1712" s="105">
        <v>1708</v>
      </c>
      <c r="C1712" s="93">
        <v>0.54503999999999997</v>
      </c>
      <c r="D1712" s="94">
        <v>0.12477000000000001</v>
      </c>
      <c r="E1712" s="104">
        <f>IF('Case Details'!C$12=1,'Baseline survivor func'!C1712,'Baseline survivor func'!D1712)</f>
        <v>0.54503999999999997</v>
      </c>
      <c r="F1712" s="105">
        <f>ROUND(E1712^EXP('Linear predictor'!D$86),5)</f>
        <v>0.59087000000000001</v>
      </c>
      <c r="G1712" s="91">
        <v>0.83096999999999999</v>
      </c>
      <c r="H1712" s="112">
        <v>0.84389000000000003</v>
      </c>
      <c r="I1712" s="115">
        <f>IF('Case Details'!C$12=1,'Baseline survivor func'!G1712,'Baseline survivor func'!H1712)</f>
        <v>0.83096999999999999</v>
      </c>
      <c r="J1712" s="110">
        <f>ROUND(I1712^EXP('Linear predictor'!F$86),5)</f>
        <v>0.81349000000000005</v>
      </c>
    </row>
    <row r="1713" spans="1:10">
      <c r="A1713" s="93">
        <v>1708</v>
      </c>
      <c r="B1713" s="105">
        <v>1709</v>
      </c>
      <c r="C1713" s="93">
        <v>0.54503999999999997</v>
      </c>
      <c r="D1713" s="94">
        <v>0.12477000000000001</v>
      </c>
      <c r="E1713" s="104">
        <f>IF('Case Details'!C$12=1,'Baseline survivor func'!C1713,'Baseline survivor func'!D1713)</f>
        <v>0.54503999999999997</v>
      </c>
      <c r="F1713" s="105">
        <f>ROUND(E1713^EXP('Linear predictor'!D$86),5)</f>
        <v>0.59087000000000001</v>
      </c>
      <c r="G1713" s="91">
        <v>0.83096999999999999</v>
      </c>
      <c r="H1713" s="112">
        <v>0.84389000000000003</v>
      </c>
      <c r="I1713" s="115">
        <f>IF('Case Details'!C$12=1,'Baseline survivor func'!G1713,'Baseline survivor func'!H1713)</f>
        <v>0.83096999999999999</v>
      </c>
      <c r="J1713" s="110">
        <f>ROUND(I1713^EXP('Linear predictor'!F$86),5)</f>
        <v>0.81349000000000005</v>
      </c>
    </row>
    <row r="1714" spans="1:10">
      <c r="A1714" s="93">
        <v>1709</v>
      </c>
      <c r="B1714" s="105">
        <v>1710</v>
      </c>
      <c r="C1714" s="93">
        <v>0.54503999999999997</v>
      </c>
      <c r="D1714" s="94">
        <v>0.12477000000000001</v>
      </c>
      <c r="E1714" s="104">
        <f>IF('Case Details'!C$12=1,'Baseline survivor func'!C1714,'Baseline survivor func'!D1714)</f>
        <v>0.54503999999999997</v>
      </c>
      <c r="F1714" s="105">
        <f>ROUND(E1714^EXP('Linear predictor'!D$86),5)</f>
        <v>0.59087000000000001</v>
      </c>
      <c r="G1714" s="91">
        <v>0.83096999999999999</v>
      </c>
      <c r="H1714" s="112">
        <v>0.84389000000000003</v>
      </c>
      <c r="I1714" s="115">
        <f>IF('Case Details'!C$12=1,'Baseline survivor func'!G1714,'Baseline survivor func'!H1714)</f>
        <v>0.83096999999999999</v>
      </c>
      <c r="J1714" s="110">
        <f>ROUND(I1714^EXP('Linear predictor'!F$86),5)</f>
        <v>0.81349000000000005</v>
      </c>
    </row>
    <row r="1715" spans="1:10">
      <c r="A1715" s="93">
        <v>1710</v>
      </c>
      <c r="B1715" s="105">
        <v>1711</v>
      </c>
      <c r="C1715" s="93">
        <v>0.54503999999999997</v>
      </c>
      <c r="D1715" s="94">
        <v>0.12477000000000001</v>
      </c>
      <c r="E1715" s="104">
        <f>IF('Case Details'!C$12=1,'Baseline survivor func'!C1715,'Baseline survivor func'!D1715)</f>
        <v>0.54503999999999997</v>
      </c>
      <c r="F1715" s="105">
        <f>ROUND(E1715^EXP('Linear predictor'!D$86),5)</f>
        <v>0.59087000000000001</v>
      </c>
      <c r="G1715" s="91">
        <v>0.83096999999999999</v>
      </c>
      <c r="H1715" s="112">
        <v>0.84389000000000003</v>
      </c>
      <c r="I1715" s="115">
        <f>IF('Case Details'!C$12=1,'Baseline survivor func'!G1715,'Baseline survivor func'!H1715)</f>
        <v>0.83096999999999999</v>
      </c>
      <c r="J1715" s="110">
        <f>ROUND(I1715^EXP('Linear predictor'!F$86),5)</f>
        <v>0.81349000000000005</v>
      </c>
    </row>
    <row r="1716" spans="1:10">
      <c r="A1716" s="93">
        <v>1711</v>
      </c>
      <c r="B1716" s="105">
        <v>1712</v>
      </c>
      <c r="C1716" s="93">
        <v>0.54503999999999997</v>
      </c>
      <c r="D1716" s="94">
        <v>0.12477000000000001</v>
      </c>
      <c r="E1716" s="104">
        <f>IF('Case Details'!C$12=1,'Baseline survivor func'!C1716,'Baseline survivor func'!D1716)</f>
        <v>0.54503999999999997</v>
      </c>
      <c r="F1716" s="105">
        <f>ROUND(E1716^EXP('Linear predictor'!D$86),5)</f>
        <v>0.59087000000000001</v>
      </c>
      <c r="G1716" s="91">
        <v>0.83096999999999999</v>
      </c>
      <c r="H1716" s="112">
        <v>0.84389000000000003</v>
      </c>
      <c r="I1716" s="115">
        <f>IF('Case Details'!C$12=1,'Baseline survivor func'!G1716,'Baseline survivor func'!H1716)</f>
        <v>0.83096999999999999</v>
      </c>
      <c r="J1716" s="110">
        <f>ROUND(I1716^EXP('Linear predictor'!F$86),5)</f>
        <v>0.81349000000000005</v>
      </c>
    </row>
    <row r="1717" spans="1:10">
      <c r="A1717" s="93">
        <v>1712</v>
      </c>
      <c r="B1717" s="105">
        <v>1713</v>
      </c>
      <c r="C1717" s="93">
        <v>0.54503999999999997</v>
      </c>
      <c r="D1717" s="94">
        <v>0.12477000000000001</v>
      </c>
      <c r="E1717" s="104">
        <f>IF('Case Details'!C$12=1,'Baseline survivor func'!C1717,'Baseline survivor func'!D1717)</f>
        <v>0.54503999999999997</v>
      </c>
      <c r="F1717" s="105">
        <f>ROUND(E1717^EXP('Linear predictor'!D$86),5)</f>
        <v>0.59087000000000001</v>
      </c>
      <c r="G1717" s="91">
        <v>0.83096999999999999</v>
      </c>
      <c r="H1717" s="112">
        <v>0.84389000000000003</v>
      </c>
      <c r="I1717" s="115">
        <f>IF('Case Details'!C$12=1,'Baseline survivor func'!G1717,'Baseline survivor func'!H1717)</f>
        <v>0.83096999999999999</v>
      </c>
      <c r="J1717" s="110">
        <f>ROUND(I1717^EXP('Linear predictor'!F$86),5)</f>
        <v>0.81349000000000005</v>
      </c>
    </row>
    <row r="1718" spans="1:10">
      <c r="A1718" s="93">
        <v>1713</v>
      </c>
      <c r="B1718" s="105">
        <v>1714</v>
      </c>
      <c r="C1718" s="93">
        <v>0.54503999999999997</v>
      </c>
      <c r="D1718" s="94">
        <v>0.12477000000000001</v>
      </c>
      <c r="E1718" s="104">
        <f>IF('Case Details'!C$12=1,'Baseline survivor func'!C1718,'Baseline survivor func'!D1718)</f>
        <v>0.54503999999999997</v>
      </c>
      <c r="F1718" s="105">
        <f>ROUND(E1718^EXP('Linear predictor'!D$86),5)</f>
        <v>0.59087000000000001</v>
      </c>
      <c r="G1718" s="91">
        <v>0.83096999999999999</v>
      </c>
      <c r="H1718" s="112">
        <v>0.84389000000000003</v>
      </c>
      <c r="I1718" s="115">
        <f>IF('Case Details'!C$12=1,'Baseline survivor func'!G1718,'Baseline survivor func'!H1718)</f>
        <v>0.83096999999999999</v>
      </c>
      <c r="J1718" s="110">
        <f>ROUND(I1718^EXP('Linear predictor'!F$86),5)</f>
        <v>0.81349000000000005</v>
      </c>
    </row>
    <row r="1719" spans="1:10">
      <c r="A1719" s="93">
        <v>1714</v>
      </c>
      <c r="B1719" s="105">
        <v>1715</v>
      </c>
      <c r="C1719" s="93">
        <v>0.54503999999999997</v>
      </c>
      <c r="D1719" s="94">
        <v>0.12477000000000001</v>
      </c>
      <c r="E1719" s="104">
        <f>IF('Case Details'!C$12=1,'Baseline survivor func'!C1719,'Baseline survivor func'!D1719)</f>
        <v>0.54503999999999997</v>
      </c>
      <c r="F1719" s="105">
        <f>ROUND(E1719^EXP('Linear predictor'!D$86),5)</f>
        <v>0.59087000000000001</v>
      </c>
      <c r="G1719" s="91">
        <v>0.83096999999999999</v>
      </c>
      <c r="H1719" s="112">
        <v>0.84389000000000003</v>
      </c>
      <c r="I1719" s="115">
        <f>IF('Case Details'!C$12=1,'Baseline survivor func'!G1719,'Baseline survivor func'!H1719)</f>
        <v>0.83096999999999999</v>
      </c>
      <c r="J1719" s="110">
        <f>ROUND(I1719^EXP('Linear predictor'!F$86),5)</f>
        <v>0.81349000000000005</v>
      </c>
    </row>
    <row r="1720" spans="1:10">
      <c r="A1720" s="93">
        <v>1715</v>
      </c>
      <c r="B1720" s="105">
        <v>1716</v>
      </c>
      <c r="C1720" s="93">
        <v>0.54503999999999997</v>
      </c>
      <c r="D1720" s="94">
        <v>0.12477000000000001</v>
      </c>
      <c r="E1720" s="104">
        <f>IF('Case Details'!C$12=1,'Baseline survivor func'!C1720,'Baseline survivor func'!D1720)</f>
        <v>0.54503999999999997</v>
      </c>
      <c r="F1720" s="105">
        <f>ROUND(E1720^EXP('Linear predictor'!D$86),5)</f>
        <v>0.59087000000000001</v>
      </c>
      <c r="G1720" s="91">
        <v>0.83096999999999999</v>
      </c>
      <c r="H1720" s="112">
        <v>0.84389000000000003</v>
      </c>
      <c r="I1720" s="115">
        <f>IF('Case Details'!C$12=1,'Baseline survivor func'!G1720,'Baseline survivor func'!H1720)</f>
        <v>0.83096999999999999</v>
      </c>
      <c r="J1720" s="110">
        <f>ROUND(I1720^EXP('Linear predictor'!F$86),5)</f>
        <v>0.81349000000000005</v>
      </c>
    </row>
    <row r="1721" spans="1:10">
      <c r="A1721" s="93">
        <v>1716</v>
      </c>
      <c r="B1721" s="105">
        <v>1717</v>
      </c>
      <c r="C1721" s="93">
        <v>0.54503999999999997</v>
      </c>
      <c r="D1721" s="94">
        <v>0.12477000000000001</v>
      </c>
      <c r="E1721" s="104">
        <f>IF('Case Details'!C$12=1,'Baseline survivor func'!C1721,'Baseline survivor func'!D1721)</f>
        <v>0.54503999999999997</v>
      </c>
      <c r="F1721" s="105">
        <f>ROUND(E1721^EXP('Linear predictor'!D$86),5)</f>
        <v>0.59087000000000001</v>
      </c>
      <c r="G1721" s="91">
        <v>0.83096999999999999</v>
      </c>
      <c r="H1721" s="112">
        <v>0.84389000000000003</v>
      </c>
      <c r="I1721" s="115">
        <f>IF('Case Details'!C$12=1,'Baseline survivor func'!G1721,'Baseline survivor func'!H1721)</f>
        <v>0.83096999999999999</v>
      </c>
      <c r="J1721" s="110">
        <f>ROUND(I1721^EXP('Linear predictor'!F$86),5)</f>
        <v>0.81349000000000005</v>
      </c>
    </row>
    <row r="1722" spans="1:10">
      <c r="A1722" s="93">
        <v>1717</v>
      </c>
      <c r="B1722" s="105">
        <v>1718</v>
      </c>
      <c r="C1722" s="93">
        <v>0.54503999999999997</v>
      </c>
      <c r="D1722" s="94">
        <v>0.12477000000000001</v>
      </c>
      <c r="E1722" s="104">
        <f>IF('Case Details'!C$12=1,'Baseline survivor func'!C1722,'Baseline survivor func'!D1722)</f>
        <v>0.54503999999999997</v>
      </c>
      <c r="F1722" s="105">
        <f>ROUND(E1722^EXP('Linear predictor'!D$86),5)</f>
        <v>0.59087000000000001</v>
      </c>
      <c r="G1722" s="91">
        <v>0.83096999999999999</v>
      </c>
      <c r="H1722" s="112">
        <v>0.84389000000000003</v>
      </c>
      <c r="I1722" s="115">
        <f>IF('Case Details'!C$12=1,'Baseline survivor func'!G1722,'Baseline survivor func'!H1722)</f>
        <v>0.83096999999999999</v>
      </c>
      <c r="J1722" s="110">
        <f>ROUND(I1722^EXP('Linear predictor'!F$86),5)</f>
        <v>0.81349000000000005</v>
      </c>
    </row>
    <row r="1723" spans="1:10">
      <c r="A1723" s="93">
        <v>1718</v>
      </c>
      <c r="B1723" s="105">
        <v>1719</v>
      </c>
      <c r="C1723" s="93">
        <v>0.54503999999999997</v>
      </c>
      <c r="D1723" s="94">
        <v>0.12477000000000001</v>
      </c>
      <c r="E1723" s="104">
        <f>IF('Case Details'!C$12=1,'Baseline survivor func'!C1723,'Baseline survivor func'!D1723)</f>
        <v>0.54503999999999997</v>
      </c>
      <c r="F1723" s="105">
        <f>ROUND(E1723^EXP('Linear predictor'!D$86),5)</f>
        <v>0.59087000000000001</v>
      </c>
      <c r="G1723" s="91">
        <v>0.83096999999999999</v>
      </c>
      <c r="H1723" s="112">
        <v>0.84389000000000003</v>
      </c>
      <c r="I1723" s="115">
        <f>IF('Case Details'!C$12=1,'Baseline survivor func'!G1723,'Baseline survivor func'!H1723)</f>
        <v>0.83096999999999999</v>
      </c>
      <c r="J1723" s="110">
        <f>ROUND(I1723^EXP('Linear predictor'!F$86),5)</f>
        <v>0.81349000000000005</v>
      </c>
    </row>
    <row r="1724" spans="1:10">
      <c r="A1724" s="93">
        <v>1719</v>
      </c>
      <c r="B1724" s="105">
        <v>1720</v>
      </c>
      <c r="C1724" s="93">
        <v>0.54503999999999997</v>
      </c>
      <c r="D1724" s="94">
        <v>0.12477000000000001</v>
      </c>
      <c r="E1724" s="104">
        <f>IF('Case Details'!C$12=1,'Baseline survivor func'!C1724,'Baseline survivor func'!D1724)</f>
        <v>0.54503999999999997</v>
      </c>
      <c r="F1724" s="105">
        <f>ROUND(E1724^EXP('Linear predictor'!D$86),5)</f>
        <v>0.59087000000000001</v>
      </c>
      <c r="G1724" s="91">
        <v>0.83096999999999999</v>
      </c>
      <c r="H1724" s="112">
        <v>0.84389000000000003</v>
      </c>
      <c r="I1724" s="115">
        <f>IF('Case Details'!C$12=1,'Baseline survivor func'!G1724,'Baseline survivor func'!H1724)</f>
        <v>0.83096999999999999</v>
      </c>
      <c r="J1724" s="110">
        <f>ROUND(I1724^EXP('Linear predictor'!F$86),5)</f>
        <v>0.81349000000000005</v>
      </c>
    </row>
    <row r="1725" spans="1:10">
      <c r="A1725" s="93">
        <v>1720</v>
      </c>
      <c r="B1725" s="105">
        <v>1721</v>
      </c>
      <c r="C1725" s="93">
        <v>0.54503999999999997</v>
      </c>
      <c r="D1725" s="94">
        <v>0.12477000000000001</v>
      </c>
      <c r="E1725" s="104">
        <f>IF('Case Details'!C$12=1,'Baseline survivor func'!C1725,'Baseline survivor func'!D1725)</f>
        <v>0.54503999999999997</v>
      </c>
      <c r="F1725" s="105">
        <f>ROUND(E1725^EXP('Linear predictor'!D$86),5)</f>
        <v>0.59087000000000001</v>
      </c>
      <c r="G1725" s="91">
        <v>0.83096999999999999</v>
      </c>
      <c r="H1725" s="112">
        <v>0.84389000000000003</v>
      </c>
      <c r="I1725" s="115">
        <f>IF('Case Details'!C$12=1,'Baseline survivor func'!G1725,'Baseline survivor func'!H1725)</f>
        <v>0.83096999999999999</v>
      </c>
      <c r="J1725" s="110">
        <f>ROUND(I1725^EXP('Linear predictor'!F$86),5)</f>
        <v>0.81349000000000005</v>
      </c>
    </row>
    <row r="1726" spans="1:10">
      <c r="A1726" s="93">
        <v>1721</v>
      </c>
      <c r="B1726" s="105">
        <v>1722</v>
      </c>
      <c r="C1726" s="93">
        <v>0.54503999999999997</v>
      </c>
      <c r="D1726" s="94">
        <v>0.12477000000000001</v>
      </c>
      <c r="E1726" s="104">
        <f>IF('Case Details'!C$12=1,'Baseline survivor func'!C1726,'Baseline survivor func'!D1726)</f>
        <v>0.54503999999999997</v>
      </c>
      <c r="F1726" s="105">
        <f>ROUND(E1726^EXP('Linear predictor'!D$86),5)</f>
        <v>0.59087000000000001</v>
      </c>
      <c r="G1726" s="91">
        <v>0.83096999999999999</v>
      </c>
      <c r="H1726" s="112">
        <v>0.84389000000000003</v>
      </c>
      <c r="I1726" s="115">
        <f>IF('Case Details'!C$12=1,'Baseline survivor func'!G1726,'Baseline survivor func'!H1726)</f>
        <v>0.83096999999999999</v>
      </c>
      <c r="J1726" s="110">
        <f>ROUND(I1726^EXP('Linear predictor'!F$86),5)</f>
        <v>0.81349000000000005</v>
      </c>
    </row>
    <row r="1727" spans="1:10">
      <c r="A1727" s="93">
        <v>1722</v>
      </c>
      <c r="B1727" s="105">
        <v>1723</v>
      </c>
      <c r="C1727" s="93">
        <v>0.54503999999999997</v>
      </c>
      <c r="D1727" s="94">
        <v>0.12477000000000001</v>
      </c>
      <c r="E1727" s="104">
        <f>IF('Case Details'!C$12=1,'Baseline survivor func'!C1727,'Baseline survivor func'!D1727)</f>
        <v>0.54503999999999997</v>
      </c>
      <c r="F1727" s="105">
        <f>ROUND(E1727^EXP('Linear predictor'!D$86),5)</f>
        <v>0.59087000000000001</v>
      </c>
      <c r="G1727" s="91">
        <v>0.83096999999999999</v>
      </c>
      <c r="H1727" s="112">
        <v>0.84389000000000003</v>
      </c>
      <c r="I1727" s="115">
        <f>IF('Case Details'!C$12=1,'Baseline survivor func'!G1727,'Baseline survivor func'!H1727)</f>
        <v>0.83096999999999999</v>
      </c>
      <c r="J1727" s="110">
        <f>ROUND(I1727^EXP('Linear predictor'!F$86),5)</f>
        <v>0.81349000000000005</v>
      </c>
    </row>
    <row r="1728" spans="1:10">
      <c r="A1728" s="93">
        <v>1723</v>
      </c>
      <c r="B1728" s="105">
        <v>1724</v>
      </c>
      <c r="C1728" s="93">
        <v>0.54503999999999997</v>
      </c>
      <c r="D1728" s="94">
        <v>0.12477000000000001</v>
      </c>
      <c r="E1728" s="104">
        <f>IF('Case Details'!C$12=1,'Baseline survivor func'!C1728,'Baseline survivor func'!D1728)</f>
        <v>0.54503999999999997</v>
      </c>
      <c r="F1728" s="105">
        <f>ROUND(E1728^EXP('Linear predictor'!D$86),5)</f>
        <v>0.59087000000000001</v>
      </c>
      <c r="G1728" s="91">
        <v>0.83096999999999999</v>
      </c>
      <c r="H1728" s="112">
        <v>0.84389000000000003</v>
      </c>
      <c r="I1728" s="115">
        <f>IF('Case Details'!C$12=1,'Baseline survivor func'!G1728,'Baseline survivor func'!H1728)</f>
        <v>0.83096999999999999</v>
      </c>
      <c r="J1728" s="110">
        <f>ROUND(I1728^EXP('Linear predictor'!F$86),5)</f>
        <v>0.81349000000000005</v>
      </c>
    </row>
    <row r="1729" spans="1:10">
      <c r="A1729" s="93">
        <v>1724</v>
      </c>
      <c r="B1729" s="105">
        <v>1725</v>
      </c>
      <c r="C1729" s="93">
        <v>0.54503999999999997</v>
      </c>
      <c r="D1729" s="94">
        <v>0.12477000000000001</v>
      </c>
      <c r="E1729" s="104">
        <f>IF('Case Details'!C$12=1,'Baseline survivor func'!C1729,'Baseline survivor func'!D1729)</f>
        <v>0.54503999999999997</v>
      </c>
      <c r="F1729" s="105">
        <f>ROUND(E1729^EXP('Linear predictor'!D$86),5)</f>
        <v>0.59087000000000001</v>
      </c>
      <c r="G1729" s="91">
        <v>0.83096999999999999</v>
      </c>
      <c r="H1729" s="112">
        <v>0.84389000000000003</v>
      </c>
      <c r="I1729" s="115">
        <f>IF('Case Details'!C$12=1,'Baseline survivor func'!G1729,'Baseline survivor func'!H1729)</f>
        <v>0.83096999999999999</v>
      </c>
      <c r="J1729" s="110">
        <f>ROUND(I1729^EXP('Linear predictor'!F$86),5)</f>
        <v>0.81349000000000005</v>
      </c>
    </row>
    <row r="1730" spans="1:10">
      <c r="A1730" s="93">
        <v>1725</v>
      </c>
      <c r="B1730" s="105">
        <v>1726</v>
      </c>
      <c r="C1730" s="93">
        <v>0.54503999999999997</v>
      </c>
      <c r="D1730" s="94">
        <v>0.12477000000000001</v>
      </c>
      <c r="E1730" s="104">
        <f>IF('Case Details'!C$12=1,'Baseline survivor func'!C1730,'Baseline survivor func'!D1730)</f>
        <v>0.54503999999999997</v>
      </c>
      <c r="F1730" s="105">
        <f>ROUND(E1730^EXP('Linear predictor'!D$86),5)</f>
        <v>0.59087000000000001</v>
      </c>
      <c r="G1730" s="91">
        <v>0.83096999999999999</v>
      </c>
      <c r="H1730" s="112">
        <v>0.84311999999999998</v>
      </c>
      <c r="I1730" s="115">
        <f>IF('Case Details'!C$12=1,'Baseline survivor func'!G1730,'Baseline survivor func'!H1730)</f>
        <v>0.83096999999999999</v>
      </c>
      <c r="J1730" s="110">
        <f>ROUND(I1730^EXP('Linear predictor'!F$86),5)</f>
        <v>0.81349000000000005</v>
      </c>
    </row>
    <row r="1731" spans="1:10">
      <c r="A1731" s="93">
        <v>1726</v>
      </c>
      <c r="B1731" s="105">
        <v>1727</v>
      </c>
      <c r="C1731" s="93">
        <v>0.54503999999999997</v>
      </c>
      <c r="D1731" s="94">
        <v>0.12477000000000001</v>
      </c>
      <c r="E1731" s="104">
        <f>IF('Case Details'!C$12=1,'Baseline survivor func'!C1731,'Baseline survivor func'!D1731)</f>
        <v>0.54503999999999997</v>
      </c>
      <c r="F1731" s="105">
        <f>ROUND(E1731^EXP('Linear predictor'!D$86),5)</f>
        <v>0.59087000000000001</v>
      </c>
      <c r="G1731" s="91">
        <v>0.83096999999999999</v>
      </c>
      <c r="H1731" s="112">
        <v>0.84311999999999998</v>
      </c>
      <c r="I1731" s="115">
        <f>IF('Case Details'!C$12=1,'Baseline survivor func'!G1731,'Baseline survivor func'!H1731)</f>
        <v>0.83096999999999999</v>
      </c>
      <c r="J1731" s="110">
        <f>ROUND(I1731^EXP('Linear predictor'!F$86),5)</f>
        <v>0.81349000000000005</v>
      </c>
    </row>
    <row r="1732" spans="1:10">
      <c r="A1732" s="93">
        <v>1727</v>
      </c>
      <c r="B1732" s="105">
        <v>1728</v>
      </c>
      <c r="C1732" s="93">
        <v>0.54503999999999997</v>
      </c>
      <c r="D1732" s="94">
        <v>0.12477000000000001</v>
      </c>
      <c r="E1732" s="104">
        <f>IF('Case Details'!C$12=1,'Baseline survivor func'!C1732,'Baseline survivor func'!D1732)</f>
        <v>0.54503999999999997</v>
      </c>
      <c r="F1732" s="105">
        <f>ROUND(E1732^EXP('Linear predictor'!D$86),5)</f>
        <v>0.59087000000000001</v>
      </c>
      <c r="G1732" s="91">
        <v>0.83096999999999999</v>
      </c>
      <c r="H1732" s="112">
        <v>0.84311999999999998</v>
      </c>
      <c r="I1732" s="115">
        <f>IF('Case Details'!C$12=1,'Baseline survivor func'!G1732,'Baseline survivor func'!H1732)</f>
        <v>0.83096999999999999</v>
      </c>
      <c r="J1732" s="110">
        <f>ROUND(I1732^EXP('Linear predictor'!F$86),5)</f>
        <v>0.81349000000000005</v>
      </c>
    </row>
    <row r="1733" spans="1:10">
      <c r="A1733" s="93">
        <v>1728</v>
      </c>
      <c r="B1733" s="105">
        <v>1729</v>
      </c>
      <c r="C1733" s="93">
        <v>0.54503999999999997</v>
      </c>
      <c r="D1733" s="94">
        <v>0.12477000000000001</v>
      </c>
      <c r="E1733" s="104">
        <f>IF('Case Details'!C$12=1,'Baseline survivor func'!C1733,'Baseline survivor func'!D1733)</f>
        <v>0.54503999999999997</v>
      </c>
      <c r="F1733" s="105">
        <f>ROUND(E1733^EXP('Linear predictor'!D$86),5)</f>
        <v>0.59087000000000001</v>
      </c>
      <c r="G1733" s="91">
        <v>0.83096999999999999</v>
      </c>
      <c r="H1733" s="112">
        <v>0.84311999999999998</v>
      </c>
      <c r="I1733" s="115">
        <f>IF('Case Details'!C$12=1,'Baseline survivor func'!G1733,'Baseline survivor func'!H1733)</f>
        <v>0.83096999999999999</v>
      </c>
      <c r="J1733" s="110">
        <f>ROUND(I1733^EXP('Linear predictor'!F$86),5)</f>
        <v>0.81349000000000005</v>
      </c>
    </row>
    <row r="1734" spans="1:10">
      <c r="A1734" s="93">
        <v>1729</v>
      </c>
      <c r="B1734" s="105">
        <v>1730</v>
      </c>
      <c r="C1734" s="93">
        <v>0.54503999999999997</v>
      </c>
      <c r="D1734" s="94">
        <v>0.12477000000000001</v>
      </c>
      <c r="E1734" s="104">
        <f>IF('Case Details'!C$12=1,'Baseline survivor func'!C1734,'Baseline survivor func'!D1734)</f>
        <v>0.54503999999999997</v>
      </c>
      <c r="F1734" s="105">
        <f>ROUND(E1734^EXP('Linear predictor'!D$86),5)</f>
        <v>0.59087000000000001</v>
      </c>
      <c r="G1734" s="91">
        <v>0.83096999999999999</v>
      </c>
      <c r="H1734" s="112">
        <v>0.84311999999999998</v>
      </c>
      <c r="I1734" s="115">
        <f>IF('Case Details'!C$12=1,'Baseline survivor func'!G1734,'Baseline survivor func'!H1734)</f>
        <v>0.83096999999999999</v>
      </c>
      <c r="J1734" s="110">
        <f>ROUND(I1734^EXP('Linear predictor'!F$86),5)</f>
        <v>0.81349000000000005</v>
      </c>
    </row>
    <row r="1735" spans="1:10">
      <c r="A1735" s="93">
        <v>1730</v>
      </c>
      <c r="B1735" s="105">
        <v>1731</v>
      </c>
      <c r="C1735" s="93">
        <v>0.54503999999999997</v>
      </c>
      <c r="D1735" s="94">
        <v>0.12477000000000001</v>
      </c>
      <c r="E1735" s="104">
        <f>IF('Case Details'!C$12=1,'Baseline survivor func'!C1735,'Baseline survivor func'!D1735)</f>
        <v>0.54503999999999997</v>
      </c>
      <c r="F1735" s="105">
        <f>ROUND(E1735^EXP('Linear predictor'!D$86),5)</f>
        <v>0.59087000000000001</v>
      </c>
      <c r="G1735" s="91">
        <v>0.83096999999999999</v>
      </c>
      <c r="H1735" s="112">
        <v>0.84311999999999998</v>
      </c>
      <c r="I1735" s="115">
        <f>IF('Case Details'!C$12=1,'Baseline survivor func'!G1735,'Baseline survivor func'!H1735)</f>
        <v>0.83096999999999999</v>
      </c>
      <c r="J1735" s="110">
        <f>ROUND(I1735^EXP('Linear predictor'!F$86),5)</f>
        <v>0.81349000000000005</v>
      </c>
    </row>
    <row r="1736" spans="1:10">
      <c r="A1736" s="93">
        <v>1731</v>
      </c>
      <c r="B1736" s="105">
        <v>1732</v>
      </c>
      <c r="C1736" s="93">
        <v>0.54503999999999997</v>
      </c>
      <c r="D1736" s="94">
        <v>0.12477000000000001</v>
      </c>
      <c r="E1736" s="104">
        <f>IF('Case Details'!C$12=1,'Baseline survivor func'!C1736,'Baseline survivor func'!D1736)</f>
        <v>0.54503999999999997</v>
      </c>
      <c r="F1736" s="105">
        <f>ROUND(E1736^EXP('Linear predictor'!D$86),5)</f>
        <v>0.59087000000000001</v>
      </c>
      <c r="G1736" s="91">
        <v>0.83096999999999999</v>
      </c>
      <c r="H1736" s="112">
        <v>0.84311999999999998</v>
      </c>
      <c r="I1736" s="115">
        <f>IF('Case Details'!C$12=1,'Baseline survivor func'!G1736,'Baseline survivor func'!H1736)</f>
        <v>0.83096999999999999</v>
      </c>
      <c r="J1736" s="110">
        <f>ROUND(I1736^EXP('Linear predictor'!F$86),5)</f>
        <v>0.81349000000000005</v>
      </c>
    </row>
    <row r="1737" spans="1:10">
      <c r="A1737" s="93">
        <v>1732</v>
      </c>
      <c r="B1737" s="105">
        <v>1733</v>
      </c>
      <c r="C1737" s="93">
        <v>0.54503999999999997</v>
      </c>
      <c r="D1737" s="94">
        <v>0.12477000000000001</v>
      </c>
      <c r="E1737" s="104">
        <f>IF('Case Details'!C$12=1,'Baseline survivor func'!C1737,'Baseline survivor func'!D1737)</f>
        <v>0.54503999999999997</v>
      </c>
      <c r="F1737" s="105">
        <f>ROUND(E1737^EXP('Linear predictor'!D$86),5)</f>
        <v>0.59087000000000001</v>
      </c>
      <c r="G1737" s="91">
        <v>0.83096999999999999</v>
      </c>
      <c r="H1737" s="112">
        <v>0.84311999999999998</v>
      </c>
      <c r="I1737" s="115">
        <f>IF('Case Details'!C$12=1,'Baseline survivor func'!G1737,'Baseline survivor func'!H1737)</f>
        <v>0.83096999999999999</v>
      </c>
      <c r="J1737" s="110">
        <f>ROUND(I1737^EXP('Linear predictor'!F$86),5)</f>
        <v>0.81349000000000005</v>
      </c>
    </row>
    <row r="1738" spans="1:10">
      <c r="A1738" s="93">
        <v>1733</v>
      </c>
      <c r="B1738" s="105">
        <v>1734</v>
      </c>
      <c r="C1738" s="93">
        <v>0.54503999999999997</v>
      </c>
      <c r="D1738" s="94">
        <v>0.12477000000000001</v>
      </c>
      <c r="E1738" s="104">
        <f>IF('Case Details'!C$12=1,'Baseline survivor func'!C1738,'Baseline survivor func'!D1738)</f>
        <v>0.54503999999999997</v>
      </c>
      <c r="F1738" s="105">
        <f>ROUND(E1738^EXP('Linear predictor'!D$86),5)</f>
        <v>0.59087000000000001</v>
      </c>
      <c r="G1738" s="91">
        <v>0.83096999999999999</v>
      </c>
      <c r="H1738" s="112">
        <v>0.84311999999999998</v>
      </c>
      <c r="I1738" s="115">
        <f>IF('Case Details'!C$12=1,'Baseline survivor func'!G1738,'Baseline survivor func'!H1738)</f>
        <v>0.83096999999999999</v>
      </c>
      <c r="J1738" s="110">
        <f>ROUND(I1738^EXP('Linear predictor'!F$86),5)</f>
        <v>0.81349000000000005</v>
      </c>
    </row>
    <row r="1739" spans="1:10">
      <c r="A1739" s="93">
        <v>1734</v>
      </c>
      <c r="B1739" s="105">
        <v>1735</v>
      </c>
      <c r="C1739" s="93">
        <v>0.54503999999999997</v>
      </c>
      <c r="D1739" s="94">
        <v>0.12477000000000001</v>
      </c>
      <c r="E1739" s="104">
        <f>IF('Case Details'!C$12=1,'Baseline survivor func'!C1739,'Baseline survivor func'!D1739)</f>
        <v>0.54503999999999997</v>
      </c>
      <c r="F1739" s="105">
        <f>ROUND(E1739^EXP('Linear predictor'!D$86),5)</f>
        <v>0.59087000000000001</v>
      </c>
      <c r="G1739" s="91">
        <v>0.83096999999999999</v>
      </c>
      <c r="H1739" s="112">
        <v>0.84311999999999998</v>
      </c>
      <c r="I1739" s="115">
        <f>IF('Case Details'!C$12=1,'Baseline survivor func'!G1739,'Baseline survivor func'!H1739)</f>
        <v>0.83096999999999999</v>
      </c>
      <c r="J1739" s="110">
        <f>ROUND(I1739^EXP('Linear predictor'!F$86),5)</f>
        <v>0.81349000000000005</v>
      </c>
    </row>
    <row r="1740" spans="1:10">
      <c r="A1740" s="93">
        <v>1735</v>
      </c>
      <c r="B1740" s="105">
        <v>1736</v>
      </c>
      <c r="C1740" s="93">
        <v>0.54503999999999997</v>
      </c>
      <c r="D1740" s="94">
        <v>0.12477000000000001</v>
      </c>
      <c r="E1740" s="104">
        <f>IF('Case Details'!C$12=1,'Baseline survivor func'!C1740,'Baseline survivor func'!D1740)</f>
        <v>0.54503999999999997</v>
      </c>
      <c r="F1740" s="105">
        <f>ROUND(E1740^EXP('Linear predictor'!D$86),5)</f>
        <v>0.59087000000000001</v>
      </c>
      <c r="G1740" s="91">
        <v>0.83096999999999999</v>
      </c>
      <c r="H1740" s="112">
        <v>0.84311999999999998</v>
      </c>
      <c r="I1740" s="115">
        <f>IF('Case Details'!C$12=1,'Baseline survivor func'!G1740,'Baseline survivor func'!H1740)</f>
        <v>0.83096999999999999</v>
      </c>
      <c r="J1740" s="110">
        <f>ROUND(I1740^EXP('Linear predictor'!F$86),5)</f>
        <v>0.81349000000000005</v>
      </c>
    </row>
    <row r="1741" spans="1:10">
      <c r="A1741" s="93">
        <v>1736</v>
      </c>
      <c r="B1741" s="105">
        <v>1737</v>
      </c>
      <c r="C1741" s="93">
        <v>0.54503999999999997</v>
      </c>
      <c r="D1741" s="94">
        <v>0.12477000000000001</v>
      </c>
      <c r="E1741" s="104">
        <f>IF('Case Details'!C$12=1,'Baseline survivor func'!C1741,'Baseline survivor func'!D1741)</f>
        <v>0.54503999999999997</v>
      </c>
      <c r="F1741" s="105">
        <f>ROUND(E1741^EXP('Linear predictor'!D$86),5)</f>
        <v>0.59087000000000001</v>
      </c>
      <c r="G1741" s="91">
        <v>0.83096999999999999</v>
      </c>
      <c r="H1741" s="112">
        <v>0.84233000000000002</v>
      </c>
      <c r="I1741" s="115">
        <f>IF('Case Details'!C$12=1,'Baseline survivor func'!G1741,'Baseline survivor func'!H1741)</f>
        <v>0.83096999999999999</v>
      </c>
      <c r="J1741" s="110">
        <f>ROUND(I1741^EXP('Linear predictor'!F$86),5)</f>
        <v>0.81349000000000005</v>
      </c>
    </row>
    <row r="1742" spans="1:10">
      <c r="A1742" s="93">
        <v>1737</v>
      </c>
      <c r="B1742" s="105">
        <v>1738</v>
      </c>
      <c r="C1742" s="93">
        <v>0.54503999999999997</v>
      </c>
      <c r="D1742" s="94">
        <v>0.12477000000000001</v>
      </c>
      <c r="E1742" s="104">
        <f>IF('Case Details'!C$12=1,'Baseline survivor func'!C1742,'Baseline survivor func'!D1742)</f>
        <v>0.54503999999999997</v>
      </c>
      <c r="F1742" s="105">
        <f>ROUND(E1742^EXP('Linear predictor'!D$86),5)</f>
        <v>0.59087000000000001</v>
      </c>
      <c r="G1742" s="91">
        <v>0.83096999999999999</v>
      </c>
      <c r="H1742" s="112">
        <v>0.84233000000000002</v>
      </c>
      <c r="I1742" s="115">
        <f>IF('Case Details'!C$12=1,'Baseline survivor func'!G1742,'Baseline survivor func'!H1742)</f>
        <v>0.83096999999999999</v>
      </c>
      <c r="J1742" s="110">
        <f>ROUND(I1742^EXP('Linear predictor'!F$86),5)</f>
        <v>0.81349000000000005</v>
      </c>
    </row>
    <row r="1743" spans="1:10">
      <c r="A1743" s="93">
        <v>1738</v>
      </c>
      <c r="B1743" s="105">
        <v>1739</v>
      </c>
      <c r="C1743" s="93">
        <v>0.54503999999999997</v>
      </c>
      <c r="D1743" s="94">
        <v>0.12477000000000001</v>
      </c>
      <c r="E1743" s="104">
        <f>IF('Case Details'!C$12=1,'Baseline survivor func'!C1743,'Baseline survivor func'!D1743)</f>
        <v>0.54503999999999997</v>
      </c>
      <c r="F1743" s="105">
        <f>ROUND(E1743^EXP('Linear predictor'!D$86),5)</f>
        <v>0.59087000000000001</v>
      </c>
      <c r="G1743" s="91">
        <v>0.83096999999999999</v>
      </c>
      <c r="H1743" s="112">
        <v>0.84233000000000002</v>
      </c>
      <c r="I1743" s="115">
        <f>IF('Case Details'!C$12=1,'Baseline survivor func'!G1743,'Baseline survivor func'!H1743)</f>
        <v>0.83096999999999999</v>
      </c>
      <c r="J1743" s="110">
        <f>ROUND(I1743^EXP('Linear predictor'!F$86),5)</f>
        <v>0.81349000000000005</v>
      </c>
    </row>
    <row r="1744" spans="1:10">
      <c r="A1744" s="93">
        <v>1739</v>
      </c>
      <c r="B1744" s="105">
        <v>1740</v>
      </c>
      <c r="C1744" s="93">
        <v>0.54503999999999997</v>
      </c>
      <c r="D1744" s="94">
        <v>0.12477000000000001</v>
      </c>
      <c r="E1744" s="104">
        <f>IF('Case Details'!C$12=1,'Baseline survivor func'!C1744,'Baseline survivor func'!D1744)</f>
        <v>0.54503999999999997</v>
      </c>
      <c r="F1744" s="105">
        <f>ROUND(E1744^EXP('Linear predictor'!D$86),5)</f>
        <v>0.59087000000000001</v>
      </c>
      <c r="G1744" s="91">
        <v>0.83096999999999999</v>
      </c>
      <c r="H1744" s="112">
        <v>0.84233000000000002</v>
      </c>
      <c r="I1744" s="115">
        <f>IF('Case Details'!C$12=1,'Baseline survivor func'!G1744,'Baseline survivor func'!H1744)</f>
        <v>0.83096999999999999</v>
      </c>
      <c r="J1744" s="110">
        <f>ROUND(I1744^EXP('Linear predictor'!F$86),5)</f>
        <v>0.81349000000000005</v>
      </c>
    </row>
    <row r="1745" spans="1:10">
      <c r="A1745" s="93">
        <v>1740</v>
      </c>
      <c r="B1745" s="105">
        <v>1741</v>
      </c>
      <c r="C1745" s="93">
        <v>0.54503999999999997</v>
      </c>
      <c r="D1745" s="94">
        <v>0.12477000000000001</v>
      </c>
      <c r="E1745" s="104">
        <f>IF('Case Details'!C$12=1,'Baseline survivor func'!C1745,'Baseline survivor func'!D1745)</f>
        <v>0.54503999999999997</v>
      </c>
      <c r="F1745" s="105">
        <f>ROUND(E1745^EXP('Linear predictor'!D$86),5)</f>
        <v>0.59087000000000001</v>
      </c>
      <c r="G1745" s="91">
        <v>0.83096999999999999</v>
      </c>
      <c r="H1745" s="112">
        <v>0.84233000000000002</v>
      </c>
      <c r="I1745" s="115">
        <f>IF('Case Details'!C$12=1,'Baseline survivor func'!G1745,'Baseline survivor func'!H1745)</f>
        <v>0.83096999999999999</v>
      </c>
      <c r="J1745" s="110">
        <f>ROUND(I1745^EXP('Linear predictor'!F$86),5)</f>
        <v>0.81349000000000005</v>
      </c>
    </row>
    <row r="1746" spans="1:10">
      <c r="A1746" s="93">
        <v>1741</v>
      </c>
      <c r="B1746" s="105">
        <v>1742</v>
      </c>
      <c r="C1746" s="93">
        <v>0.54503999999999997</v>
      </c>
      <c r="D1746" s="94">
        <v>0.12477000000000001</v>
      </c>
      <c r="E1746" s="104">
        <f>IF('Case Details'!C$12=1,'Baseline survivor func'!C1746,'Baseline survivor func'!D1746)</f>
        <v>0.54503999999999997</v>
      </c>
      <c r="F1746" s="105">
        <f>ROUND(E1746^EXP('Linear predictor'!D$86),5)</f>
        <v>0.59087000000000001</v>
      </c>
      <c r="G1746" s="91">
        <v>0.83096999999999999</v>
      </c>
      <c r="H1746" s="112">
        <v>0.84233000000000002</v>
      </c>
      <c r="I1746" s="115">
        <f>IF('Case Details'!C$12=1,'Baseline survivor func'!G1746,'Baseline survivor func'!H1746)</f>
        <v>0.83096999999999999</v>
      </c>
      <c r="J1746" s="110">
        <f>ROUND(I1746^EXP('Linear predictor'!F$86),5)</f>
        <v>0.81349000000000005</v>
      </c>
    </row>
    <row r="1747" spans="1:10">
      <c r="A1747" s="93">
        <v>1742</v>
      </c>
      <c r="B1747" s="105">
        <v>1743</v>
      </c>
      <c r="C1747" s="93">
        <v>0.54503999999999997</v>
      </c>
      <c r="D1747" s="94">
        <v>0.12477000000000001</v>
      </c>
      <c r="E1747" s="104">
        <f>IF('Case Details'!C$12=1,'Baseline survivor func'!C1747,'Baseline survivor func'!D1747)</f>
        <v>0.54503999999999997</v>
      </c>
      <c r="F1747" s="105">
        <f>ROUND(E1747^EXP('Linear predictor'!D$86),5)</f>
        <v>0.59087000000000001</v>
      </c>
      <c r="G1747" s="91">
        <v>0.83096999999999999</v>
      </c>
      <c r="H1747" s="112">
        <v>0.84233000000000002</v>
      </c>
      <c r="I1747" s="115">
        <f>IF('Case Details'!C$12=1,'Baseline survivor func'!G1747,'Baseline survivor func'!H1747)</f>
        <v>0.83096999999999999</v>
      </c>
      <c r="J1747" s="110">
        <f>ROUND(I1747^EXP('Linear predictor'!F$86),5)</f>
        <v>0.81349000000000005</v>
      </c>
    </row>
    <row r="1748" spans="1:10">
      <c r="A1748" s="93">
        <v>1743</v>
      </c>
      <c r="B1748" s="105">
        <v>1744</v>
      </c>
      <c r="C1748" s="93">
        <v>0.54503999999999997</v>
      </c>
      <c r="D1748" s="94">
        <v>0.12477000000000001</v>
      </c>
      <c r="E1748" s="104">
        <f>IF('Case Details'!C$12=1,'Baseline survivor func'!C1748,'Baseline survivor func'!D1748)</f>
        <v>0.54503999999999997</v>
      </c>
      <c r="F1748" s="105">
        <f>ROUND(E1748^EXP('Linear predictor'!D$86),5)</f>
        <v>0.59087000000000001</v>
      </c>
      <c r="G1748" s="91">
        <v>0.83096999999999999</v>
      </c>
      <c r="H1748" s="112">
        <v>0.84153999999999995</v>
      </c>
      <c r="I1748" s="115">
        <f>IF('Case Details'!C$12=1,'Baseline survivor func'!G1748,'Baseline survivor func'!H1748)</f>
        <v>0.83096999999999999</v>
      </c>
      <c r="J1748" s="110">
        <f>ROUND(I1748^EXP('Linear predictor'!F$86),5)</f>
        <v>0.81349000000000005</v>
      </c>
    </row>
    <row r="1749" spans="1:10">
      <c r="A1749" s="93">
        <v>1744</v>
      </c>
      <c r="B1749" s="105">
        <v>1745</v>
      </c>
      <c r="C1749" s="93">
        <v>0.54503999999999997</v>
      </c>
      <c r="D1749" s="94">
        <v>0.12477000000000001</v>
      </c>
      <c r="E1749" s="104">
        <f>IF('Case Details'!C$12=1,'Baseline survivor func'!C1749,'Baseline survivor func'!D1749)</f>
        <v>0.54503999999999997</v>
      </c>
      <c r="F1749" s="105">
        <f>ROUND(E1749^EXP('Linear predictor'!D$86),5)</f>
        <v>0.59087000000000001</v>
      </c>
      <c r="G1749" s="91">
        <v>0.83096999999999999</v>
      </c>
      <c r="H1749" s="112">
        <v>0.84153999999999995</v>
      </c>
      <c r="I1749" s="115">
        <f>IF('Case Details'!C$12=1,'Baseline survivor func'!G1749,'Baseline survivor func'!H1749)</f>
        <v>0.83096999999999999</v>
      </c>
      <c r="J1749" s="110">
        <f>ROUND(I1749^EXP('Linear predictor'!F$86),5)</f>
        <v>0.81349000000000005</v>
      </c>
    </row>
    <row r="1750" spans="1:10">
      <c r="A1750" s="93">
        <v>1745</v>
      </c>
      <c r="B1750" s="105">
        <v>1746</v>
      </c>
      <c r="C1750" s="93">
        <v>0.54503999999999997</v>
      </c>
      <c r="D1750" s="94">
        <v>0.12477000000000001</v>
      </c>
      <c r="E1750" s="104">
        <f>IF('Case Details'!C$12=1,'Baseline survivor func'!C1750,'Baseline survivor func'!D1750)</f>
        <v>0.54503999999999997</v>
      </c>
      <c r="F1750" s="105">
        <f>ROUND(E1750^EXP('Linear predictor'!D$86),5)</f>
        <v>0.59087000000000001</v>
      </c>
      <c r="G1750" s="91">
        <v>0.83096999999999999</v>
      </c>
      <c r="H1750" s="112">
        <v>0.84153999999999995</v>
      </c>
      <c r="I1750" s="115">
        <f>IF('Case Details'!C$12=1,'Baseline survivor func'!G1750,'Baseline survivor func'!H1750)</f>
        <v>0.83096999999999999</v>
      </c>
      <c r="J1750" s="110">
        <f>ROUND(I1750^EXP('Linear predictor'!F$86),5)</f>
        <v>0.81349000000000005</v>
      </c>
    </row>
    <row r="1751" spans="1:10">
      <c r="A1751" s="93">
        <v>1746</v>
      </c>
      <c r="B1751" s="105">
        <v>1747</v>
      </c>
      <c r="C1751" s="93">
        <v>0.54503999999999997</v>
      </c>
      <c r="D1751" s="94">
        <v>0.12477000000000001</v>
      </c>
      <c r="E1751" s="104">
        <f>IF('Case Details'!C$12=1,'Baseline survivor func'!C1751,'Baseline survivor func'!D1751)</f>
        <v>0.54503999999999997</v>
      </c>
      <c r="F1751" s="105">
        <f>ROUND(E1751^EXP('Linear predictor'!D$86),5)</f>
        <v>0.59087000000000001</v>
      </c>
      <c r="G1751" s="91">
        <v>0.83096999999999999</v>
      </c>
      <c r="H1751" s="112">
        <v>0.84153999999999995</v>
      </c>
      <c r="I1751" s="115">
        <f>IF('Case Details'!C$12=1,'Baseline survivor func'!G1751,'Baseline survivor func'!H1751)</f>
        <v>0.83096999999999999</v>
      </c>
      <c r="J1751" s="110">
        <f>ROUND(I1751^EXP('Linear predictor'!F$86),5)</f>
        <v>0.81349000000000005</v>
      </c>
    </row>
    <row r="1752" spans="1:10">
      <c r="A1752" s="93">
        <v>1747</v>
      </c>
      <c r="B1752" s="105">
        <v>1748</v>
      </c>
      <c r="C1752" s="93">
        <v>0.54503999999999997</v>
      </c>
      <c r="D1752" s="94">
        <v>0.12477000000000001</v>
      </c>
      <c r="E1752" s="104">
        <f>IF('Case Details'!C$12=1,'Baseline survivor func'!C1752,'Baseline survivor func'!D1752)</f>
        <v>0.54503999999999997</v>
      </c>
      <c r="F1752" s="105">
        <f>ROUND(E1752^EXP('Linear predictor'!D$86),5)</f>
        <v>0.59087000000000001</v>
      </c>
      <c r="G1752" s="91">
        <v>0.83096999999999999</v>
      </c>
      <c r="H1752" s="112">
        <v>0.84153999999999995</v>
      </c>
      <c r="I1752" s="115">
        <f>IF('Case Details'!C$12=1,'Baseline survivor func'!G1752,'Baseline survivor func'!H1752)</f>
        <v>0.83096999999999999</v>
      </c>
      <c r="J1752" s="110">
        <f>ROUND(I1752^EXP('Linear predictor'!F$86),5)</f>
        <v>0.81349000000000005</v>
      </c>
    </row>
    <row r="1753" spans="1:10">
      <c r="A1753" s="93">
        <v>1748</v>
      </c>
      <c r="B1753" s="105">
        <v>1749</v>
      </c>
      <c r="C1753" s="93">
        <v>0.54503999999999997</v>
      </c>
      <c r="D1753" s="94">
        <v>0.12477000000000001</v>
      </c>
      <c r="E1753" s="104">
        <f>IF('Case Details'!C$12=1,'Baseline survivor func'!C1753,'Baseline survivor func'!D1753)</f>
        <v>0.54503999999999997</v>
      </c>
      <c r="F1753" s="105">
        <f>ROUND(E1753^EXP('Linear predictor'!D$86),5)</f>
        <v>0.59087000000000001</v>
      </c>
      <c r="G1753" s="91">
        <v>0.83096999999999999</v>
      </c>
      <c r="H1753" s="112">
        <v>0.84153999999999995</v>
      </c>
      <c r="I1753" s="115">
        <f>IF('Case Details'!C$12=1,'Baseline survivor func'!G1753,'Baseline survivor func'!H1753)</f>
        <v>0.83096999999999999</v>
      </c>
      <c r="J1753" s="110">
        <f>ROUND(I1753^EXP('Linear predictor'!F$86),5)</f>
        <v>0.81349000000000005</v>
      </c>
    </row>
    <row r="1754" spans="1:10">
      <c r="A1754" s="93">
        <v>1749</v>
      </c>
      <c r="B1754" s="105">
        <v>1750</v>
      </c>
      <c r="C1754" s="93">
        <v>0.54503999999999997</v>
      </c>
      <c r="D1754" s="94">
        <v>0.12477000000000001</v>
      </c>
      <c r="E1754" s="104">
        <f>IF('Case Details'!C$12=1,'Baseline survivor func'!C1754,'Baseline survivor func'!D1754)</f>
        <v>0.54503999999999997</v>
      </c>
      <c r="F1754" s="105">
        <f>ROUND(E1754^EXP('Linear predictor'!D$86),5)</f>
        <v>0.59087000000000001</v>
      </c>
      <c r="G1754" s="91">
        <v>0.83096999999999999</v>
      </c>
      <c r="H1754" s="112">
        <v>0.84153999999999995</v>
      </c>
      <c r="I1754" s="115">
        <f>IF('Case Details'!C$12=1,'Baseline survivor func'!G1754,'Baseline survivor func'!H1754)</f>
        <v>0.83096999999999999</v>
      </c>
      <c r="J1754" s="110">
        <f>ROUND(I1754^EXP('Linear predictor'!F$86),5)</f>
        <v>0.81349000000000005</v>
      </c>
    </row>
    <row r="1755" spans="1:10">
      <c r="A1755" s="93">
        <v>1750</v>
      </c>
      <c r="B1755" s="105">
        <v>1751</v>
      </c>
      <c r="C1755" s="93">
        <v>0.54503999999999997</v>
      </c>
      <c r="D1755" s="94">
        <v>0.12477000000000001</v>
      </c>
      <c r="E1755" s="104">
        <f>IF('Case Details'!C$12=1,'Baseline survivor func'!C1755,'Baseline survivor func'!D1755)</f>
        <v>0.54503999999999997</v>
      </c>
      <c r="F1755" s="105">
        <f>ROUND(E1755^EXP('Linear predictor'!D$86),5)</f>
        <v>0.59087000000000001</v>
      </c>
      <c r="G1755" s="91">
        <v>0.83096999999999999</v>
      </c>
      <c r="H1755" s="112">
        <v>0.84153999999999995</v>
      </c>
      <c r="I1755" s="115">
        <f>IF('Case Details'!C$12=1,'Baseline survivor func'!G1755,'Baseline survivor func'!H1755)</f>
        <v>0.83096999999999999</v>
      </c>
      <c r="J1755" s="110">
        <f>ROUND(I1755^EXP('Linear predictor'!F$86),5)</f>
        <v>0.81349000000000005</v>
      </c>
    </row>
    <row r="1756" spans="1:10">
      <c r="A1756" s="93">
        <v>1751</v>
      </c>
      <c r="B1756" s="105">
        <v>1752</v>
      </c>
      <c r="C1756" s="93">
        <v>0.54503999999999997</v>
      </c>
      <c r="D1756" s="94">
        <v>0.12477000000000001</v>
      </c>
      <c r="E1756" s="104">
        <f>IF('Case Details'!C$12=1,'Baseline survivor func'!C1756,'Baseline survivor func'!D1756)</f>
        <v>0.54503999999999997</v>
      </c>
      <c r="F1756" s="105">
        <f>ROUND(E1756^EXP('Linear predictor'!D$86),5)</f>
        <v>0.59087000000000001</v>
      </c>
      <c r="G1756" s="91">
        <v>0.83096999999999999</v>
      </c>
      <c r="H1756" s="112">
        <v>0.84153999999999995</v>
      </c>
      <c r="I1756" s="115">
        <f>IF('Case Details'!C$12=1,'Baseline survivor func'!G1756,'Baseline survivor func'!H1756)</f>
        <v>0.83096999999999999</v>
      </c>
      <c r="J1756" s="110">
        <f>ROUND(I1756^EXP('Linear predictor'!F$86),5)</f>
        <v>0.81349000000000005</v>
      </c>
    </row>
    <row r="1757" spans="1:10">
      <c r="A1757" s="93">
        <v>1752</v>
      </c>
      <c r="B1757" s="105">
        <v>1753</v>
      </c>
      <c r="C1757" s="93">
        <v>0.54503999999999997</v>
      </c>
      <c r="D1757" s="94">
        <v>0.12477000000000001</v>
      </c>
      <c r="E1757" s="104">
        <f>IF('Case Details'!C$12=1,'Baseline survivor func'!C1757,'Baseline survivor func'!D1757)</f>
        <v>0.54503999999999997</v>
      </c>
      <c r="F1757" s="105">
        <f>ROUND(E1757^EXP('Linear predictor'!D$86),5)</f>
        <v>0.59087000000000001</v>
      </c>
      <c r="G1757" s="91">
        <v>0.83096999999999999</v>
      </c>
      <c r="H1757" s="112">
        <v>0.84072999999999998</v>
      </c>
      <c r="I1757" s="115">
        <f>IF('Case Details'!C$12=1,'Baseline survivor func'!G1757,'Baseline survivor func'!H1757)</f>
        <v>0.83096999999999999</v>
      </c>
      <c r="J1757" s="110">
        <f>ROUND(I1757^EXP('Linear predictor'!F$86),5)</f>
        <v>0.81349000000000005</v>
      </c>
    </row>
    <row r="1758" spans="1:10">
      <c r="A1758" s="93">
        <v>1753</v>
      </c>
      <c r="B1758" s="105">
        <v>1754</v>
      </c>
      <c r="C1758" s="93">
        <v>0.54503999999999997</v>
      </c>
      <c r="D1758" s="94">
        <v>0.12477000000000001</v>
      </c>
      <c r="E1758" s="104">
        <f>IF('Case Details'!C$12=1,'Baseline survivor func'!C1758,'Baseline survivor func'!D1758)</f>
        <v>0.54503999999999997</v>
      </c>
      <c r="F1758" s="105">
        <f>ROUND(E1758^EXP('Linear predictor'!D$86),5)</f>
        <v>0.59087000000000001</v>
      </c>
      <c r="G1758" s="91">
        <v>0.83096999999999999</v>
      </c>
      <c r="H1758" s="112">
        <v>0.83991000000000005</v>
      </c>
      <c r="I1758" s="115">
        <f>IF('Case Details'!C$12=1,'Baseline survivor func'!G1758,'Baseline survivor func'!H1758)</f>
        <v>0.83096999999999999</v>
      </c>
      <c r="J1758" s="110">
        <f>ROUND(I1758^EXP('Linear predictor'!F$86),5)</f>
        <v>0.81349000000000005</v>
      </c>
    </row>
    <row r="1759" spans="1:10">
      <c r="A1759" s="93">
        <v>1754</v>
      </c>
      <c r="B1759" s="105">
        <v>1755</v>
      </c>
      <c r="C1759" s="93">
        <v>0.54503999999999997</v>
      </c>
      <c r="D1759" s="94">
        <v>0.12477000000000001</v>
      </c>
      <c r="E1759" s="104">
        <f>IF('Case Details'!C$12=1,'Baseline survivor func'!C1759,'Baseline survivor func'!D1759)</f>
        <v>0.54503999999999997</v>
      </c>
      <c r="F1759" s="105">
        <f>ROUND(E1759^EXP('Linear predictor'!D$86),5)</f>
        <v>0.59087000000000001</v>
      </c>
      <c r="G1759" s="91">
        <v>0.83096999999999999</v>
      </c>
      <c r="H1759" s="112">
        <v>0.83991000000000005</v>
      </c>
      <c r="I1759" s="115">
        <f>IF('Case Details'!C$12=1,'Baseline survivor func'!G1759,'Baseline survivor func'!H1759)</f>
        <v>0.83096999999999999</v>
      </c>
      <c r="J1759" s="110">
        <f>ROUND(I1759^EXP('Linear predictor'!F$86),5)</f>
        <v>0.81349000000000005</v>
      </c>
    </row>
    <row r="1760" spans="1:10">
      <c r="A1760" s="93">
        <v>1755</v>
      </c>
      <c r="B1760" s="105">
        <v>1756</v>
      </c>
      <c r="C1760" s="93">
        <v>0.54503999999999997</v>
      </c>
      <c r="D1760" s="94">
        <v>0.12477000000000001</v>
      </c>
      <c r="E1760" s="104">
        <f>IF('Case Details'!C$12=1,'Baseline survivor func'!C1760,'Baseline survivor func'!D1760)</f>
        <v>0.54503999999999997</v>
      </c>
      <c r="F1760" s="105">
        <f>ROUND(E1760^EXP('Linear predictor'!D$86),5)</f>
        <v>0.59087000000000001</v>
      </c>
      <c r="G1760" s="91">
        <v>0.83096999999999999</v>
      </c>
      <c r="H1760" s="112">
        <v>0.83826999999999996</v>
      </c>
      <c r="I1760" s="115">
        <f>IF('Case Details'!C$12=1,'Baseline survivor func'!G1760,'Baseline survivor func'!H1760)</f>
        <v>0.83096999999999999</v>
      </c>
      <c r="J1760" s="110">
        <f>ROUND(I1760^EXP('Linear predictor'!F$86),5)</f>
        <v>0.81349000000000005</v>
      </c>
    </row>
    <row r="1761" spans="1:10">
      <c r="A1761" s="93">
        <v>1756</v>
      </c>
      <c r="B1761" s="105">
        <v>1757</v>
      </c>
      <c r="C1761" s="93">
        <v>0.54503999999999997</v>
      </c>
      <c r="D1761" s="94">
        <v>0.12477000000000001</v>
      </c>
      <c r="E1761" s="104">
        <f>IF('Case Details'!C$12=1,'Baseline survivor func'!C1761,'Baseline survivor func'!D1761)</f>
        <v>0.54503999999999997</v>
      </c>
      <c r="F1761" s="105">
        <f>ROUND(E1761^EXP('Linear predictor'!D$86),5)</f>
        <v>0.59087000000000001</v>
      </c>
      <c r="G1761" s="91">
        <v>0.83096999999999999</v>
      </c>
      <c r="H1761" s="112">
        <v>0.83826999999999996</v>
      </c>
      <c r="I1761" s="115">
        <f>IF('Case Details'!C$12=1,'Baseline survivor func'!G1761,'Baseline survivor func'!H1761)</f>
        <v>0.83096999999999999</v>
      </c>
      <c r="J1761" s="110">
        <f>ROUND(I1761^EXP('Linear predictor'!F$86),5)</f>
        <v>0.81349000000000005</v>
      </c>
    </row>
    <row r="1762" spans="1:10">
      <c r="A1762" s="93">
        <v>1757</v>
      </c>
      <c r="B1762" s="105">
        <v>1758</v>
      </c>
      <c r="C1762" s="93">
        <v>0.54503999999999997</v>
      </c>
      <c r="D1762" s="94">
        <v>0.12477000000000001</v>
      </c>
      <c r="E1762" s="104">
        <f>IF('Case Details'!C$12=1,'Baseline survivor func'!C1762,'Baseline survivor func'!D1762)</f>
        <v>0.54503999999999997</v>
      </c>
      <c r="F1762" s="105">
        <f>ROUND(E1762^EXP('Linear predictor'!D$86),5)</f>
        <v>0.59087000000000001</v>
      </c>
      <c r="G1762" s="91">
        <v>0.83096999999999999</v>
      </c>
      <c r="H1762" s="112">
        <v>0.83826999999999996</v>
      </c>
      <c r="I1762" s="115">
        <f>IF('Case Details'!C$12=1,'Baseline survivor func'!G1762,'Baseline survivor func'!H1762)</f>
        <v>0.83096999999999999</v>
      </c>
      <c r="J1762" s="110">
        <f>ROUND(I1762^EXP('Linear predictor'!F$86),5)</f>
        <v>0.81349000000000005</v>
      </c>
    </row>
    <row r="1763" spans="1:10">
      <c r="A1763" s="93">
        <v>1758</v>
      </c>
      <c r="B1763" s="105">
        <v>1759</v>
      </c>
      <c r="C1763" s="93">
        <v>0.54503999999999997</v>
      </c>
      <c r="D1763" s="94">
        <v>0.12477000000000001</v>
      </c>
      <c r="E1763" s="104">
        <f>IF('Case Details'!C$12=1,'Baseline survivor func'!C1763,'Baseline survivor func'!D1763)</f>
        <v>0.54503999999999997</v>
      </c>
      <c r="F1763" s="105">
        <f>ROUND(E1763^EXP('Linear predictor'!D$86),5)</f>
        <v>0.59087000000000001</v>
      </c>
      <c r="G1763" s="91">
        <v>0.83096999999999999</v>
      </c>
      <c r="H1763" s="112">
        <v>0.83826999999999996</v>
      </c>
      <c r="I1763" s="115">
        <f>IF('Case Details'!C$12=1,'Baseline survivor func'!G1763,'Baseline survivor func'!H1763)</f>
        <v>0.83096999999999999</v>
      </c>
      <c r="J1763" s="110">
        <f>ROUND(I1763^EXP('Linear predictor'!F$86),5)</f>
        <v>0.81349000000000005</v>
      </c>
    </row>
    <row r="1764" spans="1:10">
      <c r="A1764" s="93">
        <v>1759</v>
      </c>
      <c r="B1764" s="105">
        <v>1760</v>
      </c>
      <c r="C1764" s="93">
        <v>0.54503999999999997</v>
      </c>
      <c r="D1764" s="94">
        <v>0.12477000000000001</v>
      </c>
      <c r="E1764" s="104">
        <f>IF('Case Details'!C$12=1,'Baseline survivor func'!C1764,'Baseline survivor func'!D1764)</f>
        <v>0.54503999999999997</v>
      </c>
      <c r="F1764" s="105">
        <f>ROUND(E1764^EXP('Linear predictor'!D$86),5)</f>
        <v>0.59087000000000001</v>
      </c>
      <c r="G1764" s="91">
        <v>0.83096999999999999</v>
      </c>
      <c r="H1764" s="112">
        <v>0.83826999999999996</v>
      </c>
      <c r="I1764" s="115">
        <f>IF('Case Details'!C$12=1,'Baseline survivor func'!G1764,'Baseline survivor func'!H1764)</f>
        <v>0.83096999999999999</v>
      </c>
      <c r="J1764" s="110">
        <f>ROUND(I1764^EXP('Linear predictor'!F$86),5)</f>
        <v>0.81349000000000005</v>
      </c>
    </row>
    <row r="1765" spans="1:10">
      <c r="A1765" s="93">
        <v>1760</v>
      </c>
      <c r="B1765" s="105">
        <v>1761</v>
      </c>
      <c r="C1765" s="93">
        <v>0.54503999999999997</v>
      </c>
      <c r="D1765" s="94">
        <v>0.12477000000000001</v>
      </c>
      <c r="E1765" s="104">
        <f>IF('Case Details'!C$12=1,'Baseline survivor func'!C1765,'Baseline survivor func'!D1765)</f>
        <v>0.54503999999999997</v>
      </c>
      <c r="F1765" s="105">
        <f>ROUND(E1765^EXP('Linear predictor'!D$86),5)</f>
        <v>0.59087000000000001</v>
      </c>
      <c r="G1765" s="91">
        <v>0.83096999999999999</v>
      </c>
      <c r="H1765" s="112">
        <v>0.83826999999999996</v>
      </c>
      <c r="I1765" s="115">
        <f>IF('Case Details'!C$12=1,'Baseline survivor func'!G1765,'Baseline survivor func'!H1765)</f>
        <v>0.83096999999999999</v>
      </c>
      <c r="J1765" s="110">
        <f>ROUND(I1765^EXP('Linear predictor'!F$86),5)</f>
        <v>0.81349000000000005</v>
      </c>
    </row>
    <row r="1766" spans="1:10">
      <c r="A1766" s="93">
        <v>1761</v>
      </c>
      <c r="B1766" s="105">
        <v>1762</v>
      </c>
      <c r="C1766" s="93">
        <v>0.54503999999999997</v>
      </c>
      <c r="D1766" s="94">
        <v>0.12477000000000001</v>
      </c>
      <c r="E1766" s="104">
        <f>IF('Case Details'!C$12=1,'Baseline survivor func'!C1766,'Baseline survivor func'!D1766)</f>
        <v>0.54503999999999997</v>
      </c>
      <c r="F1766" s="105">
        <f>ROUND(E1766^EXP('Linear predictor'!D$86),5)</f>
        <v>0.59087000000000001</v>
      </c>
      <c r="G1766" s="91">
        <v>0.83096999999999999</v>
      </c>
      <c r="H1766" s="112">
        <v>0.83826999999999996</v>
      </c>
      <c r="I1766" s="115">
        <f>IF('Case Details'!C$12=1,'Baseline survivor func'!G1766,'Baseline survivor func'!H1766)</f>
        <v>0.83096999999999999</v>
      </c>
      <c r="J1766" s="110">
        <f>ROUND(I1766^EXP('Linear predictor'!F$86),5)</f>
        <v>0.81349000000000005</v>
      </c>
    </row>
    <row r="1767" spans="1:10">
      <c r="A1767" s="93">
        <v>1762</v>
      </c>
      <c r="B1767" s="105">
        <v>1763</v>
      </c>
      <c r="C1767" s="93">
        <v>0.54503999999999997</v>
      </c>
      <c r="D1767" s="94">
        <v>0.12477000000000001</v>
      </c>
      <c r="E1767" s="104">
        <f>IF('Case Details'!C$12=1,'Baseline survivor func'!C1767,'Baseline survivor func'!D1767)</f>
        <v>0.54503999999999997</v>
      </c>
      <c r="F1767" s="105">
        <f>ROUND(E1767^EXP('Linear predictor'!D$86),5)</f>
        <v>0.59087000000000001</v>
      </c>
      <c r="G1767" s="91">
        <v>0.83096999999999999</v>
      </c>
      <c r="H1767" s="112">
        <v>0.83826999999999996</v>
      </c>
      <c r="I1767" s="115">
        <f>IF('Case Details'!C$12=1,'Baseline survivor func'!G1767,'Baseline survivor func'!H1767)</f>
        <v>0.83096999999999999</v>
      </c>
      <c r="J1767" s="110">
        <f>ROUND(I1767^EXP('Linear predictor'!F$86),5)</f>
        <v>0.81349000000000005</v>
      </c>
    </row>
    <row r="1768" spans="1:10">
      <c r="A1768" s="93">
        <v>1763</v>
      </c>
      <c r="B1768" s="105">
        <v>1764</v>
      </c>
      <c r="C1768" s="93">
        <v>0.54503999999999997</v>
      </c>
      <c r="D1768" s="94">
        <v>0.12477000000000001</v>
      </c>
      <c r="E1768" s="104">
        <f>IF('Case Details'!C$12=1,'Baseline survivor func'!C1768,'Baseline survivor func'!D1768)</f>
        <v>0.54503999999999997</v>
      </c>
      <c r="F1768" s="105">
        <f>ROUND(E1768^EXP('Linear predictor'!D$86),5)</f>
        <v>0.59087000000000001</v>
      </c>
      <c r="G1768" s="91">
        <v>0.83096999999999999</v>
      </c>
      <c r="H1768" s="112">
        <v>0.83826999999999996</v>
      </c>
      <c r="I1768" s="115">
        <f>IF('Case Details'!C$12=1,'Baseline survivor func'!G1768,'Baseline survivor func'!H1768)</f>
        <v>0.83096999999999999</v>
      </c>
      <c r="J1768" s="110">
        <f>ROUND(I1768^EXP('Linear predictor'!F$86),5)</f>
        <v>0.81349000000000005</v>
      </c>
    </row>
    <row r="1769" spans="1:10">
      <c r="A1769" s="93">
        <v>1764</v>
      </c>
      <c r="B1769" s="105">
        <v>1765</v>
      </c>
      <c r="C1769" s="93">
        <v>0.54503999999999997</v>
      </c>
      <c r="D1769" s="94">
        <v>0.12477000000000001</v>
      </c>
      <c r="E1769" s="104">
        <f>IF('Case Details'!C$12=1,'Baseline survivor func'!C1769,'Baseline survivor func'!D1769)</f>
        <v>0.54503999999999997</v>
      </c>
      <c r="F1769" s="105">
        <f>ROUND(E1769^EXP('Linear predictor'!D$86),5)</f>
        <v>0.59087000000000001</v>
      </c>
      <c r="G1769" s="91">
        <v>0.83096999999999999</v>
      </c>
      <c r="H1769" s="112">
        <v>0.83826999999999996</v>
      </c>
      <c r="I1769" s="115">
        <f>IF('Case Details'!C$12=1,'Baseline survivor func'!G1769,'Baseline survivor func'!H1769)</f>
        <v>0.83096999999999999</v>
      </c>
      <c r="J1769" s="110">
        <f>ROUND(I1769^EXP('Linear predictor'!F$86),5)</f>
        <v>0.81349000000000005</v>
      </c>
    </row>
    <row r="1770" spans="1:10">
      <c r="A1770" s="93">
        <v>1765</v>
      </c>
      <c r="B1770" s="105">
        <v>1766</v>
      </c>
      <c r="C1770" s="93">
        <v>0.54503999999999997</v>
      </c>
      <c r="D1770" s="94">
        <v>0.12477000000000001</v>
      </c>
      <c r="E1770" s="104">
        <f>IF('Case Details'!C$12=1,'Baseline survivor func'!C1770,'Baseline survivor func'!D1770)</f>
        <v>0.54503999999999997</v>
      </c>
      <c r="F1770" s="105">
        <f>ROUND(E1770^EXP('Linear predictor'!D$86),5)</f>
        <v>0.59087000000000001</v>
      </c>
      <c r="G1770" s="91">
        <v>0.83096999999999999</v>
      </c>
      <c r="H1770" s="112">
        <v>0.83826999999999996</v>
      </c>
      <c r="I1770" s="115">
        <f>IF('Case Details'!C$12=1,'Baseline survivor func'!G1770,'Baseline survivor func'!H1770)</f>
        <v>0.83096999999999999</v>
      </c>
      <c r="J1770" s="110">
        <f>ROUND(I1770^EXP('Linear predictor'!F$86),5)</f>
        <v>0.81349000000000005</v>
      </c>
    </row>
    <row r="1771" spans="1:10">
      <c r="A1771" s="93">
        <v>1766</v>
      </c>
      <c r="B1771" s="105">
        <v>1767</v>
      </c>
      <c r="C1771" s="93">
        <v>0.54503999999999997</v>
      </c>
      <c r="D1771" s="94">
        <v>0.12477000000000001</v>
      </c>
      <c r="E1771" s="104">
        <f>IF('Case Details'!C$12=1,'Baseline survivor func'!C1771,'Baseline survivor func'!D1771)</f>
        <v>0.54503999999999997</v>
      </c>
      <c r="F1771" s="105">
        <f>ROUND(E1771^EXP('Linear predictor'!D$86),5)</f>
        <v>0.59087000000000001</v>
      </c>
      <c r="G1771" s="91">
        <v>0.83096999999999999</v>
      </c>
      <c r="H1771" s="112">
        <v>0.83826999999999996</v>
      </c>
      <c r="I1771" s="115">
        <f>IF('Case Details'!C$12=1,'Baseline survivor func'!G1771,'Baseline survivor func'!H1771)</f>
        <v>0.83096999999999999</v>
      </c>
      <c r="J1771" s="110">
        <f>ROUND(I1771^EXP('Linear predictor'!F$86),5)</f>
        <v>0.81349000000000005</v>
      </c>
    </row>
    <row r="1772" spans="1:10">
      <c r="A1772" s="93">
        <v>1767</v>
      </c>
      <c r="B1772" s="105">
        <v>1768</v>
      </c>
      <c r="C1772" s="93">
        <v>0.54503999999999997</v>
      </c>
      <c r="D1772" s="94">
        <v>0.12477000000000001</v>
      </c>
      <c r="E1772" s="104">
        <f>IF('Case Details'!C$12=1,'Baseline survivor func'!C1772,'Baseline survivor func'!D1772)</f>
        <v>0.54503999999999997</v>
      </c>
      <c r="F1772" s="105">
        <f>ROUND(E1772^EXP('Linear predictor'!D$86),5)</f>
        <v>0.59087000000000001</v>
      </c>
      <c r="G1772" s="91">
        <v>0.83096999999999999</v>
      </c>
      <c r="H1772" s="112">
        <v>0.83826999999999996</v>
      </c>
      <c r="I1772" s="115">
        <f>IF('Case Details'!C$12=1,'Baseline survivor func'!G1772,'Baseline survivor func'!H1772)</f>
        <v>0.83096999999999999</v>
      </c>
      <c r="J1772" s="110">
        <f>ROUND(I1772^EXP('Linear predictor'!F$86),5)</f>
        <v>0.81349000000000005</v>
      </c>
    </row>
    <row r="1773" spans="1:10">
      <c r="A1773" s="93">
        <v>1768</v>
      </c>
      <c r="B1773" s="105">
        <v>1769</v>
      </c>
      <c r="C1773" s="93">
        <v>0.54503999999999997</v>
      </c>
      <c r="D1773" s="94">
        <v>0.12477000000000001</v>
      </c>
      <c r="E1773" s="104">
        <f>IF('Case Details'!C$12=1,'Baseline survivor func'!C1773,'Baseline survivor func'!D1773)</f>
        <v>0.54503999999999997</v>
      </c>
      <c r="F1773" s="105">
        <f>ROUND(E1773^EXP('Linear predictor'!D$86),5)</f>
        <v>0.59087000000000001</v>
      </c>
      <c r="G1773" s="91">
        <v>0.83096999999999999</v>
      </c>
      <c r="H1773" s="112">
        <v>0.83743000000000001</v>
      </c>
      <c r="I1773" s="115">
        <f>IF('Case Details'!C$12=1,'Baseline survivor func'!G1773,'Baseline survivor func'!H1773)</f>
        <v>0.83096999999999999</v>
      </c>
      <c r="J1773" s="110">
        <f>ROUND(I1773^EXP('Linear predictor'!F$86),5)</f>
        <v>0.81349000000000005</v>
      </c>
    </row>
    <row r="1774" spans="1:10">
      <c r="A1774" s="93">
        <v>1769</v>
      </c>
      <c r="B1774" s="105">
        <v>1770</v>
      </c>
      <c r="C1774" s="93">
        <v>0.54503999999999997</v>
      </c>
      <c r="D1774" s="94">
        <v>0.12477000000000001</v>
      </c>
      <c r="E1774" s="104">
        <f>IF('Case Details'!C$12=1,'Baseline survivor func'!C1774,'Baseline survivor func'!D1774)</f>
        <v>0.54503999999999997</v>
      </c>
      <c r="F1774" s="105">
        <f>ROUND(E1774^EXP('Linear predictor'!D$86),5)</f>
        <v>0.59087000000000001</v>
      </c>
      <c r="G1774" s="91">
        <v>0.83096999999999999</v>
      </c>
      <c r="H1774" s="112">
        <v>0.83658999999999994</v>
      </c>
      <c r="I1774" s="115">
        <f>IF('Case Details'!C$12=1,'Baseline survivor func'!G1774,'Baseline survivor func'!H1774)</f>
        <v>0.83096999999999999</v>
      </c>
      <c r="J1774" s="110">
        <f>ROUND(I1774^EXP('Linear predictor'!F$86),5)</f>
        <v>0.81349000000000005</v>
      </c>
    </row>
    <row r="1775" spans="1:10">
      <c r="A1775" s="93">
        <v>1770</v>
      </c>
      <c r="B1775" s="105">
        <v>1771</v>
      </c>
      <c r="C1775" s="93">
        <v>0.54503999999999997</v>
      </c>
      <c r="D1775" s="94">
        <v>0.12477000000000001</v>
      </c>
      <c r="E1775" s="104">
        <f>IF('Case Details'!C$12=1,'Baseline survivor func'!C1775,'Baseline survivor func'!D1775)</f>
        <v>0.54503999999999997</v>
      </c>
      <c r="F1775" s="105">
        <f>ROUND(E1775^EXP('Linear predictor'!D$86),5)</f>
        <v>0.59087000000000001</v>
      </c>
      <c r="G1775" s="91">
        <v>0.83096999999999999</v>
      </c>
      <c r="H1775" s="112">
        <v>0.83574999999999999</v>
      </c>
      <c r="I1775" s="115">
        <f>IF('Case Details'!C$12=1,'Baseline survivor func'!G1775,'Baseline survivor func'!H1775)</f>
        <v>0.83096999999999999</v>
      </c>
      <c r="J1775" s="110">
        <f>ROUND(I1775^EXP('Linear predictor'!F$86),5)</f>
        <v>0.81349000000000005</v>
      </c>
    </row>
    <row r="1776" spans="1:10">
      <c r="A1776" s="93">
        <v>1771</v>
      </c>
      <c r="B1776" s="105">
        <v>1772</v>
      </c>
      <c r="C1776" s="93">
        <v>0.54503999999999997</v>
      </c>
      <c r="D1776" s="94">
        <v>0.12477000000000001</v>
      </c>
      <c r="E1776" s="104">
        <f>IF('Case Details'!C$12=1,'Baseline survivor func'!C1776,'Baseline survivor func'!D1776)</f>
        <v>0.54503999999999997</v>
      </c>
      <c r="F1776" s="105">
        <f>ROUND(E1776^EXP('Linear predictor'!D$86),5)</f>
        <v>0.59087000000000001</v>
      </c>
      <c r="G1776" s="91">
        <v>0.83096999999999999</v>
      </c>
      <c r="H1776" s="112">
        <v>0.83574999999999999</v>
      </c>
      <c r="I1776" s="115">
        <f>IF('Case Details'!C$12=1,'Baseline survivor func'!G1776,'Baseline survivor func'!H1776)</f>
        <v>0.83096999999999999</v>
      </c>
      <c r="J1776" s="110">
        <f>ROUND(I1776^EXP('Linear predictor'!F$86),5)</f>
        <v>0.81349000000000005</v>
      </c>
    </row>
    <row r="1777" spans="1:10">
      <c r="A1777" s="93">
        <v>1772</v>
      </c>
      <c r="B1777" s="105">
        <v>1773</v>
      </c>
      <c r="C1777" s="93">
        <v>0.54503999999999997</v>
      </c>
      <c r="D1777" s="94">
        <v>0.12477000000000001</v>
      </c>
      <c r="E1777" s="104">
        <f>IF('Case Details'!C$12=1,'Baseline survivor func'!C1777,'Baseline survivor func'!D1777)</f>
        <v>0.54503999999999997</v>
      </c>
      <c r="F1777" s="105">
        <f>ROUND(E1777^EXP('Linear predictor'!D$86),5)</f>
        <v>0.59087000000000001</v>
      </c>
      <c r="G1777" s="91">
        <v>0.83096999999999999</v>
      </c>
      <c r="H1777" s="112">
        <v>0.83574999999999999</v>
      </c>
      <c r="I1777" s="115">
        <f>IF('Case Details'!C$12=1,'Baseline survivor func'!G1777,'Baseline survivor func'!H1777)</f>
        <v>0.83096999999999999</v>
      </c>
      <c r="J1777" s="110">
        <f>ROUND(I1777^EXP('Linear predictor'!F$86),5)</f>
        <v>0.81349000000000005</v>
      </c>
    </row>
    <row r="1778" spans="1:10">
      <c r="A1778" s="93">
        <v>1773</v>
      </c>
      <c r="B1778" s="105">
        <v>1774</v>
      </c>
      <c r="C1778" s="93">
        <v>0.54503999999999997</v>
      </c>
      <c r="D1778" s="94">
        <v>0.12477000000000001</v>
      </c>
      <c r="E1778" s="104">
        <f>IF('Case Details'!C$12=1,'Baseline survivor func'!C1778,'Baseline survivor func'!D1778)</f>
        <v>0.54503999999999997</v>
      </c>
      <c r="F1778" s="105">
        <f>ROUND(E1778^EXP('Linear predictor'!D$86),5)</f>
        <v>0.59087000000000001</v>
      </c>
      <c r="G1778" s="91">
        <v>0.83096999999999999</v>
      </c>
      <c r="H1778" s="112">
        <v>0.83574999999999999</v>
      </c>
      <c r="I1778" s="115">
        <f>IF('Case Details'!C$12=1,'Baseline survivor func'!G1778,'Baseline survivor func'!H1778)</f>
        <v>0.83096999999999999</v>
      </c>
      <c r="J1778" s="110">
        <f>ROUND(I1778^EXP('Linear predictor'!F$86),5)</f>
        <v>0.81349000000000005</v>
      </c>
    </row>
    <row r="1779" spans="1:10">
      <c r="A1779" s="93">
        <v>1774</v>
      </c>
      <c r="B1779" s="105">
        <v>1775</v>
      </c>
      <c r="C1779" s="93">
        <v>0.54503999999999997</v>
      </c>
      <c r="D1779" s="94">
        <v>0.12477000000000001</v>
      </c>
      <c r="E1779" s="104">
        <f>IF('Case Details'!C$12=1,'Baseline survivor func'!C1779,'Baseline survivor func'!D1779)</f>
        <v>0.54503999999999997</v>
      </c>
      <c r="F1779" s="105">
        <f>ROUND(E1779^EXP('Linear predictor'!D$86),5)</f>
        <v>0.59087000000000001</v>
      </c>
      <c r="G1779" s="91">
        <v>0.83096999999999999</v>
      </c>
      <c r="H1779" s="112">
        <v>0.83574999999999999</v>
      </c>
      <c r="I1779" s="115">
        <f>IF('Case Details'!C$12=1,'Baseline survivor func'!G1779,'Baseline survivor func'!H1779)</f>
        <v>0.83096999999999999</v>
      </c>
      <c r="J1779" s="110">
        <f>ROUND(I1779^EXP('Linear predictor'!F$86),5)</f>
        <v>0.81349000000000005</v>
      </c>
    </row>
    <row r="1780" spans="1:10">
      <c r="A1780" s="93">
        <v>1775</v>
      </c>
      <c r="B1780" s="105">
        <v>1776</v>
      </c>
      <c r="C1780" s="93">
        <v>0.54503999999999997</v>
      </c>
      <c r="D1780" s="94">
        <v>0.12477000000000001</v>
      </c>
      <c r="E1780" s="104">
        <f>IF('Case Details'!C$12=1,'Baseline survivor func'!C1780,'Baseline survivor func'!D1780)</f>
        <v>0.54503999999999997</v>
      </c>
      <c r="F1780" s="105">
        <f>ROUND(E1780^EXP('Linear predictor'!D$86),5)</f>
        <v>0.59087000000000001</v>
      </c>
      <c r="G1780" s="91">
        <v>0.83096999999999999</v>
      </c>
      <c r="H1780" s="112">
        <v>0.83574999999999999</v>
      </c>
      <c r="I1780" s="115">
        <f>IF('Case Details'!C$12=1,'Baseline survivor func'!G1780,'Baseline survivor func'!H1780)</f>
        <v>0.83096999999999999</v>
      </c>
      <c r="J1780" s="110">
        <f>ROUND(I1780^EXP('Linear predictor'!F$86),5)</f>
        <v>0.81349000000000005</v>
      </c>
    </row>
    <row r="1781" spans="1:10">
      <c r="A1781" s="93">
        <v>1776</v>
      </c>
      <c r="B1781" s="105">
        <v>1777</v>
      </c>
      <c r="C1781" s="93">
        <v>0.54503999999999997</v>
      </c>
      <c r="D1781" s="94">
        <v>0.12477000000000001</v>
      </c>
      <c r="E1781" s="104">
        <f>IF('Case Details'!C$12=1,'Baseline survivor func'!C1781,'Baseline survivor func'!D1781)</f>
        <v>0.54503999999999997</v>
      </c>
      <c r="F1781" s="105">
        <f>ROUND(E1781^EXP('Linear predictor'!D$86),5)</f>
        <v>0.59087000000000001</v>
      </c>
      <c r="G1781" s="91">
        <v>0.83096999999999999</v>
      </c>
      <c r="H1781" s="112">
        <v>0.83574999999999999</v>
      </c>
      <c r="I1781" s="115">
        <f>IF('Case Details'!C$12=1,'Baseline survivor func'!G1781,'Baseline survivor func'!H1781)</f>
        <v>0.83096999999999999</v>
      </c>
      <c r="J1781" s="110">
        <f>ROUND(I1781^EXP('Linear predictor'!F$86),5)</f>
        <v>0.81349000000000005</v>
      </c>
    </row>
    <row r="1782" spans="1:10">
      <c r="A1782" s="93">
        <v>1777</v>
      </c>
      <c r="B1782" s="105">
        <v>1778</v>
      </c>
      <c r="C1782" s="93">
        <v>0.54503999999999997</v>
      </c>
      <c r="D1782" s="94">
        <v>0.12477000000000001</v>
      </c>
      <c r="E1782" s="104">
        <f>IF('Case Details'!C$12=1,'Baseline survivor func'!C1782,'Baseline survivor func'!D1782)</f>
        <v>0.54503999999999997</v>
      </c>
      <c r="F1782" s="105">
        <f>ROUND(E1782^EXP('Linear predictor'!D$86),5)</f>
        <v>0.59087000000000001</v>
      </c>
      <c r="G1782" s="91">
        <v>0.83096999999999999</v>
      </c>
      <c r="H1782" s="112">
        <v>0.83574999999999999</v>
      </c>
      <c r="I1782" s="115">
        <f>IF('Case Details'!C$12=1,'Baseline survivor func'!G1782,'Baseline survivor func'!H1782)</f>
        <v>0.83096999999999999</v>
      </c>
      <c r="J1782" s="110">
        <f>ROUND(I1782^EXP('Linear predictor'!F$86),5)</f>
        <v>0.81349000000000005</v>
      </c>
    </row>
    <row r="1783" spans="1:10">
      <c r="A1783" s="93">
        <v>1778</v>
      </c>
      <c r="B1783" s="105">
        <v>1779</v>
      </c>
      <c r="C1783" s="93">
        <v>0.54503999999999997</v>
      </c>
      <c r="D1783" s="94">
        <v>0.12477000000000001</v>
      </c>
      <c r="E1783" s="104">
        <f>IF('Case Details'!C$12=1,'Baseline survivor func'!C1783,'Baseline survivor func'!D1783)</f>
        <v>0.54503999999999997</v>
      </c>
      <c r="F1783" s="105">
        <f>ROUND(E1783^EXP('Linear predictor'!D$86),5)</f>
        <v>0.59087000000000001</v>
      </c>
      <c r="G1783" s="91">
        <v>0.83096999999999999</v>
      </c>
      <c r="H1783" s="112">
        <v>0.83574999999999999</v>
      </c>
      <c r="I1783" s="115">
        <f>IF('Case Details'!C$12=1,'Baseline survivor func'!G1783,'Baseline survivor func'!H1783)</f>
        <v>0.83096999999999999</v>
      </c>
      <c r="J1783" s="110">
        <f>ROUND(I1783^EXP('Linear predictor'!F$86),5)</f>
        <v>0.81349000000000005</v>
      </c>
    </row>
    <row r="1784" spans="1:10">
      <c r="A1784" s="93">
        <v>1779</v>
      </c>
      <c r="B1784" s="105">
        <v>1780</v>
      </c>
      <c r="C1784" s="93">
        <v>0.54503999999999997</v>
      </c>
      <c r="D1784" s="94">
        <v>0.12477000000000001</v>
      </c>
      <c r="E1784" s="104">
        <f>IF('Case Details'!C$12=1,'Baseline survivor func'!C1784,'Baseline survivor func'!D1784)</f>
        <v>0.54503999999999997</v>
      </c>
      <c r="F1784" s="105">
        <f>ROUND(E1784^EXP('Linear predictor'!D$86),5)</f>
        <v>0.59087000000000001</v>
      </c>
      <c r="G1784" s="91">
        <v>0.83096999999999999</v>
      </c>
      <c r="H1784" s="112">
        <v>0.83574999999999999</v>
      </c>
      <c r="I1784" s="115">
        <f>IF('Case Details'!C$12=1,'Baseline survivor func'!G1784,'Baseline survivor func'!H1784)</f>
        <v>0.83096999999999999</v>
      </c>
      <c r="J1784" s="110">
        <f>ROUND(I1784^EXP('Linear predictor'!F$86),5)</f>
        <v>0.81349000000000005</v>
      </c>
    </row>
    <row r="1785" spans="1:10">
      <c r="A1785" s="93">
        <v>1780</v>
      </c>
      <c r="B1785" s="105">
        <v>1781</v>
      </c>
      <c r="C1785" s="93">
        <v>0.54503999999999997</v>
      </c>
      <c r="D1785" s="94">
        <v>0.12477000000000001</v>
      </c>
      <c r="E1785" s="104">
        <f>IF('Case Details'!C$12=1,'Baseline survivor func'!C1785,'Baseline survivor func'!D1785)</f>
        <v>0.54503999999999997</v>
      </c>
      <c r="F1785" s="105">
        <f>ROUND(E1785^EXP('Linear predictor'!D$86),5)</f>
        <v>0.59087000000000001</v>
      </c>
      <c r="G1785" s="91">
        <v>0.83096999999999999</v>
      </c>
      <c r="H1785" s="112">
        <v>0.83574999999999999</v>
      </c>
      <c r="I1785" s="115">
        <f>IF('Case Details'!C$12=1,'Baseline survivor func'!G1785,'Baseline survivor func'!H1785)</f>
        <v>0.83096999999999999</v>
      </c>
      <c r="J1785" s="110">
        <f>ROUND(I1785^EXP('Linear predictor'!F$86),5)</f>
        <v>0.81349000000000005</v>
      </c>
    </row>
    <row r="1786" spans="1:10">
      <c r="A1786" s="93">
        <v>1781</v>
      </c>
      <c r="B1786" s="105">
        <v>1782</v>
      </c>
      <c r="C1786" s="93">
        <v>0.54503999999999997</v>
      </c>
      <c r="D1786" s="94">
        <v>0.12477000000000001</v>
      </c>
      <c r="E1786" s="104">
        <f>IF('Case Details'!C$12=1,'Baseline survivor func'!C1786,'Baseline survivor func'!D1786)</f>
        <v>0.54503999999999997</v>
      </c>
      <c r="F1786" s="105">
        <f>ROUND(E1786^EXP('Linear predictor'!D$86),5)</f>
        <v>0.59087000000000001</v>
      </c>
      <c r="G1786" s="91">
        <v>0.83096999999999999</v>
      </c>
      <c r="H1786" s="112">
        <v>0.83574999999999999</v>
      </c>
      <c r="I1786" s="115">
        <f>IF('Case Details'!C$12=1,'Baseline survivor func'!G1786,'Baseline survivor func'!H1786)</f>
        <v>0.83096999999999999</v>
      </c>
      <c r="J1786" s="110">
        <f>ROUND(I1786^EXP('Linear predictor'!F$86),5)</f>
        <v>0.81349000000000005</v>
      </c>
    </row>
    <row r="1787" spans="1:10">
      <c r="A1787" s="93">
        <v>1782</v>
      </c>
      <c r="B1787" s="105">
        <v>1783</v>
      </c>
      <c r="C1787" s="93">
        <v>0.54503999999999997</v>
      </c>
      <c r="D1787" s="94">
        <v>0.12477000000000001</v>
      </c>
      <c r="E1787" s="104">
        <f>IF('Case Details'!C$12=1,'Baseline survivor func'!C1787,'Baseline survivor func'!D1787)</f>
        <v>0.54503999999999997</v>
      </c>
      <c r="F1787" s="105">
        <f>ROUND(E1787^EXP('Linear predictor'!D$86),5)</f>
        <v>0.59087000000000001</v>
      </c>
      <c r="G1787" s="91">
        <v>0.83096999999999999</v>
      </c>
      <c r="H1787" s="112">
        <v>0.83574999999999999</v>
      </c>
      <c r="I1787" s="115">
        <f>IF('Case Details'!C$12=1,'Baseline survivor func'!G1787,'Baseline survivor func'!H1787)</f>
        <v>0.83096999999999999</v>
      </c>
      <c r="J1787" s="110">
        <f>ROUND(I1787^EXP('Linear predictor'!F$86),5)</f>
        <v>0.81349000000000005</v>
      </c>
    </row>
    <row r="1788" spans="1:10">
      <c r="A1788" s="93">
        <v>1783</v>
      </c>
      <c r="B1788" s="105">
        <v>1784</v>
      </c>
      <c r="C1788" s="93">
        <v>0.54503999999999997</v>
      </c>
      <c r="D1788" s="94">
        <v>0.12477000000000001</v>
      </c>
      <c r="E1788" s="104">
        <f>IF('Case Details'!C$12=1,'Baseline survivor func'!C1788,'Baseline survivor func'!D1788)</f>
        <v>0.54503999999999997</v>
      </c>
      <c r="F1788" s="105">
        <f>ROUND(E1788^EXP('Linear predictor'!D$86),5)</f>
        <v>0.59087000000000001</v>
      </c>
      <c r="G1788" s="91">
        <v>0.83096999999999999</v>
      </c>
      <c r="H1788" s="112">
        <v>0.83574999999999999</v>
      </c>
      <c r="I1788" s="115">
        <f>IF('Case Details'!C$12=1,'Baseline survivor func'!G1788,'Baseline survivor func'!H1788)</f>
        <v>0.83096999999999999</v>
      </c>
      <c r="J1788" s="110">
        <f>ROUND(I1788^EXP('Linear predictor'!F$86),5)</f>
        <v>0.81349000000000005</v>
      </c>
    </row>
    <row r="1789" spans="1:10">
      <c r="A1789" s="93">
        <v>1784</v>
      </c>
      <c r="B1789" s="105">
        <v>1785</v>
      </c>
      <c r="C1789" s="93">
        <v>0.54503999999999997</v>
      </c>
      <c r="D1789" s="94">
        <v>0.12477000000000001</v>
      </c>
      <c r="E1789" s="104">
        <f>IF('Case Details'!C$12=1,'Baseline survivor func'!C1789,'Baseline survivor func'!D1789)</f>
        <v>0.54503999999999997</v>
      </c>
      <c r="F1789" s="105">
        <f>ROUND(E1789^EXP('Linear predictor'!D$86),5)</f>
        <v>0.59087000000000001</v>
      </c>
      <c r="G1789" s="91">
        <v>0.83096999999999999</v>
      </c>
      <c r="H1789" s="112">
        <v>0.83574999999999999</v>
      </c>
      <c r="I1789" s="115">
        <f>IF('Case Details'!C$12=1,'Baseline survivor func'!G1789,'Baseline survivor func'!H1789)</f>
        <v>0.83096999999999999</v>
      </c>
      <c r="J1789" s="110">
        <f>ROUND(I1789^EXP('Linear predictor'!F$86),5)</f>
        <v>0.81349000000000005</v>
      </c>
    </row>
    <row r="1790" spans="1:10">
      <c r="A1790" s="93">
        <v>1785</v>
      </c>
      <c r="B1790" s="105">
        <v>1786</v>
      </c>
      <c r="C1790" s="93">
        <v>0.54503999999999997</v>
      </c>
      <c r="D1790" s="94">
        <v>0.12477000000000001</v>
      </c>
      <c r="E1790" s="104">
        <f>IF('Case Details'!C$12=1,'Baseline survivor func'!C1790,'Baseline survivor func'!D1790)</f>
        <v>0.54503999999999997</v>
      </c>
      <c r="F1790" s="105">
        <f>ROUND(E1790^EXP('Linear predictor'!D$86),5)</f>
        <v>0.59087000000000001</v>
      </c>
      <c r="G1790" s="91">
        <v>0.83096999999999999</v>
      </c>
      <c r="H1790" s="112">
        <v>0.83574999999999999</v>
      </c>
      <c r="I1790" s="115">
        <f>IF('Case Details'!C$12=1,'Baseline survivor func'!G1790,'Baseline survivor func'!H1790)</f>
        <v>0.83096999999999999</v>
      </c>
      <c r="J1790" s="110">
        <f>ROUND(I1790^EXP('Linear predictor'!F$86),5)</f>
        <v>0.81349000000000005</v>
      </c>
    </row>
    <row r="1791" spans="1:10">
      <c r="A1791" s="93">
        <v>1786</v>
      </c>
      <c r="B1791" s="105">
        <v>1787</v>
      </c>
      <c r="C1791" s="93">
        <v>0.54503999999999997</v>
      </c>
      <c r="D1791" s="94">
        <v>0.12477000000000001</v>
      </c>
      <c r="E1791" s="104">
        <f>IF('Case Details'!C$12=1,'Baseline survivor func'!C1791,'Baseline survivor func'!D1791)</f>
        <v>0.54503999999999997</v>
      </c>
      <c r="F1791" s="105">
        <f>ROUND(E1791^EXP('Linear predictor'!D$86),5)</f>
        <v>0.59087000000000001</v>
      </c>
      <c r="G1791" s="91">
        <v>0.83096999999999999</v>
      </c>
      <c r="H1791" s="112">
        <v>0.83574999999999999</v>
      </c>
      <c r="I1791" s="115">
        <f>IF('Case Details'!C$12=1,'Baseline survivor func'!G1791,'Baseline survivor func'!H1791)</f>
        <v>0.83096999999999999</v>
      </c>
      <c r="J1791" s="110">
        <f>ROUND(I1791^EXP('Linear predictor'!F$86),5)</f>
        <v>0.81349000000000005</v>
      </c>
    </row>
    <row r="1792" spans="1:10">
      <c r="A1792" s="93">
        <v>1787</v>
      </c>
      <c r="B1792" s="105">
        <v>1788</v>
      </c>
      <c r="C1792" s="93">
        <v>0.54503999999999997</v>
      </c>
      <c r="D1792" s="94">
        <v>0.12477000000000001</v>
      </c>
      <c r="E1792" s="104">
        <f>IF('Case Details'!C$12=1,'Baseline survivor func'!C1792,'Baseline survivor func'!D1792)</f>
        <v>0.54503999999999997</v>
      </c>
      <c r="F1792" s="105">
        <f>ROUND(E1792^EXP('Linear predictor'!D$86),5)</f>
        <v>0.59087000000000001</v>
      </c>
      <c r="G1792" s="91">
        <v>0.83096999999999999</v>
      </c>
      <c r="H1792" s="112">
        <v>0.83574999999999999</v>
      </c>
      <c r="I1792" s="115">
        <f>IF('Case Details'!C$12=1,'Baseline survivor func'!G1792,'Baseline survivor func'!H1792)</f>
        <v>0.83096999999999999</v>
      </c>
      <c r="J1792" s="110">
        <f>ROUND(I1792^EXP('Linear predictor'!F$86),5)</f>
        <v>0.81349000000000005</v>
      </c>
    </row>
    <row r="1793" spans="1:10">
      <c r="A1793" s="93">
        <v>1788</v>
      </c>
      <c r="B1793" s="105">
        <v>1789</v>
      </c>
      <c r="C1793" s="93">
        <v>0.54503999999999997</v>
      </c>
      <c r="D1793" s="94">
        <v>0.12477000000000001</v>
      </c>
      <c r="E1793" s="104">
        <f>IF('Case Details'!C$12=1,'Baseline survivor func'!C1793,'Baseline survivor func'!D1793)</f>
        <v>0.54503999999999997</v>
      </c>
      <c r="F1793" s="105">
        <f>ROUND(E1793^EXP('Linear predictor'!D$86),5)</f>
        <v>0.59087000000000001</v>
      </c>
      <c r="G1793" s="91">
        <v>0.83096999999999999</v>
      </c>
      <c r="H1793" s="112">
        <v>0.83574999999999999</v>
      </c>
      <c r="I1793" s="115">
        <f>IF('Case Details'!C$12=1,'Baseline survivor func'!G1793,'Baseline survivor func'!H1793)</f>
        <v>0.83096999999999999</v>
      </c>
      <c r="J1793" s="110">
        <f>ROUND(I1793^EXP('Linear predictor'!F$86),5)</f>
        <v>0.81349000000000005</v>
      </c>
    </row>
    <row r="1794" spans="1:10">
      <c r="A1794" s="93">
        <v>1789</v>
      </c>
      <c r="B1794" s="105">
        <v>1790</v>
      </c>
      <c r="C1794" s="93">
        <v>0.54503999999999997</v>
      </c>
      <c r="D1794" s="94">
        <v>0.12477000000000001</v>
      </c>
      <c r="E1794" s="104">
        <f>IF('Case Details'!C$12=1,'Baseline survivor func'!C1794,'Baseline survivor func'!D1794)</f>
        <v>0.54503999999999997</v>
      </c>
      <c r="F1794" s="105">
        <f>ROUND(E1794^EXP('Linear predictor'!D$86),5)</f>
        <v>0.59087000000000001</v>
      </c>
      <c r="G1794" s="91">
        <v>0.83096999999999999</v>
      </c>
      <c r="H1794" s="112">
        <v>0.83574999999999999</v>
      </c>
      <c r="I1794" s="115">
        <f>IF('Case Details'!C$12=1,'Baseline survivor func'!G1794,'Baseline survivor func'!H1794)</f>
        <v>0.83096999999999999</v>
      </c>
      <c r="J1794" s="110">
        <f>ROUND(I1794^EXP('Linear predictor'!F$86),5)</f>
        <v>0.81349000000000005</v>
      </c>
    </row>
    <row r="1795" spans="1:10">
      <c r="A1795" s="93">
        <v>1790</v>
      </c>
      <c r="B1795" s="105">
        <v>1791</v>
      </c>
      <c r="C1795" s="93">
        <v>0.54503999999999997</v>
      </c>
      <c r="D1795" s="94">
        <v>0.12477000000000001</v>
      </c>
      <c r="E1795" s="104">
        <f>IF('Case Details'!C$12=1,'Baseline survivor func'!C1795,'Baseline survivor func'!D1795)</f>
        <v>0.54503999999999997</v>
      </c>
      <c r="F1795" s="105">
        <f>ROUND(E1795^EXP('Linear predictor'!D$86),5)</f>
        <v>0.59087000000000001</v>
      </c>
      <c r="G1795" s="91">
        <v>0.83096999999999999</v>
      </c>
      <c r="H1795" s="112">
        <v>0.83574999999999999</v>
      </c>
      <c r="I1795" s="115">
        <f>IF('Case Details'!C$12=1,'Baseline survivor func'!G1795,'Baseline survivor func'!H1795)</f>
        <v>0.83096999999999999</v>
      </c>
      <c r="J1795" s="110">
        <f>ROUND(I1795^EXP('Linear predictor'!F$86),5)</f>
        <v>0.81349000000000005</v>
      </c>
    </row>
    <row r="1796" spans="1:10">
      <c r="A1796" s="93">
        <v>1791</v>
      </c>
      <c r="B1796" s="105">
        <v>1792</v>
      </c>
      <c r="C1796" s="93">
        <v>0.54503999999999997</v>
      </c>
      <c r="D1796" s="94">
        <v>0.12477000000000001</v>
      </c>
      <c r="E1796" s="104">
        <f>IF('Case Details'!C$12=1,'Baseline survivor func'!C1796,'Baseline survivor func'!D1796)</f>
        <v>0.54503999999999997</v>
      </c>
      <c r="F1796" s="105">
        <f>ROUND(E1796^EXP('Linear predictor'!D$86),5)</f>
        <v>0.59087000000000001</v>
      </c>
      <c r="G1796" s="91">
        <v>0.83096999999999999</v>
      </c>
      <c r="H1796" s="112">
        <v>0.83574999999999999</v>
      </c>
      <c r="I1796" s="115">
        <f>IF('Case Details'!C$12=1,'Baseline survivor func'!G1796,'Baseline survivor func'!H1796)</f>
        <v>0.83096999999999999</v>
      </c>
      <c r="J1796" s="110">
        <f>ROUND(I1796^EXP('Linear predictor'!F$86),5)</f>
        <v>0.81349000000000005</v>
      </c>
    </row>
    <row r="1797" spans="1:10">
      <c r="A1797" s="93">
        <v>1792</v>
      </c>
      <c r="B1797" s="105">
        <v>1793</v>
      </c>
      <c r="C1797" s="93">
        <v>0.54503999999999997</v>
      </c>
      <c r="D1797" s="94">
        <v>0.12477000000000001</v>
      </c>
      <c r="E1797" s="104">
        <f>IF('Case Details'!C$12=1,'Baseline survivor func'!C1797,'Baseline survivor func'!D1797)</f>
        <v>0.54503999999999997</v>
      </c>
      <c r="F1797" s="105">
        <f>ROUND(E1797^EXP('Linear predictor'!D$86),5)</f>
        <v>0.59087000000000001</v>
      </c>
      <c r="G1797" s="91">
        <v>0.83096999999999999</v>
      </c>
      <c r="H1797" s="112">
        <v>0.83574999999999999</v>
      </c>
      <c r="I1797" s="115">
        <f>IF('Case Details'!C$12=1,'Baseline survivor func'!G1797,'Baseline survivor func'!H1797)</f>
        <v>0.83096999999999999</v>
      </c>
      <c r="J1797" s="110">
        <f>ROUND(I1797^EXP('Linear predictor'!F$86),5)</f>
        <v>0.81349000000000005</v>
      </c>
    </row>
    <row r="1798" spans="1:10">
      <c r="A1798" s="93">
        <v>1793</v>
      </c>
      <c r="B1798" s="105">
        <v>1794</v>
      </c>
      <c r="C1798" s="93">
        <v>0.54503999999999997</v>
      </c>
      <c r="D1798" s="94">
        <v>0.12477000000000001</v>
      </c>
      <c r="E1798" s="104">
        <f>IF('Case Details'!C$12=1,'Baseline survivor func'!C1798,'Baseline survivor func'!D1798)</f>
        <v>0.54503999999999997</v>
      </c>
      <c r="F1798" s="105">
        <f>ROUND(E1798^EXP('Linear predictor'!D$86),5)</f>
        <v>0.59087000000000001</v>
      </c>
      <c r="G1798" s="91">
        <v>0.83096999999999999</v>
      </c>
      <c r="H1798" s="112">
        <v>0.83574999999999999</v>
      </c>
      <c r="I1798" s="115">
        <f>IF('Case Details'!C$12=1,'Baseline survivor func'!G1798,'Baseline survivor func'!H1798)</f>
        <v>0.83096999999999999</v>
      </c>
      <c r="J1798" s="110">
        <f>ROUND(I1798^EXP('Linear predictor'!F$86),5)</f>
        <v>0.81349000000000005</v>
      </c>
    </row>
    <row r="1799" spans="1:10">
      <c r="A1799" s="93">
        <v>1794</v>
      </c>
      <c r="B1799" s="105">
        <v>1795</v>
      </c>
      <c r="C1799" s="93">
        <v>0.54503999999999997</v>
      </c>
      <c r="D1799" s="94">
        <v>0.12477000000000001</v>
      </c>
      <c r="E1799" s="104">
        <f>IF('Case Details'!C$12=1,'Baseline survivor func'!C1799,'Baseline survivor func'!D1799)</f>
        <v>0.54503999999999997</v>
      </c>
      <c r="F1799" s="105">
        <f>ROUND(E1799^EXP('Linear predictor'!D$86),5)</f>
        <v>0.59087000000000001</v>
      </c>
      <c r="G1799" s="91">
        <v>0.83096999999999999</v>
      </c>
      <c r="H1799" s="112">
        <v>0.83574999999999999</v>
      </c>
      <c r="I1799" s="115">
        <f>IF('Case Details'!C$12=1,'Baseline survivor func'!G1799,'Baseline survivor func'!H1799)</f>
        <v>0.83096999999999999</v>
      </c>
      <c r="J1799" s="110">
        <f>ROUND(I1799^EXP('Linear predictor'!F$86),5)</f>
        <v>0.81349000000000005</v>
      </c>
    </row>
    <row r="1800" spans="1:10">
      <c r="A1800" s="93">
        <v>1795</v>
      </c>
      <c r="B1800" s="105">
        <v>1796</v>
      </c>
      <c r="C1800" s="93">
        <v>0.54503999999999997</v>
      </c>
      <c r="D1800" s="94">
        <v>0.12477000000000001</v>
      </c>
      <c r="E1800" s="104">
        <f>IF('Case Details'!C$12=1,'Baseline survivor func'!C1800,'Baseline survivor func'!D1800)</f>
        <v>0.54503999999999997</v>
      </c>
      <c r="F1800" s="105">
        <f>ROUND(E1800^EXP('Linear predictor'!D$86),5)</f>
        <v>0.59087000000000001</v>
      </c>
      <c r="G1800" s="91">
        <v>0.83096999999999999</v>
      </c>
      <c r="H1800" s="112">
        <v>0.83574999999999999</v>
      </c>
      <c r="I1800" s="115">
        <f>IF('Case Details'!C$12=1,'Baseline survivor func'!G1800,'Baseline survivor func'!H1800)</f>
        <v>0.83096999999999999</v>
      </c>
      <c r="J1800" s="110">
        <f>ROUND(I1800^EXP('Linear predictor'!F$86),5)</f>
        <v>0.81349000000000005</v>
      </c>
    </row>
    <row r="1801" spans="1:10">
      <c r="A1801" s="93">
        <v>1796</v>
      </c>
      <c r="B1801" s="105">
        <v>1797</v>
      </c>
      <c r="C1801" s="93">
        <v>0.54503999999999997</v>
      </c>
      <c r="D1801" s="94">
        <v>0.12477000000000001</v>
      </c>
      <c r="E1801" s="104">
        <f>IF('Case Details'!C$12=1,'Baseline survivor func'!C1801,'Baseline survivor func'!D1801)</f>
        <v>0.54503999999999997</v>
      </c>
      <c r="F1801" s="105">
        <f>ROUND(E1801^EXP('Linear predictor'!D$86),5)</f>
        <v>0.59087000000000001</v>
      </c>
      <c r="G1801" s="91">
        <v>0.83096999999999999</v>
      </c>
      <c r="H1801" s="112">
        <v>0.83574999999999999</v>
      </c>
      <c r="I1801" s="115">
        <f>IF('Case Details'!C$12=1,'Baseline survivor func'!G1801,'Baseline survivor func'!H1801)</f>
        <v>0.83096999999999999</v>
      </c>
      <c r="J1801" s="110">
        <f>ROUND(I1801^EXP('Linear predictor'!F$86),5)</f>
        <v>0.81349000000000005</v>
      </c>
    </row>
    <row r="1802" spans="1:10">
      <c r="A1802" s="93">
        <v>1797</v>
      </c>
      <c r="B1802" s="105">
        <v>1798</v>
      </c>
      <c r="C1802" s="93">
        <v>0.54503999999999997</v>
      </c>
      <c r="D1802" s="94">
        <v>0.12477000000000001</v>
      </c>
      <c r="E1802" s="104">
        <f>IF('Case Details'!C$12=1,'Baseline survivor func'!C1802,'Baseline survivor func'!D1802)</f>
        <v>0.54503999999999997</v>
      </c>
      <c r="F1802" s="105">
        <f>ROUND(E1802^EXP('Linear predictor'!D$86),5)</f>
        <v>0.59087000000000001</v>
      </c>
      <c r="G1802" s="91">
        <v>0.83096999999999999</v>
      </c>
      <c r="H1802" s="112">
        <v>0.83574999999999999</v>
      </c>
      <c r="I1802" s="115">
        <f>IF('Case Details'!C$12=1,'Baseline survivor func'!G1802,'Baseline survivor func'!H1802)</f>
        <v>0.83096999999999999</v>
      </c>
      <c r="J1802" s="110">
        <f>ROUND(I1802^EXP('Linear predictor'!F$86),5)</f>
        <v>0.81349000000000005</v>
      </c>
    </row>
    <row r="1803" spans="1:10">
      <c r="A1803" s="93">
        <v>1798</v>
      </c>
      <c r="B1803" s="105">
        <v>1799</v>
      </c>
      <c r="C1803" s="93">
        <v>0.54503999999999997</v>
      </c>
      <c r="D1803" s="94">
        <v>0.12477000000000001</v>
      </c>
      <c r="E1803" s="104">
        <f>IF('Case Details'!C$12=1,'Baseline survivor func'!C1803,'Baseline survivor func'!D1803)</f>
        <v>0.54503999999999997</v>
      </c>
      <c r="F1803" s="105">
        <f>ROUND(E1803^EXP('Linear predictor'!D$86),5)</f>
        <v>0.59087000000000001</v>
      </c>
      <c r="G1803" s="91">
        <v>0.83096999999999999</v>
      </c>
      <c r="H1803" s="112">
        <v>0.83574999999999999</v>
      </c>
      <c r="I1803" s="115">
        <f>IF('Case Details'!C$12=1,'Baseline survivor func'!G1803,'Baseline survivor func'!H1803)</f>
        <v>0.83096999999999999</v>
      </c>
      <c r="J1803" s="110">
        <f>ROUND(I1803^EXP('Linear predictor'!F$86),5)</f>
        <v>0.81349000000000005</v>
      </c>
    </row>
    <row r="1804" spans="1:10">
      <c r="A1804" s="93">
        <v>1799</v>
      </c>
      <c r="B1804" s="105">
        <v>1800</v>
      </c>
      <c r="C1804" s="93">
        <v>0.54503999999999997</v>
      </c>
      <c r="D1804" s="94">
        <v>0.12477000000000001</v>
      </c>
      <c r="E1804" s="104">
        <f>IF('Case Details'!C$12=1,'Baseline survivor func'!C1804,'Baseline survivor func'!D1804)</f>
        <v>0.54503999999999997</v>
      </c>
      <c r="F1804" s="105">
        <f>ROUND(E1804^EXP('Linear predictor'!D$86),5)</f>
        <v>0.59087000000000001</v>
      </c>
      <c r="G1804" s="91">
        <v>0.83096999999999999</v>
      </c>
      <c r="H1804" s="112">
        <v>0.83574999999999999</v>
      </c>
      <c r="I1804" s="115">
        <f>IF('Case Details'!C$12=1,'Baseline survivor func'!G1804,'Baseline survivor func'!H1804)</f>
        <v>0.83096999999999999</v>
      </c>
      <c r="J1804" s="110">
        <f>ROUND(I1804^EXP('Linear predictor'!F$86),5)</f>
        <v>0.81349000000000005</v>
      </c>
    </row>
    <row r="1805" spans="1:10">
      <c r="A1805" s="93">
        <v>1800</v>
      </c>
      <c r="B1805" s="105">
        <v>1801</v>
      </c>
      <c r="C1805" s="93">
        <v>0.54503999999999997</v>
      </c>
      <c r="D1805" s="94">
        <v>0.12477000000000001</v>
      </c>
      <c r="E1805" s="104">
        <f>IF('Case Details'!C$12=1,'Baseline survivor func'!C1805,'Baseline survivor func'!D1805)</f>
        <v>0.54503999999999997</v>
      </c>
      <c r="F1805" s="105">
        <f>ROUND(E1805^EXP('Linear predictor'!D$86),5)</f>
        <v>0.59087000000000001</v>
      </c>
      <c r="G1805" s="91">
        <v>0.83096999999999999</v>
      </c>
      <c r="H1805" s="112">
        <v>0.83574999999999999</v>
      </c>
      <c r="I1805" s="115">
        <f>IF('Case Details'!C$12=1,'Baseline survivor func'!G1805,'Baseline survivor func'!H1805)</f>
        <v>0.83096999999999999</v>
      </c>
      <c r="J1805" s="110">
        <f>ROUND(I1805^EXP('Linear predictor'!F$86),5)</f>
        <v>0.81349000000000005</v>
      </c>
    </row>
    <row r="1806" spans="1:10">
      <c r="A1806" s="93">
        <v>1801</v>
      </c>
      <c r="B1806" s="105">
        <v>1802</v>
      </c>
      <c r="C1806" s="93">
        <v>0.54503999999999997</v>
      </c>
      <c r="D1806" s="94">
        <v>0.12477000000000001</v>
      </c>
      <c r="E1806" s="104">
        <f>IF('Case Details'!C$12=1,'Baseline survivor func'!C1806,'Baseline survivor func'!D1806)</f>
        <v>0.54503999999999997</v>
      </c>
      <c r="F1806" s="105">
        <f>ROUND(E1806^EXP('Linear predictor'!D$86),5)</f>
        <v>0.59087000000000001</v>
      </c>
      <c r="G1806" s="91">
        <v>0.83096999999999999</v>
      </c>
      <c r="H1806" s="112">
        <v>0.83574999999999999</v>
      </c>
      <c r="I1806" s="115">
        <f>IF('Case Details'!C$12=1,'Baseline survivor func'!G1806,'Baseline survivor func'!H1806)</f>
        <v>0.83096999999999999</v>
      </c>
      <c r="J1806" s="110">
        <f>ROUND(I1806^EXP('Linear predictor'!F$86),5)</f>
        <v>0.81349000000000005</v>
      </c>
    </row>
    <row r="1807" spans="1:10">
      <c r="A1807" s="93">
        <v>1802</v>
      </c>
      <c r="B1807" s="105">
        <v>1803</v>
      </c>
      <c r="C1807" s="93">
        <v>0.54503999999999997</v>
      </c>
      <c r="D1807" s="94">
        <v>0.12477000000000001</v>
      </c>
      <c r="E1807" s="104">
        <f>IF('Case Details'!C$12=1,'Baseline survivor func'!C1807,'Baseline survivor func'!D1807)</f>
        <v>0.54503999999999997</v>
      </c>
      <c r="F1807" s="105">
        <f>ROUND(E1807^EXP('Linear predictor'!D$86),5)</f>
        <v>0.59087000000000001</v>
      </c>
      <c r="G1807" s="91">
        <v>0.83096999999999999</v>
      </c>
      <c r="H1807" s="112">
        <v>0.83574999999999999</v>
      </c>
      <c r="I1807" s="115">
        <f>IF('Case Details'!C$12=1,'Baseline survivor func'!G1807,'Baseline survivor func'!H1807)</f>
        <v>0.83096999999999999</v>
      </c>
      <c r="J1807" s="110">
        <f>ROUND(I1807^EXP('Linear predictor'!F$86),5)</f>
        <v>0.81349000000000005</v>
      </c>
    </row>
    <row r="1808" spans="1:10">
      <c r="A1808" s="93">
        <v>1803</v>
      </c>
      <c r="B1808" s="105">
        <v>1804</v>
      </c>
      <c r="C1808" s="93">
        <v>0.54503999999999997</v>
      </c>
      <c r="D1808" s="94">
        <v>0.12477000000000001</v>
      </c>
      <c r="E1808" s="104">
        <f>IF('Case Details'!C$12=1,'Baseline survivor func'!C1808,'Baseline survivor func'!D1808)</f>
        <v>0.54503999999999997</v>
      </c>
      <c r="F1808" s="105">
        <f>ROUND(E1808^EXP('Linear predictor'!D$86),5)</f>
        <v>0.59087000000000001</v>
      </c>
      <c r="G1808" s="91">
        <v>0.83096999999999999</v>
      </c>
      <c r="H1808" s="112">
        <v>0.83574999999999999</v>
      </c>
      <c r="I1808" s="115">
        <f>IF('Case Details'!C$12=1,'Baseline survivor func'!G1808,'Baseline survivor func'!H1808)</f>
        <v>0.83096999999999999</v>
      </c>
      <c r="J1808" s="110">
        <f>ROUND(I1808^EXP('Linear predictor'!F$86),5)</f>
        <v>0.81349000000000005</v>
      </c>
    </row>
    <row r="1809" spans="1:10">
      <c r="A1809" s="93">
        <v>1804</v>
      </c>
      <c r="B1809" s="105">
        <v>1805</v>
      </c>
      <c r="C1809" s="93">
        <v>0.54503999999999997</v>
      </c>
      <c r="D1809" s="94">
        <v>0.12477000000000001</v>
      </c>
      <c r="E1809" s="104">
        <f>IF('Case Details'!C$12=1,'Baseline survivor func'!C1809,'Baseline survivor func'!D1809)</f>
        <v>0.54503999999999997</v>
      </c>
      <c r="F1809" s="105">
        <f>ROUND(E1809^EXP('Linear predictor'!D$86),5)</f>
        <v>0.59087000000000001</v>
      </c>
      <c r="G1809" s="91">
        <v>0.83096999999999999</v>
      </c>
      <c r="H1809" s="112">
        <v>0.83574999999999999</v>
      </c>
      <c r="I1809" s="115">
        <f>IF('Case Details'!C$12=1,'Baseline survivor func'!G1809,'Baseline survivor func'!H1809)</f>
        <v>0.83096999999999999</v>
      </c>
      <c r="J1809" s="110">
        <f>ROUND(I1809^EXP('Linear predictor'!F$86),5)</f>
        <v>0.81349000000000005</v>
      </c>
    </row>
    <row r="1810" spans="1:10">
      <c r="A1810" s="93">
        <v>1805</v>
      </c>
      <c r="B1810" s="105">
        <v>1806</v>
      </c>
      <c r="C1810" s="93">
        <v>0.54503999999999997</v>
      </c>
      <c r="D1810" s="94">
        <v>0.12477000000000001</v>
      </c>
      <c r="E1810" s="104">
        <f>IF('Case Details'!C$12=1,'Baseline survivor func'!C1810,'Baseline survivor func'!D1810)</f>
        <v>0.54503999999999997</v>
      </c>
      <c r="F1810" s="105">
        <f>ROUND(E1810^EXP('Linear predictor'!D$86),5)</f>
        <v>0.59087000000000001</v>
      </c>
      <c r="G1810" s="91">
        <v>0.83096999999999999</v>
      </c>
      <c r="H1810" s="112">
        <v>0.83574999999999999</v>
      </c>
      <c r="I1810" s="115">
        <f>IF('Case Details'!C$12=1,'Baseline survivor func'!G1810,'Baseline survivor func'!H1810)</f>
        <v>0.83096999999999999</v>
      </c>
      <c r="J1810" s="110">
        <f>ROUND(I1810^EXP('Linear predictor'!F$86),5)</f>
        <v>0.81349000000000005</v>
      </c>
    </row>
    <row r="1811" spans="1:10">
      <c r="A1811" s="93">
        <v>1806</v>
      </c>
      <c r="B1811" s="105">
        <v>1807</v>
      </c>
      <c r="C1811" s="93">
        <v>0.54503999999999997</v>
      </c>
      <c r="D1811" s="94">
        <v>0.12477000000000001</v>
      </c>
      <c r="E1811" s="104">
        <f>IF('Case Details'!C$12=1,'Baseline survivor func'!C1811,'Baseline survivor func'!D1811)</f>
        <v>0.54503999999999997</v>
      </c>
      <c r="F1811" s="105">
        <f>ROUND(E1811^EXP('Linear predictor'!D$86),5)</f>
        <v>0.59087000000000001</v>
      </c>
      <c r="G1811" s="91">
        <v>0.83096999999999999</v>
      </c>
      <c r="H1811" s="112">
        <v>0.83574999999999999</v>
      </c>
      <c r="I1811" s="115">
        <f>IF('Case Details'!C$12=1,'Baseline survivor func'!G1811,'Baseline survivor func'!H1811)</f>
        <v>0.83096999999999999</v>
      </c>
      <c r="J1811" s="110">
        <f>ROUND(I1811^EXP('Linear predictor'!F$86),5)</f>
        <v>0.81349000000000005</v>
      </c>
    </row>
    <row r="1812" spans="1:10">
      <c r="A1812" s="93">
        <v>1807</v>
      </c>
      <c r="B1812" s="105">
        <v>1808</v>
      </c>
      <c r="C1812" s="93">
        <v>0.54503999999999997</v>
      </c>
      <c r="D1812" s="94">
        <v>0.12477000000000001</v>
      </c>
      <c r="E1812" s="104">
        <f>IF('Case Details'!C$12=1,'Baseline survivor func'!C1812,'Baseline survivor func'!D1812)</f>
        <v>0.54503999999999997</v>
      </c>
      <c r="F1812" s="105">
        <f>ROUND(E1812^EXP('Linear predictor'!D$86),5)</f>
        <v>0.59087000000000001</v>
      </c>
      <c r="G1812" s="91">
        <v>0.83096999999999999</v>
      </c>
      <c r="H1812" s="112">
        <v>0.83574999999999999</v>
      </c>
      <c r="I1812" s="115">
        <f>IF('Case Details'!C$12=1,'Baseline survivor func'!G1812,'Baseline survivor func'!H1812)</f>
        <v>0.83096999999999999</v>
      </c>
      <c r="J1812" s="110">
        <f>ROUND(I1812^EXP('Linear predictor'!F$86),5)</f>
        <v>0.81349000000000005</v>
      </c>
    </row>
    <row r="1813" spans="1:10">
      <c r="A1813" s="93">
        <v>1808</v>
      </c>
      <c r="B1813" s="105">
        <v>1809</v>
      </c>
      <c r="C1813" s="93">
        <v>0.54503999999999997</v>
      </c>
      <c r="D1813" s="94">
        <v>0.12477000000000001</v>
      </c>
      <c r="E1813" s="104">
        <f>IF('Case Details'!C$12=1,'Baseline survivor func'!C1813,'Baseline survivor func'!D1813)</f>
        <v>0.54503999999999997</v>
      </c>
      <c r="F1813" s="105">
        <f>ROUND(E1813^EXP('Linear predictor'!D$86),5)</f>
        <v>0.59087000000000001</v>
      </c>
      <c r="G1813" s="91">
        <v>0.83096999999999999</v>
      </c>
      <c r="H1813" s="112">
        <v>0.83574999999999999</v>
      </c>
      <c r="I1813" s="115">
        <f>IF('Case Details'!C$12=1,'Baseline survivor func'!G1813,'Baseline survivor func'!H1813)</f>
        <v>0.83096999999999999</v>
      </c>
      <c r="J1813" s="110">
        <f>ROUND(I1813^EXP('Linear predictor'!F$86),5)</f>
        <v>0.81349000000000005</v>
      </c>
    </row>
    <row r="1814" spans="1:10">
      <c r="A1814" s="93">
        <v>1809</v>
      </c>
      <c r="B1814" s="105">
        <v>1810</v>
      </c>
      <c r="C1814" s="93">
        <v>0.54503999999999997</v>
      </c>
      <c r="D1814" s="94">
        <v>0.12477000000000001</v>
      </c>
      <c r="E1814" s="104">
        <f>IF('Case Details'!C$12=1,'Baseline survivor func'!C1814,'Baseline survivor func'!D1814)</f>
        <v>0.54503999999999997</v>
      </c>
      <c r="F1814" s="105">
        <f>ROUND(E1814^EXP('Linear predictor'!D$86),5)</f>
        <v>0.59087000000000001</v>
      </c>
      <c r="G1814" s="91">
        <v>0.83096999999999999</v>
      </c>
      <c r="H1814" s="112">
        <v>0.83574999999999999</v>
      </c>
      <c r="I1814" s="115">
        <f>IF('Case Details'!C$12=1,'Baseline survivor func'!G1814,'Baseline survivor func'!H1814)</f>
        <v>0.83096999999999999</v>
      </c>
      <c r="J1814" s="110">
        <f>ROUND(I1814^EXP('Linear predictor'!F$86),5)</f>
        <v>0.81349000000000005</v>
      </c>
    </row>
    <row r="1815" spans="1:10">
      <c r="A1815" s="93">
        <v>1810</v>
      </c>
      <c r="B1815" s="105">
        <v>1811</v>
      </c>
      <c r="C1815" s="93">
        <v>0.54503999999999997</v>
      </c>
      <c r="D1815" s="94">
        <v>0.12477000000000001</v>
      </c>
      <c r="E1815" s="104">
        <f>IF('Case Details'!C$12=1,'Baseline survivor func'!C1815,'Baseline survivor func'!D1815)</f>
        <v>0.54503999999999997</v>
      </c>
      <c r="F1815" s="105">
        <f>ROUND(E1815^EXP('Linear predictor'!D$86),5)</f>
        <v>0.59087000000000001</v>
      </c>
      <c r="G1815" s="91">
        <v>0.83096999999999999</v>
      </c>
      <c r="H1815" s="112">
        <v>0.83574999999999999</v>
      </c>
      <c r="I1815" s="115">
        <f>IF('Case Details'!C$12=1,'Baseline survivor func'!G1815,'Baseline survivor func'!H1815)</f>
        <v>0.83096999999999999</v>
      </c>
      <c r="J1815" s="110">
        <f>ROUND(I1815^EXP('Linear predictor'!F$86),5)</f>
        <v>0.81349000000000005</v>
      </c>
    </row>
    <row r="1816" spans="1:10">
      <c r="A1816" s="93">
        <v>1811</v>
      </c>
      <c r="B1816" s="105">
        <v>1812</v>
      </c>
      <c r="C1816" s="93">
        <v>0.54503999999999997</v>
      </c>
      <c r="D1816" s="94">
        <v>0.12477000000000001</v>
      </c>
      <c r="E1816" s="104">
        <f>IF('Case Details'!C$12=1,'Baseline survivor func'!C1816,'Baseline survivor func'!D1816)</f>
        <v>0.54503999999999997</v>
      </c>
      <c r="F1816" s="105">
        <f>ROUND(E1816^EXP('Linear predictor'!D$86),5)</f>
        <v>0.59087000000000001</v>
      </c>
      <c r="G1816" s="91">
        <v>0.83096999999999999</v>
      </c>
      <c r="H1816" s="112">
        <v>0.83574999999999999</v>
      </c>
      <c r="I1816" s="115">
        <f>IF('Case Details'!C$12=1,'Baseline survivor func'!G1816,'Baseline survivor func'!H1816)</f>
        <v>0.83096999999999999</v>
      </c>
      <c r="J1816" s="110">
        <f>ROUND(I1816^EXP('Linear predictor'!F$86),5)</f>
        <v>0.81349000000000005</v>
      </c>
    </row>
    <row r="1817" spans="1:10">
      <c r="A1817" s="93">
        <v>1812</v>
      </c>
      <c r="B1817" s="105">
        <v>1813</v>
      </c>
      <c r="C1817" s="93">
        <v>0.54503999999999997</v>
      </c>
      <c r="D1817" s="94">
        <v>0.12477000000000001</v>
      </c>
      <c r="E1817" s="104">
        <f>IF('Case Details'!C$12=1,'Baseline survivor func'!C1817,'Baseline survivor func'!D1817)</f>
        <v>0.54503999999999997</v>
      </c>
      <c r="F1817" s="105">
        <f>ROUND(E1817^EXP('Linear predictor'!D$86),5)</f>
        <v>0.59087000000000001</v>
      </c>
      <c r="G1817" s="91">
        <v>0.83096999999999999</v>
      </c>
      <c r="H1817" s="112">
        <v>0.83574999999999999</v>
      </c>
      <c r="I1817" s="115">
        <f>IF('Case Details'!C$12=1,'Baseline survivor func'!G1817,'Baseline survivor func'!H1817)</f>
        <v>0.83096999999999999</v>
      </c>
      <c r="J1817" s="110">
        <f>ROUND(I1817^EXP('Linear predictor'!F$86),5)</f>
        <v>0.81349000000000005</v>
      </c>
    </row>
    <row r="1818" spans="1:10">
      <c r="A1818" s="93">
        <v>1813</v>
      </c>
      <c r="B1818" s="105">
        <v>1814</v>
      </c>
      <c r="C1818" s="93">
        <v>0.54503999999999997</v>
      </c>
      <c r="D1818" s="94">
        <v>0.12477000000000001</v>
      </c>
      <c r="E1818" s="104">
        <f>IF('Case Details'!C$12=1,'Baseline survivor func'!C1818,'Baseline survivor func'!D1818)</f>
        <v>0.54503999999999997</v>
      </c>
      <c r="F1818" s="105">
        <f>ROUND(E1818^EXP('Linear predictor'!D$86),5)</f>
        <v>0.59087000000000001</v>
      </c>
      <c r="G1818" s="91">
        <v>0.83096999999999999</v>
      </c>
      <c r="H1818" s="112">
        <v>0.83574999999999999</v>
      </c>
      <c r="I1818" s="115">
        <f>IF('Case Details'!C$12=1,'Baseline survivor func'!G1818,'Baseline survivor func'!H1818)</f>
        <v>0.83096999999999999</v>
      </c>
      <c r="J1818" s="110">
        <f>ROUND(I1818^EXP('Linear predictor'!F$86),5)</f>
        <v>0.81349000000000005</v>
      </c>
    </row>
    <row r="1819" spans="1:10">
      <c r="A1819" s="93">
        <v>1814</v>
      </c>
      <c r="B1819" s="105">
        <v>1815</v>
      </c>
      <c r="C1819" s="93">
        <v>0.54503999999999997</v>
      </c>
      <c r="D1819" s="94">
        <v>0.12477000000000001</v>
      </c>
      <c r="E1819" s="104">
        <f>IF('Case Details'!C$12=1,'Baseline survivor func'!C1819,'Baseline survivor func'!D1819)</f>
        <v>0.54503999999999997</v>
      </c>
      <c r="F1819" s="105">
        <f>ROUND(E1819^EXP('Linear predictor'!D$86),5)</f>
        <v>0.59087000000000001</v>
      </c>
      <c r="G1819" s="91">
        <v>0.83096999999999999</v>
      </c>
      <c r="H1819" s="112">
        <v>0.83574999999999999</v>
      </c>
      <c r="I1819" s="115">
        <f>IF('Case Details'!C$12=1,'Baseline survivor func'!G1819,'Baseline survivor func'!H1819)</f>
        <v>0.83096999999999999</v>
      </c>
      <c r="J1819" s="110">
        <f>ROUND(I1819^EXP('Linear predictor'!F$86),5)</f>
        <v>0.81349000000000005</v>
      </c>
    </row>
    <row r="1820" spans="1:10">
      <c r="A1820" s="93">
        <v>1815</v>
      </c>
      <c r="B1820" s="105">
        <v>1816</v>
      </c>
      <c r="C1820" s="93">
        <v>0.54503999999999997</v>
      </c>
      <c r="D1820" s="94">
        <v>0.12477000000000001</v>
      </c>
      <c r="E1820" s="104">
        <f>IF('Case Details'!C$12=1,'Baseline survivor func'!C1820,'Baseline survivor func'!D1820)</f>
        <v>0.54503999999999997</v>
      </c>
      <c r="F1820" s="105">
        <f>ROUND(E1820^EXP('Linear predictor'!D$86),5)</f>
        <v>0.59087000000000001</v>
      </c>
      <c r="G1820" s="91">
        <v>0.83096999999999999</v>
      </c>
      <c r="H1820" s="112">
        <v>0.83574999999999999</v>
      </c>
      <c r="I1820" s="115">
        <f>IF('Case Details'!C$12=1,'Baseline survivor func'!G1820,'Baseline survivor func'!H1820)</f>
        <v>0.83096999999999999</v>
      </c>
      <c r="J1820" s="110">
        <f>ROUND(I1820^EXP('Linear predictor'!F$86),5)</f>
        <v>0.81349000000000005</v>
      </c>
    </row>
    <row r="1821" spans="1:10">
      <c r="A1821" s="93">
        <v>1816</v>
      </c>
      <c r="B1821" s="105">
        <v>1817</v>
      </c>
      <c r="C1821" s="93">
        <v>0.54503999999999997</v>
      </c>
      <c r="D1821" s="94">
        <v>0.12477000000000001</v>
      </c>
      <c r="E1821" s="104">
        <f>IF('Case Details'!C$12=1,'Baseline survivor func'!C1821,'Baseline survivor func'!D1821)</f>
        <v>0.54503999999999997</v>
      </c>
      <c r="F1821" s="105">
        <f>ROUND(E1821^EXP('Linear predictor'!D$86),5)</f>
        <v>0.59087000000000001</v>
      </c>
      <c r="G1821" s="91">
        <v>0.83096999999999999</v>
      </c>
      <c r="H1821" s="112">
        <v>0.83574999999999999</v>
      </c>
      <c r="I1821" s="115">
        <f>IF('Case Details'!C$12=1,'Baseline survivor func'!G1821,'Baseline survivor func'!H1821)</f>
        <v>0.83096999999999999</v>
      </c>
      <c r="J1821" s="110">
        <f>ROUND(I1821^EXP('Linear predictor'!F$86),5)</f>
        <v>0.81349000000000005</v>
      </c>
    </row>
    <row r="1822" spans="1:10">
      <c r="A1822" s="93">
        <v>1817</v>
      </c>
      <c r="B1822" s="105">
        <v>1818</v>
      </c>
      <c r="C1822" s="93">
        <v>0.54503999999999997</v>
      </c>
      <c r="D1822" s="94">
        <v>0.12477000000000001</v>
      </c>
      <c r="E1822" s="104">
        <f>IF('Case Details'!C$12=1,'Baseline survivor func'!C1822,'Baseline survivor func'!D1822)</f>
        <v>0.54503999999999997</v>
      </c>
      <c r="F1822" s="105">
        <f>ROUND(E1822^EXP('Linear predictor'!D$86),5)</f>
        <v>0.59087000000000001</v>
      </c>
      <c r="G1822" s="91">
        <v>0.83096999999999999</v>
      </c>
      <c r="H1822" s="112">
        <v>0.83481000000000005</v>
      </c>
      <c r="I1822" s="115">
        <f>IF('Case Details'!C$12=1,'Baseline survivor func'!G1822,'Baseline survivor func'!H1822)</f>
        <v>0.83096999999999999</v>
      </c>
      <c r="J1822" s="110">
        <f>ROUND(I1822^EXP('Linear predictor'!F$86),5)</f>
        <v>0.81349000000000005</v>
      </c>
    </row>
    <row r="1823" spans="1:10">
      <c r="A1823" s="93">
        <v>1818</v>
      </c>
      <c r="B1823" s="105">
        <v>1819</v>
      </c>
      <c r="C1823" s="93">
        <v>0.54503999999999997</v>
      </c>
      <c r="D1823" s="94">
        <v>0.12477000000000001</v>
      </c>
      <c r="E1823" s="104">
        <f>IF('Case Details'!C$12=1,'Baseline survivor func'!C1823,'Baseline survivor func'!D1823)</f>
        <v>0.54503999999999997</v>
      </c>
      <c r="F1823" s="105">
        <f>ROUND(E1823^EXP('Linear predictor'!D$86),5)</f>
        <v>0.59087000000000001</v>
      </c>
      <c r="G1823" s="91">
        <v>0.83096999999999999</v>
      </c>
      <c r="H1823" s="112">
        <v>0.83481000000000005</v>
      </c>
      <c r="I1823" s="115">
        <f>IF('Case Details'!C$12=1,'Baseline survivor func'!G1823,'Baseline survivor func'!H1823)</f>
        <v>0.83096999999999999</v>
      </c>
      <c r="J1823" s="110">
        <f>ROUND(I1823^EXP('Linear predictor'!F$86),5)</f>
        <v>0.81349000000000005</v>
      </c>
    </row>
    <row r="1824" spans="1:10">
      <c r="A1824" s="93">
        <v>1819</v>
      </c>
      <c r="B1824" s="105">
        <v>1820</v>
      </c>
      <c r="C1824" s="93">
        <v>0.54503999999999997</v>
      </c>
      <c r="D1824" s="94">
        <v>0.12477000000000001</v>
      </c>
      <c r="E1824" s="104">
        <f>IF('Case Details'!C$12=1,'Baseline survivor func'!C1824,'Baseline survivor func'!D1824)</f>
        <v>0.54503999999999997</v>
      </c>
      <c r="F1824" s="105">
        <f>ROUND(E1824^EXP('Linear predictor'!D$86),5)</f>
        <v>0.59087000000000001</v>
      </c>
      <c r="G1824" s="91">
        <v>0.83096999999999999</v>
      </c>
      <c r="H1824" s="112">
        <v>0.83481000000000005</v>
      </c>
      <c r="I1824" s="115">
        <f>IF('Case Details'!C$12=1,'Baseline survivor func'!G1824,'Baseline survivor func'!H1824)</f>
        <v>0.83096999999999999</v>
      </c>
      <c r="J1824" s="110">
        <f>ROUND(I1824^EXP('Linear predictor'!F$86),5)</f>
        <v>0.81349000000000005</v>
      </c>
    </row>
    <row r="1825" spans="1:10">
      <c r="A1825" s="93">
        <v>1820</v>
      </c>
      <c r="B1825" s="105">
        <v>1821</v>
      </c>
      <c r="C1825" s="93">
        <v>0.54503999999999997</v>
      </c>
      <c r="D1825" s="94">
        <v>0.12477000000000001</v>
      </c>
      <c r="E1825" s="104">
        <f>IF('Case Details'!C$12=1,'Baseline survivor func'!C1825,'Baseline survivor func'!D1825)</f>
        <v>0.54503999999999997</v>
      </c>
      <c r="F1825" s="105">
        <f>ROUND(E1825^EXP('Linear predictor'!D$86),5)</f>
        <v>0.59087000000000001</v>
      </c>
      <c r="G1825" s="91">
        <v>0.83096999999999999</v>
      </c>
      <c r="H1825" s="112">
        <v>0.83481000000000005</v>
      </c>
      <c r="I1825" s="115">
        <f>IF('Case Details'!C$12=1,'Baseline survivor func'!G1825,'Baseline survivor func'!H1825)</f>
        <v>0.83096999999999999</v>
      </c>
      <c r="J1825" s="110">
        <f>ROUND(I1825^EXP('Linear predictor'!F$86),5)</f>
        <v>0.81349000000000005</v>
      </c>
    </row>
    <row r="1826" spans="1:10">
      <c r="A1826" s="93">
        <v>1821</v>
      </c>
      <c r="B1826" s="105">
        <v>1822</v>
      </c>
      <c r="C1826" s="93">
        <v>0.54503999999999997</v>
      </c>
      <c r="D1826" s="94">
        <v>0.12477000000000001</v>
      </c>
      <c r="E1826" s="104">
        <f>IF('Case Details'!C$12=1,'Baseline survivor func'!C1826,'Baseline survivor func'!D1826)</f>
        <v>0.54503999999999997</v>
      </c>
      <c r="F1826" s="105">
        <f>ROUND(E1826^EXP('Linear predictor'!D$86),5)</f>
        <v>0.59087000000000001</v>
      </c>
      <c r="G1826" s="91">
        <v>0.83096999999999999</v>
      </c>
      <c r="H1826" s="112">
        <v>0.83387999999999995</v>
      </c>
      <c r="I1826" s="115">
        <f>IF('Case Details'!C$12=1,'Baseline survivor func'!G1826,'Baseline survivor func'!H1826)</f>
        <v>0.83096999999999999</v>
      </c>
      <c r="J1826" s="110">
        <f>ROUND(I1826^EXP('Linear predictor'!F$86),5)</f>
        <v>0.81349000000000005</v>
      </c>
    </row>
    <row r="1827" spans="1:10">
      <c r="A1827" s="93">
        <v>1822</v>
      </c>
      <c r="B1827" s="105">
        <v>1823</v>
      </c>
      <c r="C1827" s="93">
        <v>0.54503999999999997</v>
      </c>
      <c r="D1827" s="94">
        <v>0.12477000000000001</v>
      </c>
      <c r="E1827" s="104">
        <f>IF('Case Details'!C$12=1,'Baseline survivor func'!C1827,'Baseline survivor func'!D1827)</f>
        <v>0.54503999999999997</v>
      </c>
      <c r="F1827" s="105">
        <f>ROUND(E1827^EXP('Linear predictor'!D$86),5)</f>
        <v>0.59087000000000001</v>
      </c>
      <c r="G1827" s="91">
        <v>0.83096999999999999</v>
      </c>
      <c r="H1827" s="112">
        <v>0.83387999999999995</v>
      </c>
      <c r="I1827" s="115">
        <f>IF('Case Details'!C$12=1,'Baseline survivor func'!G1827,'Baseline survivor func'!H1827)</f>
        <v>0.83096999999999999</v>
      </c>
      <c r="J1827" s="110">
        <f>ROUND(I1827^EXP('Linear predictor'!F$86),5)</f>
        <v>0.81349000000000005</v>
      </c>
    </row>
    <row r="1828" spans="1:10">
      <c r="A1828" s="93">
        <v>1823</v>
      </c>
      <c r="B1828" s="105">
        <v>1824</v>
      </c>
      <c r="C1828" s="93">
        <v>0.54503999999999997</v>
      </c>
      <c r="D1828" s="94">
        <v>0.12477000000000001</v>
      </c>
      <c r="E1828" s="104">
        <f>IF('Case Details'!C$12=1,'Baseline survivor func'!C1828,'Baseline survivor func'!D1828)</f>
        <v>0.54503999999999997</v>
      </c>
      <c r="F1828" s="105">
        <f>ROUND(E1828^EXP('Linear predictor'!D$86),5)</f>
        <v>0.59087000000000001</v>
      </c>
      <c r="G1828" s="91">
        <v>0.83096999999999999</v>
      </c>
      <c r="H1828" s="112">
        <v>0.83387999999999995</v>
      </c>
      <c r="I1828" s="115">
        <f>IF('Case Details'!C$12=1,'Baseline survivor func'!G1828,'Baseline survivor func'!H1828)</f>
        <v>0.83096999999999999</v>
      </c>
      <c r="J1828" s="110">
        <f>ROUND(I1828^EXP('Linear predictor'!F$86),5)</f>
        <v>0.81349000000000005</v>
      </c>
    </row>
    <row r="1829" spans="1:10">
      <c r="A1829" s="93">
        <v>1824</v>
      </c>
      <c r="B1829" s="105">
        <v>1825</v>
      </c>
      <c r="C1829" s="93">
        <v>0.54503999999999997</v>
      </c>
      <c r="D1829" s="94">
        <v>0.12477000000000001</v>
      </c>
      <c r="E1829" s="104">
        <f>IF('Case Details'!C$12=1,'Baseline survivor func'!C1829,'Baseline survivor func'!D1829)</f>
        <v>0.54503999999999997</v>
      </c>
      <c r="F1829" s="105">
        <f>ROUND(E1829^EXP('Linear predictor'!D$86),5)</f>
        <v>0.59087000000000001</v>
      </c>
      <c r="G1829" s="91">
        <v>0.83096999999999999</v>
      </c>
      <c r="H1829" s="112">
        <v>0.83387999999999995</v>
      </c>
      <c r="I1829" s="115">
        <f>IF('Case Details'!C$12=1,'Baseline survivor func'!G1829,'Baseline survivor func'!H1829)</f>
        <v>0.83096999999999999</v>
      </c>
      <c r="J1829" s="110">
        <f>ROUND(I1829^EXP('Linear predictor'!F$86),5)</f>
        <v>0.81349000000000005</v>
      </c>
    </row>
    <row r="1830" spans="1:10" ht="15.75" thickBot="1">
      <c r="A1830" s="95">
        <v>1825</v>
      </c>
      <c r="B1830" s="107">
        <v>1826</v>
      </c>
      <c r="C1830" s="95">
        <v>0.54503999999999997</v>
      </c>
      <c r="D1830" s="96">
        <v>0.12477000000000001</v>
      </c>
      <c r="E1830" s="106">
        <f>IF('Case Details'!C$12=1,'Baseline survivor func'!C1830,'Baseline survivor func'!D1830)</f>
        <v>0.54503999999999997</v>
      </c>
      <c r="F1830" s="105">
        <f>ROUND(E1830^EXP('Linear predictor'!D$86),5)</f>
        <v>0.59087000000000001</v>
      </c>
      <c r="G1830" s="92">
        <v>0.83096999999999999</v>
      </c>
      <c r="H1830" s="113">
        <v>0.83387999999999995</v>
      </c>
      <c r="I1830" s="116">
        <f>IF('Case Details'!C$12=1,'Baseline survivor func'!G1830,'Baseline survivor func'!H1830)</f>
        <v>0.83096999999999999</v>
      </c>
      <c r="J1830" s="110">
        <f>ROUND(I1830^EXP('Linear predictor'!F$86),5)</f>
        <v>0.81349000000000005</v>
      </c>
    </row>
    <row r="1831" spans="1:10" ht="15.75" thickBot="1"/>
    <row r="1832" spans="1:10" ht="15.75" thickBot="1">
      <c r="A1832" s="121" t="s">
        <v>112</v>
      </c>
      <c r="B1832" s="122"/>
      <c r="C1832" s="122"/>
      <c r="D1832" s="122"/>
      <c r="E1832" s="122"/>
      <c r="F1832" s="122">
        <f>SUM(F5:F1830)</f>
        <v>1298.6446000000076</v>
      </c>
      <c r="G1832" s="123"/>
      <c r="H1832" s="123"/>
      <c r="I1832" s="122"/>
      <c r="J1832" s="124">
        <f>SUM(J5:J1830)</f>
        <v>1614.2528499999939</v>
      </c>
    </row>
  </sheetData>
  <mergeCells count="6">
    <mergeCell ref="J3:J4"/>
    <mergeCell ref="E3:E4"/>
    <mergeCell ref="C3:D3"/>
    <mergeCell ref="F3:F4"/>
    <mergeCell ref="G3:H3"/>
    <mergeCell ref="I3:I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Tab description</vt:lpstr>
      <vt:lpstr>Case Details</vt:lpstr>
      <vt:lpstr>Disease Group</vt:lpstr>
      <vt:lpstr>Cause of Death</vt:lpstr>
      <vt:lpstr>Blood Group Compatibility</vt:lpstr>
      <vt:lpstr>Input Values for Vars</vt:lpstr>
      <vt:lpstr>Beta estimates</vt:lpstr>
      <vt:lpstr>Linear predictor</vt:lpstr>
      <vt:lpstr>Baseline survivor func</vt:lpstr>
      <vt:lpstr>Mean values</vt:lpstr>
      <vt:lpstr>Betas_+_transforms</vt:lpstr>
      <vt:lpstr>ASCITES</vt:lpstr>
      <vt:lpstr>BLD_GRP</vt:lpstr>
      <vt:lpstr>BLOOD_GROUP</vt:lpstr>
      <vt:lpstr>BLOOD_GROUP_COMPATABILITY</vt:lpstr>
      <vt:lpstr>DONOR_COD</vt:lpstr>
      <vt:lpstr>DTYPE</vt:lpstr>
      <vt:lpstr>ENCEPHALOPATHY</vt:lpstr>
      <vt:lpstr>LIVER_DIS</vt:lpstr>
      <vt:lpstr>RENAL</vt:lpstr>
      <vt:lpstr>RENAL_REPLACEMENT_THERAPY</vt:lpstr>
      <vt:lpstr>RENAL_THERAPY</vt:lpstr>
      <vt:lpstr>RHCV</vt:lpstr>
      <vt:lpstr>RSEX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Hughes</dc:creator>
  <cp:lastModifiedBy>Ewen Harrison</cp:lastModifiedBy>
  <dcterms:created xsi:type="dcterms:W3CDTF">2017-05-04T09:05:18Z</dcterms:created>
  <dcterms:modified xsi:type="dcterms:W3CDTF">2018-10-28T12:34:56Z</dcterms:modified>
</cp:coreProperties>
</file>