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Área de Trabalho\Curso_Excel\Projeto\"/>
    </mc:Choice>
  </mc:AlternateContent>
  <xr:revisionPtr revIDLastSave="0" documentId="13_ncr:1_{F293F2C0-E99C-4ED8-B9DF-DD92A8ABCD4E}" xr6:coauthVersionLast="47" xr6:coauthVersionMax="47" xr10:uidLastSave="{00000000-0000-0000-0000-000000000000}"/>
  <bookViews>
    <workbookView xWindow="-108" yWindow="-108" windowWidth="23256" windowHeight="12456" tabRatio="497" xr2:uid="{60A2C4AE-3D2C-4604-940A-081AE2095B19}"/>
  </bookViews>
  <sheets>
    <sheet name="APP" sheetId="2" r:id="rId1"/>
    <sheet name="Planilha1" sheetId="4" r:id="rId2"/>
  </sheets>
  <definedNames>
    <definedName name="aporte">APP!$D$16</definedName>
    <definedName name="patrimonio">APP!$D$19</definedName>
    <definedName name="qtd_anos">APP!$D$17</definedName>
    <definedName name="rendimento_carteira">APP!$D$12</definedName>
    <definedName name="salario">APP!$D$11</definedName>
    <definedName name="sugestao_investimento">APP!$D$13</definedName>
    <definedName name="taxa_mensal">APP!$D$18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3" i="4"/>
  <c r="C35" i="2" s="1"/>
  <c r="C31" i="2"/>
  <c r="D19" i="2"/>
  <c r="D20" i="2" s="1"/>
  <c r="D13" i="2"/>
  <c r="C24" i="2"/>
  <c r="D24" i="2" s="1"/>
  <c r="C25" i="2"/>
  <c r="D25" i="2" s="1"/>
  <c r="C26" i="2"/>
  <c r="D26" i="2" s="1"/>
  <c r="C27" i="2"/>
  <c r="D27" i="2" s="1"/>
  <c r="C23" i="2"/>
  <c r="D23" i="2" s="1"/>
  <c r="D35" i="2" l="1"/>
  <c r="C34" i="2"/>
  <c r="D34" i="2" s="1"/>
  <c r="C38" i="2"/>
  <c r="D38" i="2" s="1"/>
  <c r="C37" i="2"/>
  <c r="D37" i="2" s="1"/>
  <c r="C39" i="2"/>
  <c r="D39" i="2" s="1"/>
  <c r="C36" i="2"/>
  <c r="D36" i="2" s="1"/>
  <c r="D40" i="2" l="1"/>
</calcChain>
</file>

<file path=xl/sharedStrings.xml><?xml version="1.0" encoding="utf-8"?>
<sst xmlns="http://schemas.openxmlformats.org/spreadsheetml/2006/main" count="69" uniqueCount="33">
  <si>
    <t>Quanto investir por mês?</t>
  </si>
  <si>
    <t>INVESTIMENTO MENSAL</t>
  </si>
  <si>
    <t>Por Quantos Anos?</t>
  </si>
  <si>
    <t>Taxa de Rendimento Mensal?</t>
  </si>
  <si>
    <t>Dividendos Mensais?</t>
  </si>
  <si>
    <t>Patrimônio Acumulado?</t>
  </si>
  <si>
    <t>Quanto em 2 Anos?</t>
  </si>
  <si>
    <t>Quanto em 5 Anos?</t>
  </si>
  <si>
    <t>Quanto em 10 Anos?</t>
  </si>
  <si>
    <t>Quanto em 20 Anos?</t>
  </si>
  <si>
    <t>Quanto em 30 Anos?</t>
  </si>
  <si>
    <t>Sálario</t>
  </si>
  <si>
    <t>Rendimento Carteira</t>
  </si>
  <si>
    <t>CONFIGURAÇÕES</t>
  </si>
  <si>
    <t>CENÁRIOS</t>
  </si>
  <si>
    <t>DIVIDENDOS</t>
  </si>
  <si>
    <t>PERFIL</t>
  </si>
  <si>
    <t>Conservador</t>
  </si>
  <si>
    <t>Moderado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</si>
  <si>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</si>
  <si>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</si>
  <si>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</si>
  <si>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</si>
  <si>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</si>
  <si>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</si>
  <si>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</si>
  <si>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</si>
  <si>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</si>
  <si>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</si>
  <si>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</si>
  <si>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%</t>
  </si>
  <si>
    <t>CHAVE</t>
  </si>
  <si>
    <t>Sugestão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</si>
</sst>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/>
      <bottom style="medium">
        <color theme="0" tint="-4.9989318521683403E-2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4" borderId="0" applyNumberFormat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8" fontId="0" fillId="3" borderId="1" xfId="0" applyNumberFormat="1" applyFont="1" applyFill="1" applyBorder="1" applyAlignment="1">
      <alignment horizontal="center"/>
    </xf>
    <xf numFmtId="8" fontId="0" fillId="3" borderId="3" xfId="0" applyNumberFormat="1" applyFont="1" applyFill="1" applyBorder="1" applyAlignment="1">
      <alignment horizontal="center"/>
    </xf>
    <xf numFmtId="8" fontId="0" fillId="3" borderId="5" xfId="0" applyNumberFormat="1" applyFont="1" applyFill="1" applyBorder="1" applyAlignment="1">
      <alignment horizontal="center"/>
    </xf>
    <xf numFmtId="8" fontId="0" fillId="3" borderId="6" xfId="0" applyNumberFormat="1" applyFont="1" applyFill="1" applyBorder="1" applyAlignment="1">
      <alignment horizontal="center"/>
    </xf>
    <xf numFmtId="0" fontId="7" fillId="5" borderId="7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7" fillId="5" borderId="9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8" fontId="0" fillId="3" borderId="10" xfId="0" applyNumberFormat="1" applyFont="1" applyFill="1" applyBorder="1" applyAlignment="1">
      <alignment horizontal="center"/>
    </xf>
    <xf numFmtId="164" fontId="0" fillId="0" borderId="12" xfId="1" applyNumberFormat="1" applyFont="1" applyBorder="1" applyAlignment="1">
      <alignment horizontal="left"/>
    </xf>
    <xf numFmtId="10" fontId="0" fillId="0" borderId="3" xfId="2" applyNumberFormat="1" applyFont="1" applyBorder="1" applyAlignment="1">
      <alignment horizontal="left"/>
    </xf>
    <xf numFmtId="164" fontId="1" fillId="0" borderId="1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8" fontId="1" fillId="3" borderId="3" xfId="0" applyNumberFormat="1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8" fontId="0" fillId="3" borderId="12" xfId="0" applyNumberFormat="1" applyFont="1" applyFill="1" applyBorder="1" applyAlignment="1">
      <alignment horizontal="center"/>
    </xf>
    <xf numFmtId="0" fontId="8" fillId="3" borderId="11" xfId="0" applyFont="1" applyFill="1" applyBorder="1" applyAlignment="1">
      <alignment horizontal="left" indent="1"/>
    </xf>
    <xf numFmtId="0" fontId="8" fillId="3" borderId="10" xfId="0" applyFont="1" applyFill="1" applyBorder="1" applyAlignment="1">
      <alignment horizontal="left" indent="1"/>
    </xf>
    <xf numFmtId="0" fontId="8" fillId="3" borderId="2" xfId="0" applyFont="1" applyFill="1" applyBorder="1" applyAlignment="1">
      <alignment horizontal="left" indent="1"/>
    </xf>
    <xf numFmtId="0" fontId="8" fillId="3" borderId="1" xfId="0" applyFont="1" applyFill="1" applyBorder="1" applyAlignment="1">
      <alignment horizontal="left" indent="1"/>
    </xf>
    <xf numFmtId="0" fontId="8" fillId="3" borderId="4" xfId="0" applyFont="1" applyFill="1" applyBorder="1" applyAlignment="1">
      <alignment horizontal="left" indent="1"/>
    </xf>
    <xf numFmtId="0" fontId="8" fillId="3" borderId="5" xfId="0" applyFont="1" applyFill="1" applyBorder="1" applyAlignment="1">
      <alignment horizontal="left" indent="1"/>
    </xf>
    <xf numFmtId="0" fontId="9" fillId="3" borderId="2" xfId="0" applyFont="1" applyFill="1" applyBorder="1" applyAlignment="1">
      <alignment horizontal="left" indent="1"/>
    </xf>
    <xf numFmtId="0" fontId="9" fillId="3" borderId="1" xfId="0" applyFont="1" applyFill="1" applyBorder="1" applyAlignment="1">
      <alignment horizontal="left" indent="1"/>
    </xf>
    <xf numFmtId="0" fontId="9" fillId="3" borderId="4" xfId="0" applyFont="1" applyFill="1" applyBorder="1" applyAlignment="1">
      <alignment horizontal="left" indent="1"/>
    </xf>
    <xf numFmtId="0" fontId="9" fillId="3" borderId="5" xfId="0" applyFont="1" applyFill="1" applyBorder="1" applyAlignment="1">
      <alignment horizontal="left" indent="1"/>
    </xf>
    <xf numFmtId="0" fontId="8" fillId="3" borderId="11" xfId="0" applyFont="1" applyFill="1" applyBorder="1" applyAlignment="1">
      <alignment horizontal="left" indent="1"/>
    </xf>
    <xf numFmtId="0" fontId="8" fillId="3" borderId="2" xfId="0" applyFont="1" applyFill="1" applyBorder="1" applyAlignment="1">
      <alignment horizontal="left" indent="1"/>
    </xf>
    <xf numFmtId="0" fontId="8" fillId="3" borderId="4" xfId="0" applyFont="1" applyFill="1" applyBorder="1" applyAlignment="1">
      <alignment horizontal="left" indent="1"/>
    </xf>
    <xf numFmtId="164" fontId="0" fillId="3" borderId="6" xfId="0" applyNumberFormat="1" applyFill="1" applyBorder="1" applyAlignment="1">
      <alignment horizontal="left"/>
    </xf>
    <xf numFmtId="0" fontId="6" fillId="4" borderId="0" xfId="3"/>
    <xf numFmtId="0" fontId="6" fillId="4" borderId="0" xfId="3" applyAlignment="1">
      <alignment horizontal="center"/>
    </xf>
    <xf numFmtId="0" fontId="0" fillId="3" borderId="0" xfId="0" applyFill="1"/>
    <xf numFmtId="0" fontId="1" fillId="3" borderId="0" xfId="0" applyFont="1" applyFill="1"/>
    <xf numFmtId="164" fontId="1" fillId="3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0" fillId="6" borderId="0" xfId="0" applyNumberFormat="1" applyFill="1"/>
    <xf numFmtId="0" fontId="0" fillId="6" borderId="0" xfId="0" applyFill="1"/>
    <xf numFmtId="9" fontId="0" fillId="0" borderId="0" xfId="0" applyNumberFormat="1" applyAlignment="1">
      <alignment horizontal="center"/>
    </xf>
    <xf numFmtId="164" fontId="0" fillId="3" borderId="0" xfId="0" applyNumberFormat="1" applyFill="1"/>
    <xf numFmtId="0" fontId="0" fillId="0" borderId="13" xfId="0" applyBorder="1"/>
    <xf numFmtId="0" fontId="0" fillId="0" borderId="13" xfId="0" applyBorder="1" applyAlignment="1">
      <alignment horizontal="center"/>
    </xf>
    <xf numFmtId="9" fontId="0" fillId="0" borderId="13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9" fontId="0" fillId="7" borderId="0" xfId="0" applyNumberForma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7620</xdr:colOff>
      <xdr:row>0</xdr:row>
      <xdr:rowOff>152400</xdr:rowOff>
    </xdr:from>
    <xdr:to>
      <xdr:col>3</xdr:col>
      <xdr:colOff>861060</xdr:colOff>
      <xdr:row>8</xdr:row>
      <xdr:rowOff>97321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26465F8-04AD-4536-A0B4-7818FE824D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320040" y="152400"/>
          <a:ext cx="6362700" cy="1407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8B60-AAD2-4CDB-BDCF-C7D816B67458}">
  <dimension ref="A1:XFD52"/>
  <sheetViews>
    <sheetView showGridLines="0" tabSelected="1" zoomScaleNormal="100" workbookViewId="0">
      <selection activeCell="E12" sqref="E12"/>
    </sheetView>
  </sheetViews>
  <sheetFormatPr defaultColWidth="0" defaultRowHeight="14.4" x14ac:dyDescent="0.3"/>
  <cols>
    <col min="1" max="1" width="4.5546875" customWidth="1"/>
    <col min="2" max="2" width="51.109375" customWidth="1"/>
    <col min="3" max="3" width="29.21875" bestFit="1" customWidth="1"/>
    <col min="4" max="4" width="12.88671875" bestFit="1" customWidth="1"/>
    <col min="5" max="5" width="6.109375" customWidth="1"/>
    <col min="6" max="6" width="3.21875" hidden="1" customWidth="1"/>
    <col min="7" max="7" width="5.33203125" hidden="1" customWidth="1"/>
    <col min="8" max="11" width="8.88671875" hidden="1" customWidth="1"/>
    <col min="12" max="16383" width="8.88671875" hidden="1"/>
    <col min="16384" max="16384" width="23.109375" hidden="1" customWidth="1"/>
  </cols>
  <sheetData>
    <row r="1" spans="2:4" customFormat="1" x14ac:dyDescent="0.3"/>
    <row r="2" spans="2:4" customFormat="1" x14ac:dyDescent="0.3"/>
    <row r="3" spans="2:4" customFormat="1" x14ac:dyDescent="0.3"/>
    <row r="4" spans="2:4" customFormat="1" x14ac:dyDescent="0.3"/>
    <row r="5" spans="2:4" customFormat="1" x14ac:dyDescent="0.3"/>
    <row r="6" spans="2:4" customFormat="1" x14ac:dyDescent="0.3"/>
    <row r="7" spans="2:4" customFormat="1" x14ac:dyDescent="0.3"/>
    <row r="8" spans="2:4" customFormat="1" x14ac:dyDescent="0.3"/>
    <row r="9" spans="2:4" customFormat="1" ht="15" thickBot="1" x14ac:dyDescent="0.35"/>
    <row r="10" spans="2:4" customFormat="1" ht="23.4" x14ac:dyDescent="0.3">
      <c r="B10" s="8" t="s">
        <v>13</v>
      </c>
      <c r="C10" s="10"/>
      <c r="D10" s="9"/>
    </row>
    <row r="11" spans="2:4" customFormat="1" ht="16.2" thickBot="1" x14ac:dyDescent="0.35">
      <c r="B11" s="24" t="s">
        <v>11</v>
      </c>
      <c r="C11" s="25"/>
      <c r="D11" s="16">
        <v>2000</v>
      </c>
    </row>
    <row r="12" spans="2:4" customFormat="1" ht="16.2" thickBot="1" x14ac:dyDescent="0.35">
      <c r="B12" s="26" t="s">
        <v>12</v>
      </c>
      <c r="C12" s="27"/>
      <c r="D12" s="17">
        <v>6.0000000000000001E-3</v>
      </c>
    </row>
    <row r="13" spans="2:4" customFormat="1" ht="16.2" thickBot="1" x14ac:dyDescent="0.35">
      <c r="B13" s="28" t="s">
        <v>32</v>
      </c>
      <c r="C13" s="29"/>
      <c r="D13" s="37">
        <f>D11*30%</f>
        <v>600</v>
      </c>
    </row>
    <row r="14" spans="2:4" customFormat="1" ht="15" thickBot="1" x14ac:dyDescent="0.35"/>
    <row r="15" spans="2:4" customFormat="1" ht="22.2" customHeight="1" x14ac:dyDescent="0.3">
      <c r="B15" s="11" t="s">
        <v>1</v>
      </c>
      <c r="C15" s="12"/>
      <c r="D15" s="13"/>
    </row>
    <row r="16" spans="2:4" customFormat="1" ht="16.2" thickBot="1" x14ac:dyDescent="0.35">
      <c r="B16" s="24" t="s">
        <v>0</v>
      </c>
      <c r="C16" s="25"/>
      <c r="D16" s="18">
        <v>200</v>
      </c>
    </row>
    <row r="17" spans="1:4" customFormat="1" ht="16.2" thickBot="1" x14ac:dyDescent="0.35">
      <c r="B17" s="26" t="s">
        <v>2</v>
      </c>
      <c r="C17" s="27"/>
      <c r="D17" s="19">
        <v>5</v>
      </c>
    </row>
    <row r="18" spans="1:4" customFormat="1" ht="16.2" thickBot="1" x14ac:dyDescent="0.35">
      <c r="B18" s="26" t="s">
        <v>3</v>
      </c>
      <c r="C18" s="27"/>
      <c r="D18" s="20">
        <v>1.0789999999999999E-2</v>
      </c>
    </row>
    <row r="19" spans="1:4" customFormat="1" ht="16.2" thickBot="1" x14ac:dyDescent="0.35">
      <c r="B19" s="30" t="s">
        <v>5</v>
      </c>
      <c r="C19" s="31"/>
      <c r="D19" s="21">
        <f>FV(taxa_mensal,qtd_anos*12,aporte*-1)</f>
        <v>16755.382799697527</v>
      </c>
    </row>
    <row r="20" spans="1:4" customFormat="1" ht="16.2" thickBot="1" x14ac:dyDescent="0.35">
      <c r="B20" s="32" t="s">
        <v>4</v>
      </c>
      <c r="C20" s="33"/>
      <c r="D20" s="22">
        <f>patrimonio*rendimento_carteira</f>
        <v>100.53229679818516</v>
      </c>
    </row>
    <row r="21" spans="1:4" customFormat="1" ht="15" thickBot="1" x14ac:dyDescent="0.35">
      <c r="B21" s="2"/>
      <c r="C21" s="2"/>
      <c r="D21" s="2"/>
    </row>
    <row r="22" spans="1:4" customFormat="1" ht="25.8" x14ac:dyDescent="0.3">
      <c r="B22" s="11" t="s">
        <v>14</v>
      </c>
      <c r="C22" s="12"/>
      <c r="D22" s="14" t="s">
        <v>15</v>
      </c>
    </row>
    <row r="23" spans="1:4" customFormat="1" ht="16.2" thickBot="1" x14ac:dyDescent="0.35">
      <c r="A23" s="1">
        <v>2</v>
      </c>
      <c r="B23" s="34" t="s">
        <v>6</v>
      </c>
      <c r="C23" s="15">
        <f>FV($D$18,$A23*12,$D$16*-1)</f>
        <v>5445.5254595290435</v>
      </c>
      <c r="D23" s="23">
        <f>C23*rendimento_carteira</f>
        <v>32.673152757174265</v>
      </c>
    </row>
    <row r="24" spans="1:4" customFormat="1" ht="16.2" thickBot="1" x14ac:dyDescent="0.35">
      <c r="A24" s="1">
        <v>5</v>
      </c>
      <c r="B24" s="35" t="s">
        <v>7</v>
      </c>
      <c r="C24" s="4">
        <f>FV($D$18,$A24*12,$D$16*-1)</f>
        <v>16755.382799697527</v>
      </c>
      <c r="D24" s="5">
        <f>C24*rendimento_carteira</f>
        <v>100.53229679818516</v>
      </c>
    </row>
    <row r="25" spans="1:4" customFormat="1" ht="16.2" thickBot="1" x14ac:dyDescent="0.35">
      <c r="A25" s="1">
        <v>10</v>
      </c>
      <c r="B25" s="35" t="s">
        <v>8</v>
      </c>
      <c r="C25" s="4">
        <f>FV($D$18,$A25*12,$D$16*-1)</f>
        <v>48656.842506034438</v>
      </c>
      <c r="D25" s="5">
        <f>C25*rendimento_carteira</f>
        <v>291.94105503620665</v>
      </c>
    </row>
    <row r="26" spans="1:4" customFormat="1" ht="16.2" thickBot="1" x14ac:dyDescent="0.35">
      <c r="A26" s="1">
        <v>20</v>
      </c>
      <c r="B26" s="35" t="s">
        <v>9</v>
      </c>
      <c r="C26" s="4">
        <f>FV($D$18,$A26*12,$D$16*-1)</f>
        <v>225039.68001941612</v>
      </c>
      <c r="D26" s="5">
        <f>C26*rendimento_carteira</f>
        <v>1350.2380801164968</v>
      </c>
    </row>
    <row r="27" spans="1:4" customFormat="1" ht="16.2" thickBot="1" x14ac:dyDescent="0.35">
      <c r="A27" s="1">
        <v>30</v>
      </c>
      <c r="B27" s="36" t="s">
        <v>10</v>
      </c>
      <c r="C27" s="6">
        <f>FV($D$18,$A27*12,$D$16*-1)</f>
        <v>864433.93100094295</v>
      </c>
      <c r="D27" s="7">
        <f>C27*rendimento_carteira</f>
        <v>5186.6035860056581</v>
      </c>
    </row>
    <row r="28" spans="1:4" customFormat="1" x14ac:dyDescent="0.3"/>
    <row r="29" spans="1:4" customFormat="1" x14ac:dyDescent="0.3"/>
    <row r="30" spans="1:4" customFormat="1" x14ac:dyDescent="0.3">
      <c r="B30" s="38" t="s">
        <v>16</v>
      </c>
      <c r="C30" s="39" t="s">
        <v>19</v>
      </c>
      <c r="D30" s="38"/>
    </row>
    <row r="31" spans="1:4" customFormat="1" x14ac:dyDescent="0.3">
      <c r="B31" s="41" t="s">
        <v>20</v>
      </c>
      <c r="C31" s="42">
        <f>aporte</f>
        <v>200</v>
      </c>
      <c r="D31" s="40"/>
    </row>
    <row r="32" spans="1:4" customFormat="1" x14ac:dyDescent="0.3"/>
    <row r="33" spans="2:4" customFormat="1" x14ac:dyDescent="0.3">
      <c r="B33" s="43" t="s">
        <v>21</v>
      </c>
      <c r="C33" s="43" t="s">
        <v>22</v>
      </c>
      <c r="D33" s="43" t="s">
        <v>23</v>
      </c>
    </row>
    <row r="34" spans="2:4" customFormat="1" x14ac:dyDescent="0.3">
      <c r="B34" s="3" t="s">
        <v>24</v>
      </c>
      <c r="C34" s="52">
        <f>VLOOKUP($C$30&amp;"-"&amp;B34,Planilha1!$A$1:$D$20,4,FALSE)</f>
        <v>0.5</v>
      </c>
      <c r="D34" s="47">
        <f>$C$31*C34</f>
        <v>100</v>
      </c>
    </row>
    <row r="35" spans="2:4" customFormat="1" x14ac:dyDescent="0.3">
      <c r="B35" s="3" t="s">
        <v>25</v>
      </c>
      <c r="C35" s="52">
        <f>VLOOKUP($C$30&amp;"-"&amp;B35,Planilha1!$A$1:$D$20,4,FALSE)</f>
        <v>0.1</v>
      </c>
      <c r="D35" s="47">
        <f t="shared" ref="D35:D39" si="0">$C$31*C35</f>
        <v>20</v>
      </c>
    </row>
    <row r="36" spans="2:4" customFormat="1" x14ac:dyDescent="0.3">
      <c r="B36" s="3" t="s">
        <v>26</v>
      </c>
      <c r="C36" s="52">
        <f>VLOOKUP($C$30&amp;"-"&amp;B36,Planilha1!$A$1:$D$20,4,FALSE)</f>
        <v>0.05</v>
      </c>
      <c r="D36" s="47">
        <f t="shared" si="0"/>
        <v>10</v>
      </c>
    </row>
    <row r="37" spans="2:4" customFormat="1" x14ac:dyDescent="0.3">
      <c r="B37" s="3" t="s">
        <v>27</v>
      </c>
      <c r="C37" s="52">
        <f>VLOOKUP($C$30&amp;"-"&amp;B37,Planilha1!$A$1:$D$20,4,FALSE)</f>
        <v>0.05</v>
      </c>
      <c r="D37" s="47">
        <f t="shared" si="0"/>
        <v>10</v>
      </c>
    </row>
    <row r="38" spans="2:4" customFormat="1" x14ac:dyDescent="0.3">
      <c r="B38" s="3" t="s">
        <v>28</v>
      </c>
      <c r="C38" s="52">
        <f>VLOOKUP($C$30&amp;"-"&amp;B38,Planilha1!$A$1:$D$20,4,FALSE)</f>
        <v>0.2</v>
      </c>
      <c r="D38" s="47">
        <f t="shared" si="0"/>
        <v>40</v>
      </c>
    </row>
    <row r="39" spans="2:4" customFormat="1" x14ac:dyDescent="0.3">
      <c r="B39" s="3" t="s">
        <v>29</v>
      </c>
      <c r="C39" s="52">
        <f>VLOOKUP($C$30&amp;"-"&amp;B39,Planilha1!$A$1:$D$20,4,FALSE)</f>
        <v>0.1</v>
      </c>
      <c r="D39" s="47">
        <f t="shared" si="0"/>
        <v>20</v>
      </c>
    </row>
    <row r="40" spans="2:4" customFormat="1" x14ac:dyDescent="0.3">
      <c r="B40" s="45"/>
      <c r="C40" s="45"/>
      <c r="D40" s="44">
        <f>SUM(D34:D39)</f>
        <v>200</v>
      </c>
    </row>
    <row r="41" spans="2:4" customFormat="1" x14ac:dyDescent="0.3"/>
    <row r="42" spans="2:4" customFormat="1" x14ac:dyDescent="0.3"/>
    <row r="43" spans="2:4" customFormat="1" x14ac:dyDescent="0.3"/>
    <row r="44" spans="2:4" customFormat="1" x14ac:dyDescent="0.3"/>
    <row r="45" spans="2:4" customFormat="1" x14ac:dyDescent="0.3"/>
    <row r="46" spans="2:4" customFormat="1" x14ac:dyDescent="0.3"/>
    <row r="47" spans="2:4" customFormat="1" x14ac:dyDescent="0.3"/>
    <row r="48" spans="2:4" customFormat="1" x14ac:dyDescent="0.3"/>
    <row r="49" customFormat="1" x14ac:dyDescent="0.3"/>
    <row r="50" customFormat="1" x14ac:dyDescent="0.3"/>
    <row r="51" customFormat="1" x14ac:dyDescent="0.3"/>
    <row r="52" customFormat="1" x14ac:dyDescent="0.3"/>
  </sheetData>
  <mergeCells count="11">
    <mergeCell ref="B22:C22"/>
    <mergeCell ref="B16:C16"/>
    <mergeCell ref="B17:C17"/>
    <mergeCell ref="B18:C18"/>
    <mergeCell ref="B19:C19"/>
    <mergeCell ref="B20:C20"/>
    <mergeCell ref="B15:D15"/>
    <mergeCell ref="B11:C11"/>
    <mergeCell ref="B12:C12"/>
    <mergeCell ref="B13:C13"/>
    <mergeCell ref="B10:D10"/>
  </mergeCells>
  <dataValidations count="1">
    <dataValidation type="list" allowBlank="1" showInputMessage="1" showErrorMessage="1" sqref="C30" xr:uid="{1DAAD535-32E0-4E01-8595-C19825461EEE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0D62-AFF9-4F7C-AC7B-ECB7B67B6D73}">
  <dimension ref="A2:D20"/>
  <sheetViews>
    <sheetView workbookViewId="0">
      <selection activeCell="A2" sqref="A2:D2"/>
    </sheetView>
  </sheetViews>
  <sheetFormatPr defaultRowHeight="14.4" x14ac:dyDescent="0.3"/>
  <cols>
    <col min="1" max="1" width="29.21875" bestFit="1" customWidth="1"/>
    <col min="2" max="2" width="11.33203125" bestFit="1" customWidth="1"/>
    <col min="3" max="3" width="18" bestFit="1" customWidth="1"/>
  </cols>
  <sheetData>
    <row r="2" spans="1:4" x14ac:dyDescent="0.3">
      <c r="A2" s="53" t="s">
        <v>31</v>
      </c>
      <c r="B2" s="53" t="s">
        <v>16</v>
      </c>
      <c r="C2" s="53" t="s">
        <v>21</v>
      </c>
      <c r="D2" s="53" t="s">
        <v>30</v>
      </c>
    </row>
    <row r="3" spans="1:4" x14ac:dyDescent="0.3">
      <c r="A3" t="str">
        <f>B3&amp;"-"&amp;C3</f>
        <v>Conservador-PAPEL</v>
      </c>
      <c r="B3" t="s">
        <v>17</v>
      </c>
      <c r="C3" s="3" t="s">
        <v>24</v>
      </c>
      <c r="D3" s="46">
        <v>0.3</v>
      </c>
    </row>
    <row r="4" spans="1:4" x14ac:dyDescent="0.3">
      <c r="A4" t="str">
        <f t="shared" ref="A4:A20" si="0">B4&amp;"-"&amp;C4</f>
        <v>Conservador-TIJOLO</v>
      </c>
      <c r="B4" t="s">
        <v>17</v>
      </c>
      <c r="C4" s="3" t="s">
        <v>25</v>
      </c>
      <c r="D4" s="46">
        <v>0.5</v>
      </c>
    </row>
    <row r="5" spans="1:4" x14ac:dyDescent="0.3">
      <c r="A5" t="str">
        <f t="shared" si="0"/>
        <v>Conservador-HÍBRIDOS</v>
      </c>
      <c r="B5" t="s">
        <v>17</v>
      </c>
      <c r="C5" s="3" t="s">
        <v>26</v>
      </c>
      <c r="D5" s="46">
        <v>0.1</v>
      </c>
    </row>
    <row r="6" spans="1:4" x14ac:dyDescent="0.3">
      <c r="A6" t="str">
        <f t="shared" si="0"/>
        <v>Conservador-FOFs</v>
      </c>
      <c r="B6" t="s">
        <v>17</v>
      </c>
      <c r="C6" s="3" t="s">
        <v>27</v>
      </c>
      <c r="D6" s="46">
        <v>0.1</v>
      </c>
    </row>
    <row r="7" spans="1:4" x14ac:dyDescent="0.3">
      <c r="A7" t="str">
        <f t="shared" si="0"/>
        <v>Conservador-DESENVOLVIMENTO</v>
      </c>
      <c r="B7" t="s">
        <v>17</v>
      </c>
      <c r="C7" s="3" t="s">
        <v>28</v>
      </c>
      <c r="D7" s="46">
        <v>0</v>
      </c>
    </row>
    <row r="8" spans="1:4" ht="15" thickBot="1" x14ac:dyDescent="0.35">
      <c r="A8" s="48" t="str">
        <f t="shared" si="0"/>
        <v>Conservador-HOTELARIAS</v>
      </c>
      <c r="B8" s="48" t="s">
        <v>17</v>
      </c>
      <c r="C8" s="49" t="s">
        <v>29</v>
      </c>
      <c r="D8" s="50">
        <v>0</v>
      </c>
    </row>
    <row r="9" spans="1:4" x14ac:dyDescent="0.3">
      <c r="A9" t="str">
        <f t="shared" si="0"/>
        <v>Moderado-PAPEL</v>
      </c>
      <c r="B9" t="s">
        <v>18</v>
      </c>
      <c r="C9" s="3" t="s">
        <v>24</v>
      </c>
      <c r="D9" s="51">
        <v>0.32</v>
      </c>
    </row>
    <row r="10" spans="1:4" x14ac:dyDescent="0.3">
      <c r="A10" t="str">
        <f t="shared" si="0"/>
        <v>Moderado-TIJOLO</v>
      </c>
      <c r="B10" t="s">
        <v>18</v>
      </c>
      <c r="C10" s="3" t="s">
        <v>25</v>
      </c>
      <c r="D10" s="46">
        <v>0.35</v>
      </c>
    </row>
    <row r="11" spans="1:4" x14ac:dyDescent="0.3">
      <c r="A11" t="str">
        <f t="shared" si="0"/>
        <v>Moderado-HÍBRIDOS</v>
      </c>
      <c r="B11" t="s">
        <v>18</v>
      </c>
      <c r="C11" s="3" t="s">
        <v>26</v>
      </c>
      <c r="D11" s="46">
        <v>0.08</v>
      </c>
    </row>
    <row r="12" spans="1:4" x14ac:dyDescent="0.3">
      <c r="A12" t="str">
        <f t="shared" si="0"/>
        <v>Moderado-FOFs</v>
      </c>
      <c r="B12" t="s">
        <v>18</v>
      </c>
      <c r="C12" s="3" t="s">
        <v>27</v>
      </c>
      <c r="D12" s="46">
        <v>0.05</v>
      </c>
    </row>
    <row r="13" spans="1:4" x14ac:dyDescent="0.3">
      <c r="A13" t="str">
        <f t="shared" si="0"/>
        <v>Moderado-DESENVOLVIMENTO</v>
      </c>
      <c r="B13" t="s">
        <v>18</v>
      </c>
      <c r="C13" s="3" t="s">
        <v>28</v>
      </c>
      <c r="D13" s="46">
        <v>0.1</v>
      </c>
    </row>
    <row r="14" spans="1:4" ht="15" thickBot="1" x14ac:dyDescent="0.35">
      <c r="A14" s="48" t="str">
        <f t="shared" si="0"/>
        <v>Moderado-HOTELARIAS</v>
      </c>
      <c r="B14" s="48" t="s">
        <v>18</v>
      </c>
      <c r="C14" s="49" t="s">
        <v>29</v>
      </c>
      <c r="D14" s="50">
        <v>0.1</v>
      </c>
    </row>
    <row r="15" spans="1:4" x14ac:dyDescent="0.3">
      <c r="A15" t="str">
        <f t="shared" si="0"/>
        <v>Agressivo-PAPEL</v>
      </c>
      <c r="B15" t="s">
        <v>19</v>
      </c>
      <c r="C15" s="3" t="s">
        <v>24</v>
      </c>
      <c r="D15" s="46">
        <v>0.5</v>
      </c>
    </row>
    <row r="16" spans="1:4" x14ac:dyDescent="0.3">
      <c r="A16" t="str">
        <f t="shared" si="0"/>
        <v>Agressivo-TIJOLO</v>
      </c>
      <c r="B16" t="s">
        <v>19</v>
      </c>
      <c r="C16" s="3" t="s">
        <v>25</v>
      </c>
      <c r="D16" s="46">
        <v>0.1</v>
      </c>
    </row>
    <row r="17" spans="1:4" x14ac:dyDescent="0.3">
      <c r="A17" t="str">
        <f t="shared" si="0"/>
        <v>Agressivo-HÍBRIDOS</v>
      </c>
      <c r="B17" t="s">
        <v>19</v>
      </c>
      <c r="C17" s="3" t="s">
        <v>26</v>
      </c>
      <c r="D17" s="46">
        <v>0.05</v>
      </c>
    </row>
    <row r="18" spans="1:4" x14ac:dyDescent="0.3">
      <c r="A18" t="str">
        <f t="shared" si="0"/>
        <v>Agressivo-FOFs</v>
      </c>
      <c r="B18" t="s">
        <v>19</v>
      </c>
      <c r="C18" s="3" t="s">
        <v>27</v>
      </c>
      <c r="D18" s="46">
        <v>0.05</v>
      </c>
    </row>
    <row r="19" spans="1:4" x14ac:dyDescent="0.3">
      <c r="A19" t="str">
        <f t="shared" si="0"/>
        <v>Agressivo-DESENVOLVIMENTO</v>
      </c>
      <c r="B19" t="s">
        <v>19</v>
      </c>
      <c r="C19" s="3" t="s">
        <v>28</v>
      </c>
      <c r="D19" s="46">
        <v>0.2</v>
      </c>
    </row>
    <row r="20" spans="1:4" x14ac:dyDescent="0.3">
      <c r="A20" t="str">
        <f t="shared" si="0"/>
        <v>Agressivo-HOTELARIAS</v>
      </c>
      <c r="B20" t="s">
        <v>19</v>
      </c>
      <c r="C20" s="3" t="s">
        <v>29</v>
      </c>
      <c r="D20" s="46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Planilha1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da Silva</dc:creator>
  <cp:lastModifiedBy>Eduardo da Silva</cp:lastModifiedBy>
  <dcterms:created xsi:type="dcterms:W3CDTF">2025-09-22T12:17:37Z</dcterms:created>
  <dcterms:modified xsi:type="dcterms:W3CDTF">2025-09-23T14:27:39Z</dcterms:modified>
</cp:coreProperties>
</file>