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xgh1996/Desktop/Rutherford/"/>
    </mc:Choice>
  </mc:AlternateContent>
  <bookViews>
    <workbookView xWindow="0" yWindow="0" windowWidth="25600" windowHeight="16000" activeTab="2" xr2:uid="{00000000-000D-0000-FFFF-FFFF00000000}"/>
  </bookViews>
  <sheets>
    <sheet name="gold3" sheetId="1" r:id="rId1"/>
    <sheet name="poisson" sheetId="3" r:id="rId2"/>
    <sheet name="al2" sheetId="2" r:id="rId3"/>
    <sheet name="test" sheetId="4" r:id="rId4"/>
  </sheets>
  <calcPr calcId="171027" concurrentCalc="0"/>
</workbook>
</file>

<file path=xl/calcChain.xml><?xml version="1.0" encoding="utf-8"?>
<calcChain xmlns="http://schemas.openxmlformats.org/spreadsheetml/2006/main">
  <c r="J22" i="1" l="1"/>
  <c r="I22" i="1"/>
  <c r="I23" i="1"/>
  <c r="J3" i="2"/>
  <c r="J4" i="2"/>
  <c r="J5" i="2"/>
  <c r="J6" i="2"/>
  <c r="I3" i="2"/>
  <c r="I4" i="2"/>
  <c r="I5" i="2"/>
  <c r="I6" i="2"/>
  <c r="J2" i="2"/>
  <c r="I2" i="2"/>
  <c r="H3" i="2"/>
  <c r="H4" i="2"/>
  <c r="H5" i="2"/>
  <c r="H6" i="2"/>
  <c r="G3" i="2"/>
  <c r="G4" i="2"/>
  <c r="G5" i="2"/>
  <c r="G6" i="2"/>
  <c r="H2" i="2"/>
  <c r="G2" i="2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B62" i="3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H2" i="1"/>
  <c r="G2" i="1"/>
  <c r="B61" i="3"/>
  <c r="B60" i="3"/>
  <c r="D3" i="2"/>
  <c r="D4" i="2"/>
  <c r="D5" i="2"/>
  <c r="D6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<sst xmlns="http://schemas.openxmlformats.org/spreadsheetml/2006/main" count="34" uniqueCount="20">
  <si>
    <t>angle</t>
  </si>
  <si>
    <t>number count</t>
  </si>
  <si>
    <t>time taken</t>
  </si>
  <si>
    <t>count rate</t>
  </si>
  <si>
    <t>lower bound</t>
  </si>
  <si>
    <t>upper bound</t>
  </si>
  <si>
    <t>gold</t>
  </si>
  <si>
    <t>0 degree</t>
  </si>
  <si>
    <t>10s each trial</t>
  </si>
  <si>
    <t>average</t>
  </si>
  <si>
    <t>cr_upper</t>
  </si>
  <si>
    <t>cr_lower</t>
  </si>
  <si>
    <t>variance-p</t>
  </si>
  <si>
    <t>variance-s</t>
  </si>
  <si>
    <t>Calibration Angle</t>
  </si>
  <si>
    <t>Number Count</t>
  </si>
  <si>
    <t>Time Taken</t>
  </si>
  <si>
    <t>cr_lower_percent</t>
  </si>
  <si>
    <t>cr_higher_percent</t>
  </si>
  <si>
    <t>cr_upper_percent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</si>
</sst>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B1" zoomScale="120" zoomScaleNormal="120" workbookViewId="0">
      <selection activeCell="H23" sqref="H23"/>
    </sheetView>
  </sheetViews>
  <sheetFormatPr baseColWidth="10" defaultColWidth="8.83203125" defaultRowHeight="15" x14ac:dyDescent="0.2"/>
  <cols>
    <col min="1" max="1" width="20" customWidth="1"/>
    <col min="2" max="2" width="16.1640625" customWidth="1"/>
    <col min="3" max="3" width="13.83203125" customWidth="1"/>
    <col min="4" max="4" width="17.5" customWidth="1"/>
    <col min="5" max="5" width="18" customWidth="1"/>
    <col min="6" max="6" width="20" customWidth="1"/>
    <col min="7" max="7" width="16.6640625" customWidth="1"/>
    <col min="8" max="8" width="17" customWidth="1"/>
    <col min="9" max="9" width="17.6640625" style="1" customWidth="1"/>
    <col min="10" max="10" width="19.1640625" style="1" customWidth="1"/>
  </cols>
  <sheetData>
    <row r="1" spans="1:10" x14ac:dyDescent="0.2">
      <c r="A1" s="1" t="s">
        <v>14</v>
      </c>
      <c r="B1" s="1" t="s">
        <v>15</v>
      </c>
      <c r="C1" s="1" t="s">
        <v>16</v>
      </c>
      <c r="D1" s="1" t="s">
        <v>4</v>
      </c>
      <c r="E1" s="1" t="s">
        <v>5</v>
      </c>
      <c r="F1" s="1" t="s">
        <v>3</v>
      </c>
      <c r="G1" s="1" t="s">
        <v>11</v>
      </c>
      <c r="H1" s="1" t="s">
        <v>10</v>
      </c>
      <c r="I1" s="1" t="s">
        <v>17</v>
      </c>
      <c r="J1" s="1" t="s">
        <v>18</v>
      </c>
    </row>
    <row r="2" spans="1:10" x14ac:dyDescent="0.2">
      <c r="A2" s="1">
        <v>-15</v>
      </c>
      <c r="B2" s="1">
        <v>333</v>
      </c>
      <c r="C2" s="1">
        <v>2</v>
      </c>
      <c r="D2" s="1">
        <v>298.19040000000001</v>
      </c>
      <c r="E2" s="1">
        <v>370.75720000000001</v>
      </c>
      <c r="F2" s="1">
        <f t="shared" ref="F2:F19" si="0">B2/C2</f>
        <v>166.5</v>
      </c>
      <c r="G2">
        <f t="shared" ref="G2:G19" si="1">D2/C2</f>
        <v>149.09520000000001</v>
      </c>
      <c r="H2">
        <f t="shared" ref="H2:H19" si="2">E2/C2</f>
        <v>185.37860000000001</v>
      </c>
      <c r="I2" s="1">
        <f>(1-G2/F2)</f>
        <v>0.10453333333333326</v>
      </c>
      <c r="J2" s="1">
        <f>H2/F2-1</f>
        <v>0.11338498498498506</v>
      </c>
    </row>
    <row r="3" spans="1:10" x14ac:dyDescent="0.2">
      <c r="A3" s="1">
        <v>-12.5</v>
      </c>
      <c r="B3" s="1">
        <v>265</v>
      </c>
      <c r="C3" s="1">
        <v>1</v>
      </c>
      <c r="D3" s="1">
        <v>234.0515</v>
      </c>
      <c r="E3" s="1">
        <v>298.9024</v>
      </c>
      <c r="F3" s="1">
        <f t="shared" si="0"/>
        <v>265</v>
      </c>
      <c r="G3">
        <f t="shared" si="1"/>
        <v>234.0515</v>
      </c>
      <c r="H3">
        <f t="shared" si="2"/>
        <v>298.9024</v>
      </c>
      <c r="I3" s="1">
        <f t="shared" ref="I3:I19" si="3">(1-G3/F3)</f>
        <v>0.11678679245283019</v>
      </c>
      <c r="J3" s="1">
        <f t="shared" ref="J3:J19" si="4">H3/F3-1</f>
        <v>0.12793358490566042</v>
      </c>
    </row>
    <row r="4" spans="1:10" x14ac:dyDescent="0.2">
      <c r="A4" s="1">
        <v>-10</v>
      </c>
      <c r="B4" s="1">
        <v>366</v>
      </c>
      <c r="C4" s="1">
        <v>1</v>
      </c>
      <c r="D4" s="1">
        <v>329.45960000000002</v>
      </c>
      <c r="E4" s="1">
        <v>405.4855</v>
      </c>
      <c r="F4" s="1">
        <f t="shared" si="0"/>
        <v>366</v>
      </c>
      <c r="G4">
        <f t="shared" si="1"/>
        <v>329.45960000000002</v>
      </c>
      <c r="H4">
        <f t="shared" si="2"/>
        <v>405.4855</v>
      </c>
      <c r="I4" s="1">
        <f t="shared" si="3"/>
        <v>9.9837158469945342E-2</v>
      </c>
      <c r="J4" s="1">
        <f t="shared" si="4"/>
        <v>0.10788387978142078</v>
      </c>
    </row>
    <row r="5" spans="1:10" x14ac:dyDescent="0.2">
      <c r="A5" s="1">
        <v>-7.5</v>
      </c>
      <c r="B5" s="1">
        <v>585</v>
      </c>
      <c r="C5" s="1">
        <v>1</v>
      </c>
      <c r="D5" s="1">
        <v>538.5489</v>
      </c>
      <c r="E5" s="1">
        <v>634.38559999999995</v>
      </c>
      <c r="F5" s="1">
        <f t="shared" si="0"/>
        <v>585</v>
      </c>
      <c r="G5">
        <f t="shared" si="1"/>
        <v>538.5489</v>
      </c>
      <c r="H5">
        <f t="shared" si="2"/>
        <v>634.38559999999995</v>
      </c>
      <c r="I5" s="1">
        <f t="shared" si="3"/>
        <v>7.9403589743589742E-2</v>
      </c>
      <c r="J5" s="1">
        <f t="shared" si="4"/>
        <v>8.4419829059829032E-2</v>
      </c>
    </row>
    <row r="6" spans="1:10" x14ac:dyDescent="0.2">
      <c r="A6" s="1">
        <v>-5</v>
      </c>
      <c r="B6" s="1">
        <v>761</v>
      </c>
      <c r="C6" s="1">
        <v>1</v>
      </c>
      <c r="D6" s="1">
        <v>707.88530000000003</v>
      </c>
      <c r="E6" s="1">
        <v>817.0444</v>
      </c>
      <c r="F6" s="2">
        <f t="shared" si="0"/>
        <v>761</v>
      </c>
      <c r="G6">
        <f t="shared" si="1"/>
        <v>707.88530000000003</v>
      </c>
      <c r="H6">
        <f t="shared" si="2"/>
        <v>817.0444</v>
      </c>
      <c r="I6" s="1">
        <f t="shared" si="3"/>
        <v>6.9795926412614895E-2</v>
      </c>
      <c r="J6" s="1">
        <f t="shared" si="4"/>
        <v>7.3645729303547958E-2</v>
      </c>
    </row>
    <row r="7" spans="1:10" x14ac:dyDescent="0.2">
      <c r="A7" s="1">
        <v>-2.5</v>
      </c>
      <c r="B7" s="1">
        <v>1509</v>
      </c>
      <c r="C7" s="1">
        <v>2</v>
      </c>
      <c r="D7" s="1">
        <v>1433.8150000000001</v>
      </c>
      <c r="E7" s="1">
        <v>1587.104</v>
      </c>
      <c r="F7" s="2">
        <f t="shared" si="0"/>
        <v>754.5</v>
      </c>
      <c r="G7">
        <f t="shared" si="1"/>
        <v>716.90750000000003</v>
      </c>
      <c r="H7">
        <f t="shared" si="2"/>
        <v>793.55200000000002</v>
      </c>
      <c r="I7" s="1">
        <f t="shared" si="3"/>
        <v>4.9824387011265681E-2</v>
      </c>
      <c r="J7" s="1">
        <f t="shared" si="4"/>
        <v>5.1758780649436842E-2</v>
      </c>
    </row>
    <row r="8" spans="1:10" x14ac:dyDescent="0.2">
      <c r="A8" s="1">
        <v>0</v>
      </c>
      <c r="B8" s="1">
        <v>745</v>
      </c>
      <c r="C8" s="1">
        <v>1</v>
      </c>
      <c r="D8" s="1">
        <v>692.45680000000004</v>
      </c>
      <c r="E8" s="1">
        <v>800.47329999999999</v>
      </c>
      <c r="F8" s="2">
        <f t="shared" si="0"/>
        <v>745</v>
      </c>
      <c r="G8">
        <f t="shared" si="1"/>
        <v>692.45680000000004</v>
      </c>
      <c r="H8">
        <f t="shared" si="2"/>
        <v>800.47329999999999</v>
      </c>
      <c r="I8" s="1">
        <f t="shared" si="3"/>
        <v>7.0527785234899221E-2</v>
      </c>
      <c r="J8" s="1">
        <f t="shared" si="4"/>
        <v>7.4460805369127581E-2</v>
      </c>
    </row>
    <row r="9" spans="1:10" x14ac:dyDescent="0.2">
      <c r="A9" s="1">
        <v>2.5</v>
      </c>
      <c r="B9" s="1">
        <v>655</v>
      </c>
      <c r="C9" s="1">
        <v>1</v>
      </c>
      <c r="D9" s="1">
        <v>605.79250000000002</v>
      </c>
      <c r="E9" s="1">
        <v>707.13990000000001</v>
      </c>
      <c r="F9" s="1">
        <f t="shared" si="0"/>
        <v>655</v>
      </c>
      <c r="G9">
        <f t="shared" si="1"/>
        <v>605.79250000000002</v>
      </c>
      <c r="H9">
        <f t="shared" si="2"/>
        <v>707.13990000000001</v>
      </c>
      <c r="I9" s="1">
        <f t="shared" si="3"/>
        <v>7.5125954198473233E-2</v>
      </c>
      <c r="J9" s="1">
        <f t="shared" si="4"/>
        <v>7.9602900763358742E-2</v>
      </c>
    </row>
    <row r="10" spans="1:10" x14ac:dyDescent="0.2">
      <c r="A10" s="1">
        <v>5</v>
      </c>
      <c r="B10" s="1">
        <v>464</v>
      </c>
      <c r="C10" s="1">
        <v>1</v>
      </c>
      <c r="D10" s="1">
        <v>422.73610000000002</v>
      </c>
      <c r="E10" s="1">
        <v>508.20339999999999</v>
      </c>
      <c r="F10" s="1">
        <f t="shared" si="0"/>
        <v>464</v>
      </c>
      <c r="G10">
        <f t="shared" si="1"/>
        <v>422.73610000000002</v>
      </c>
      <c r="H10">
        <f t="shared" si="2"/>
        <v>508.20339999999999</v>
      </c>
      <c r="I10" s="1">
        <f t="shared" si="3"/>
        <v>8.8930818965517244E-2</v>
      </c>
      <c r="J10" s="1">
        <f t="shared" si="4"/>
        <v>9.5265948275861989E-2</v>
      </c>
    </row>
    <row r="11" spans="1:10" x14ac:dyDescent="0.2">
      <c r="A11" s="1">
        <v>7.5</v>
      </c>
      <c r="B11" s="1">
        <v>318</v>
      </c>
      <c r="C11" s="1">
        <v>1</v>
      </c>
      <c r="D11" s="1">
        <v>284.00540000000001</v>
      </c>
      <c r="E11" s="1">
        <v>354.9434</v>
      </c>
      <c r="F11" s="1">
        <f t="shared" si="0"/>
        <v>318</v>
      </c>
      <c r="G11">
        <f t="shared" si="1"/>
        <v>284.00540000000001</v>
      </c>
      <c r="H11">
        <f t="shared" si="2"/>
        <v>354.9434</v>
      </c>
      <c r="I11" s="1">
        <f t="shared" si="3"/>
        <v>0.10690125786163518</v>
      </c>
      <c r="J11" s="1">
        <f t="shared" si="4"/>
        <v>0.11617421383647808</v>
      </c>
    </row>
    <row r="12" spans="1:10" x14ac:dyDescent="0.2">
      <c r="A12" s="1">
        <v>10</v>
      </c>
      <c r="B12" s="1">
        <v>201</v>
      </c>
      <c r="C12" s="1">
        <v>1</v>
      </c>
      <c r="D12" s="1">
        <v>174.17160000000001</v>
      </c>
      <c r="E12" s="1">
        <v>230.7911</v>
      </c>
      <c r="F12" s="6">
        <f t="shared" si="0"/>
        <v>201</v>
      </c>
      <c r="G12">
        <f t="shared" si="1"/>
        <v>174.17160000000001</v>
      </c>
      <c r="H12">
        <f t="shared" si="2"/>
        <v>230.7911</v>
      </c>
      <c r="I12" s="1">
        <f t="shared" si="3"/>
        <v>0.13347462686567158</v>
      </c>
      <c r="J12" s="1">
        <f t="shared" si="4"/>
        <v>0.1482144278606965</v>
      </c>
    </row>
    <row r="13" spans="1:10" x14ac:dyDescent="0.2">
      <c r="A13" s="1">
        <v>12.5</v>
      </c>
      <c r="B13" s="1">
        <v>103</v>
      </c>
      <c r="C13" s="1">
        <v>1</v>
      </c>
      <c r="D13" s="1">
        <v>84.071939999999998</v>
      </c>
      <c r="E13" s="1">
        <v>124.9175</v>
      </c>
      <c r="F13" s="6">
        <f t="shared" si="0"/>
        <v>103</v>
      </c>
      <c r="G13">
        <f t="shared" si="1"/>
        <v>84.071939999999998</v>
      </c>
      <c r="H13">
        <f t="shared" si="2"/>
        <v>124.9175</v>
      </c>
      <c r="I13" s="1">
        <f t="shared" si="3"/>
        <v>0.18376757281553402</v>
      </c>
      <c r="J13" s="1">
        <f t="shared" si="4"/>
        <v>0.21279126213592248</v>
      </c>
    </row>
    <row r="14" spans="1:10" x14ac:dyDescent="0.2">
      <c r="A14" s="1">
        <v>15</v>
      </c>
      <c r="B14" s="1">
        <v>145</v>
      </c>
      <c r="C14" s="1">
        <v>2</v>
      </c>
      <c r="D14" s="1">
        <v>122.3599</v>
      </c>
      <c r="E14" s="1">
        <v>170.6148</v>
      </c>
      <c r="F14" s="6">
        <f t="shared" si="0"/>
        <v>72.5</v>
      </c>
      <c r="G14">
        <f t="shared" si="1"/>
        <v>61.179949999999998</v>
      </c>
      <c r="H14">
        <f t="shared" si="2"/>
        <v>85.307400000000001</v>
      </c>
      <c r="I14" s="1">
        <f t="shared" si="3"/>
        <v>0.15613862068965523</v>
      </c>
      <c r="J14" s="1">
        <f t="shared" si="4"/>
        <v>0.1766537931034482</v>
      </c>
    </row>
    <row r="15" spans="1:10" x14ac:dyDescent="0.2">
      <c r="A15" s="1">
        <v>20</v>
      </c>
      <c r="B15" s="1">
        <v>380</v>
      </c>
      <c r="C15" s="1">
        <v>15</v>
      </c>
      <c r="D15" s="1">
        <v>342.7491</v>
      </c>
      <c r="E15" s="1">
        <v>420.19510000000002</v>
      </c>
      <c r="F15" s="6">
        <f t="shared" si="0"/>
        <v>25.333333333333332</v>
      </c>
      <c r="G15">
        <f t="shared" si="1"/>
        <v>22.84994</v>
      </c>
      <c r="H15">
        <f t="shared" si="2"/>
        <v>28.013006666666669</v>
      </c>
      <c r="I15" s="1">
        <f t="shared" si="3"/>
        <v>9.802868421052624E-2</v>
      </c>
      <c r="J15" s="1">
        <f t="shared" si="4"/>
        <v>0.10577657894736858</v>
      </c>
    </row>
    <row r="16" spans="1:10" x14ac:dyDescent="0.2">
      <c r="A16" s="1">
        <v>30</v>
      </c>
      <c r="B16" s="1">
        <v>90</v>
      </c>
      <c r="C16" s="1">
        <v>20</v>
      </c>
      <c r="D16" s="1">
        <v>72.370630000000006</v>
      </c>
      <c r="E16" s="1">
        <v>110.6253</v>
      </c>
      <c r="F16" s="6">
        <f t="shared" si="0"/>
        <v>4.5</v>
      </c>
      <c r="G16">
        <f t="shared" si="1"/>
        <v>3.6185315000000005</v>
      </c>
      <c r="H16">
        <f t="shared" si="2"/>
        <v>5.5312649999999994</v>
      </c>
      <c r="I16" s="1">
        <f t="shared" si="3"/>
        <v>0.1958818888888888</v>
      </c>
      <c r="J16" s="1">
        <f t="shared" si="4"/>
        <v>0.22916999999999987</v>
      </c>
    </row>
    <row r="17" spans="1:10" x14ac:dyDescent="0.2">
      <c r="A17" s="1">
        <v>40</v>
      </c>
      <c r="B17" s="1">
        <v>88</v>
      </c>
      <c r="C17" s="1">
        <v>60</v>
      </c>
      <c r="D17" s="1">
        <v>70.578569999999999</v>
      </c>
      <c r="E17" s="1">
        <v>108.41849999999999</v>
      </c>
      <c r="F17" s="6">
        <f t="shared" si="0"/>
        <v>1.4666666666666666</v>
      </c>
      <c r="G17">
        <f t="shared" si="1"/>
        <v>1.1763094999999999</v>
      </c>
      <c r="H17">
        <f t="shared" si="2"/>
        <v>1.806975</v>
      </c>
      <c r="I17" s="1">
        <f t="shared" si="3"/>
        <v>0.19797079545454543</v>
      </c>
      <c r="J17" s="1">
        <f t="shared" si="4"/>
        <v>0.23202840909090927</v>
      </c>
    </row>
    <row r="18" spans="1:10" x14ac:dyDescent="0.2">
      <c r="A18" s="1">
        <v>50</v>
      </c>
      <c r="B18" s="1">
        <v>100</v>
      </c>
      <c r="C18" s="1">
        <v>130</v>
      </c>
      <c r="D18" s="1">
        <v>81.363990000000001</v>
      </c>
      <c r="E18" s="1">
        <v>121.6268</v>
      </c>
      <c r="F18" s="6">
        <f t="shared" si="0"/>
        <v>0.76923076923076927</v>
      </c>
      <c r="G18">
        <f t="shared" si="1"/>
        <v>0.6258768461538462</v>
      </c>
      <c r="H18">
        <f t="shared" si="2"/>
        <v>0.93559076923076923</v>
      </c>
      <c r="I18" s="1">
        <f t="shared" si="3"/>
        <v>0.18636010000000003</v>
      </c>
      <c r="J18" s="1">
        <f t="shared" si="4"/>
        <v>0.2162679999999999</v>
      </c>
    </row>
    <row r="19" spans="1:10" x14ac:dyDescent="0.2">
      <c r="A19" s="1">
        <v>60</v>
      </c>
      <c r="B19" s="1">
        <v>675</v>
      </c>
      <c r="C19" s="1">
        <v>2714</v>
      </c>
      <c r="D19" s="1">
        <v>625.03229999999996</v>
      </c>
      <c r="E19" s="1">
        <v>727.89949999999999</v>
      </c>
      <c r="F19" s="6">
        <f t="shared" si="0"/>
        <v>0.24871039056742816</v>
      </c>
      <c r="G19">
        <f t="shared" si="1"/>
        <v>0.23029929992630802</v>
      </c>
      <c r="H19">
        <f t="shared" si="2"/>
        <v>0.26820173176123802</v>
      </c>
      <c r="I19" s="1">
        <f t="shared" si="3"/>
        <v>7.4026222222222327E-2</v>
      </c>
      <c r="J19" s="1">
        <f t="shared" si="4"/>
        <v>7.8369629629629456E-2</v>
      </c>
    </row>
    <row r="20" spans="1:10" x14ac:dyDescent="0.2">
      <c r="A20" s="1"/>
      <c r="B20" s="1"/>
      <c r="C20" s="1"/>
      <c r="F20" s="1"/>
    </row>
    <row r="21" spans="1:10" x14ac:dyDescent="0.2">
      <c r="A21" s="1"/>
      <c r="B21" s="1"/>
      <c r="C21" s="1"/>
      <c r="F21" s="1"/>
    </row>
    <row r="22" spans="1:10" x14ac:dyDescent="0.2">
      <c r="A22" s="1"/>
      <c r="B22" s="1"/>
      <c r="C22" s="1"/>
      <c r="F22" s="1"/>
      <c r="I22" s="1">
        <f>AVERAGE(I12:I19,I2:I3)</f>
        <v>0.14469686369332072</v>
      </c>
      <c r="J22" s="1">
        <f>AVERAGE(J12:J19,J2:J3)</f>
        <v>0.16405906706586199</v>
      </c>
    </row>
    <row r="23" spans="1:10" x14ac:dyDescent="0.2">
      <c r="A23" s="1"/>
      <c r="B23" s="1"/>
      <c r="C23" s="1"/>
      <c r="F23" s="1"/>
      <c r="I23" s="1">
        <f>AVERAGE(J12:J19,I12:I19,I2:I3,J2:J3)</f>
        <v>0.15437796537959134</v>
      </c>
      <c r="J23" s="1">
        <f>AVERAGE(I22:J22)</f>
        <v>0.15437796537959136</v>
      </c>
    </row>
    <row r="24" spans="1:10" x14ac:dyDescent="0.2">
      <c r="A24" s="1"/>
      <c r="B24" s="1"/>
      <c r="C24" s="1"/>
      <c r="F24" s="1"/>
    </row>
    <row r="25" spans="1:10" x14ac:dyDescent="0.2">
      <c r="A25" s="1"/>
      <c r="B25" s="1"/>
      <c r="C25" s="1"/>
      <c r="F25" s="1"/>
    </row>
    <row r="26" spans="1:10" x14ac:dyDescent="0.2">
      <c r="A26" s="1"/>
      <c r="B26" s="1"/>
      <c r="C26" s="1"/>
      <c r="F26" s="1"/>
    </row>
    <row r="27" spans="1:10" x14ac:dyDescent="0.2">
      <c r="A27" s="1"/>
      <c r="B27" s="1"/>
      <c r="C27" s="1"/>
      <c r="F27" s="1"/>
    </row>
    <row r="28" spans="1:10" x14ac:dyDescent="0.2">
      <c r="A28" s="1"/>
      <c r="B28" s="1"/>
      <c r="C28" s="1"/>
      <c r="F28" s="1"/>
    </row>
    <row r="29" spans="1:10" x14ac:dyDescent="0.2">
      <c r="A29" s="1"/>
      <c r="B29" s="1"/>
      <c r="C29" s="1"/>
      <c r="F29" s="1"/>
    </row>
    <row r="30" spans="1:10" x14ac:dyDescent="0.2">
      <c r="A30" s="1"/>
      <c r="B30" s="1"/>
      <c r="C30" s="1"/>
      <c r="F30" s="1"/>
    </row>
    <row r="31" spans="1:10" x14ac:dyDescent="0.2">
      <c r="A31" s="1"/>
      <c r="B31" s="1"/>
      <c r="C31" s="1"/>
      <c r="F31" s="1"/>
    </row>
    <row r="32" spans="1:10" x14ac:dyDescent="0.2">
      <c r="A32" s="1"/>
      <c r="B32" s="1"/>
      <c r="C32" s="1"/>
      <c r="F32" s="1"/>
    </row>
    <row r="33" spans="1:6" x14ac:dyDescent="0.2">
      <c r="A33" s="1"/>
      <c r="B33" s="1"/>
      <c r="C33" s="1"/>
      <c r="F33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655C-F7F4-034B-883C-7499F13F36F8}">
  <dimension ref="A1:E107"/>
  <sheetViews>
    <sheetView topLeftCell="A31" workbookViewId="0">
      <selection activeCell="B60" sqref="B60"/>
    </sheetView>
  </sheetViews>
  <sheetFormatPr baseColWidth="10" defaultRowHeight="15" x14ac:dyDescent="0.2"/>
  <cols>
    <col min="5" max="5" width="14.5" customWidth="1"/>
  </cols>
  <sheetData>
    <row r="1" spans="1:5" x14ac:dyDescent="0.2">
      <c r="A1" s="1">
        <v>140</v>
      </c>
      <c r="B1" s="1"/>
      <c r="C1" s="1" t="s">
        <v>6</v>
      </c>
      <c r="D1" s="1" t="s">
        <v>7</v>
      </c>
      <c r="E1" s="1" t="s">
        <v>8</v>
      </c>
    </row>
    <row r="2" spans="1:5" x14ac:dyDescent="0.2">
      <c r="A2" s="1">
        <v>128</v>
      </c>
      <c r="B2" s="1"/>
      <c r="C2" s="1"/>
      <c r="D2" s="1"/>
      <c r="E2" s="1"/>
    </row>
    <row r="3" spans="1:5" x14ac:dyDescent="0.2">
      <c r="A3" s="1">
        <v>130</v>
      </c>
      <c r="B3" s="1"/>
      <c r="C3" s="1"/>
      <c r="D3" s="1"/>
      <c r="E3" s="1"/>
    </row>
    <row r="4" spans="1:5" x14ac:dyDescent="0.2">
      <c r="A4" s="1">
        <v>113</v>
      </c>
      <c r="B4" s="1"/>
      <c r="C4" s="1"/>
      <c r="D4" s="1"/>
      <c r="E4" s="1"/>
    </row>
    <row r="5" spans="1:5" x14ac:dyDescent="0.2">
      <c r="A5" s="1">
        <v>113</v>
      </c>
      <c r="B5" s="1"/>
      <c r="C5" s="1"/>
      <c r="D5" s="1"/>
      <c r="E5" s="1"/>
    </row>
    <row r="6" spans="1:5" x14ac:dyDescent="0.2">
      <c r="A6" s="1">
        <v>127</v>
      </c>
      <c r="B6" s="1"/>
      <c r="C6" s="1"/>
      <c r="D6" s="1"/>
      <c r="E6" s="1"/>
    </row>
    <row r="7" spans="1:5" x14ac:dyDescent="0.2">
      <c r="A7" s="1">
        <v>123</v>
      </c>
      <c r="B7" s="1"/>
      <c r="C7" s="1"/>
      <c r="D7" s="1"/>
      <c r="E7" s="1"/>
    </row>
    <row r="8" spans="1:5" x14ac:dyDescent="0.2">
      <c r="A8" s="1">
        <v>130</v>
      </c>
      <c r="B8" s="1"/>
      <c r="C8" s="1"/>
      <c r="D8" s="1"/>
      <c r="E8" s="1"/>
    </row>
    <row r="9" spans="1:5" x14ac:dyDescent="0.2">
      <c r="A9" s="1">
        <v>117</v>
      </c>
      <c r="B9" s="1"/>
      <c r="C9" s="1"/>
      <c r="D9" s="1"/>
      <c r="E9" s="1"/>
    </row>
    <row r="10" spans="1:5" x14ac:dyDescent="0.2">
      <c r="A10" s="1">
        <v>131</v>
      </c>
      <c r="B10" s="1"/>
      <c r="C10" s="1"/>
      <c r="D10" s="1"/>
      <c r="E10" s="1"/>
    </row>
    <row r="11" spans="1:5" x14ac:dyDescent="0.2">
      <c r="A11" s="1">
        <v>105</v>
      </c>
      <c r="B11" s="1"/>
      <c r="C11" s="1"/>
      <c r="D11" s="1"/>
      <c r="E11" s="1"/>
    </row>
    <row r="12" spans="1:5" x14ac:dyDescent="0.2">
      <c r="A12" s="1">
        <v>141</v>
      </c>
      <c r="B12" s="1"/>
      <c r="C12" s="1"/>
      <c r="D12" s="1"/>
      <c r="E12" s="1"/>
    </row>
    <row r="13" spans="1:5" x14ac:dyDescent="0.2">
      <c r="A13" s="1">
        <v>137</v>
      </c>
      <c r="B13" s="1"/>
      <c r="C13" s="1"/>
      <c r="D13" s="1"/>
      <c r="E13" s="1"/>
    </row>
    <row r="14" spans="1:5" x14ac:dyDescent="0.2">
      <c r="A14" s="1">
        <v>115</v>
      </c>
      <c r="B14" s="1"/>
      <c r="C14" s="1"/>
      <c r="D14" s="1"/>
      <c r="E14" s="1"/>
    </row>
    <row r="15" spans="1:5" x14ac:dyDescent="0.2">
      <c r="A15" s="1">
        <v>127</v>
      </c>
      <c r="B15" s="1"/>
      <c r="C15" s="1"/>
      <c r="D15" s="1"/>
      <c r="E15" s="1"/>
    </row>
    <row r="16" spans="1:5" x14ac:dyDescent="0.2">
      <c r="A16" s="1">
        <v>117</v>
      </c>
      <c r="B16" s="1"/>
      <c r="C16" s="1"/>
      <c r="D16" s="1"/>
      <c r="E16" s="1"/>
    </row>
    <row r="17" spans="1:5" x14ac:dyDescent="0.2">
      <c r="A17" s="1">
        <v>132</v>
      </c>
      <c r="B17" s="1"/>
      <c r="C17" s="1"/>
      <c r="D17" s="1"/>
      <c r="E17" s="1"/>
    </row>
    <row r="18" spans="1:5" x14ac:dyDescent="0.2">
      <c r="A18" s="1">
        <v>123</v>
      </c>
      <c r="B18" s="1"/>
      <c r="C18" s="1"/>
      <c r="D18" s="1"/>
      <c r="E18" s="1"/>
    </row>
    <row r="19" spans="1:5" x14ac:dyDescent="0.2">
      <c r="A19" s="1">
        <v>136</v>
      </c>
      <c r="B19" s="1"/>
      <c r="C19" s="1"/>
      <c r="D19" s="1"/>
      <c r="E19" s="1"/>
    </row>
    <row r="20" spans="1:5" x14ac:dyDescent="0.2">
      <c r="A20" s="1">
        <v>106</v>
      </c>
      <c r="B20" s="1"/>
      <c r="C20" s="1"/>
      <c r="D20" s="1"/>
      <c r="E20" s="1"/>
    </row>
    <row r="21" spans="1:5" x14ac:dyDescent="0.2">
      <c r="A21" s="1">
        <v>139</v>
      </c>
      <c r="B21" s="1"/>
      <c r="C21" s="1"/>
      <c r="D21" s="1"/>
      <c r="E21" s="1"/>
    </row>
    <row r="22" spans="1:5" x14ac:dyDescent="0.2">
      <c r="A22" s="1">
        <v>103</v>
      </c>
      <c r="B22" s="1"/>
      <c r="C22" s="1"/>
      <c r="D22" s="1"/>
      <c r="E22" s="1"/>
    </row>
    <row r="23" spans="1:5" x14ac:dyDescent="0.2">
      <c r="A23" s="1">
        <v>120</v>
      </c>
      <c r="B23" s="1"/>
      <c r="C23" s="1"/>
      <c r="D23" s="1"/>
      <c r="E23" s="1"/>
    </row>
    <row r="24" spans="1:5" x14ac:dyDescent="0.2">
      <c r="A24" s="1">
        <v>133</v>
      </c>
      <c r="B24" s="1"/>
      <c r="C24" s="1"/>
      <c r="D24" s="1"/>
      <c r="E24" s="1"/>
    </row>
    <row r="25" spans="1:5" x14ac:dyDescent="0.2">
      <c r="A25" s="1">
        <v>111</v>
      </c>
      <c r="B25" s="1"/>
      <c r="C25" s="1"/>
      <c r="D25" s="1"/>
      <c r="E25" s="1"/>
    </row>
    <row r="26" spans="1:5" x14ac:dyDescent="0.2">
      <c r="A26" s="1">
        <v>136</v>
      </c>
      <c r="B26" s="1"/>
      <c r="C26" s="1"/>
      <c r="D26" s="1"/>
      <c r="E26" s="1"/>
    </row>
    <row r="27" spans="1:5" x14ac:dyDescent="0.2">
      <c r="A27" s="1">
        <v>140</v>
      </c>
      <c r="B27" s="1"/>
      <c r="C27" s="1"/>
      <c r="D27" s="1"/>
      <c r="E27" s="1"/>
    </row>
    <row r="28" spans="1:5" x14ac:dyDescent="0.2">
      <c r="A28" s="1">
        <v>126</v>
      </c>
      <c r="B28" s="1"/>
      <c r="C28" s="1"/>
      <c r="D28" s="1"/>
      <c r="E28" s="1"/>
    </row>
    <row r="29" spans="1:5" x14ac:dyDescent="0.2">
      <c r="A29" s="1">
        <v>130</v>
      </c>
      <c r="B29" s="1"/>
      <c r="C29" s="1"/>
      <c r="D29" s="1"/>
      <c r="E29" s="1"/>
    </row>
    <row r="30" spans="1:5" x14ac:dyDescent="0.2">
      <c r="A30" s="1">
        <v>136</v>
      </c>
      <c r="B30" s="1"/>
      <c r="C30" s="1"/>
      <c r="D30" s="1"/>
      <c r="E30" s="1"/>
    </row>
    <row r="31" spans="1:5" x14ac:dyDescent="0.2">
      <c r="A31" s="1">
        <v>134</v>
      </c>
      <c r="B31" s="1"/>
      <c r="C31" s="1"/>
      <c r="D31" s="1"/>
      <c r="E31" s="1"/>
    </row>
    <row r="32" spans="1:5" x14ac:dyDescent="0.2">
      <c r="A32" s="1">
        <v>105</v>
      </c>
      <c r="B32" s="1"/>
      <c r="C32" s="1"/>
      <c r="D32" s="1"/>
      <c r="E32" s="1"/>
    </row>
    <row r="33" spans="1:5" x14ac:dyDescent="0.2">
      <c r="A33" s="1">
        <v>127</v>
      </c>
      <c r="B33" s="1"/>
      <c r="C33" s="1"/>
      <c r="D33" s="1"/>
      <c r="E33" s="1"/>
    </row>
    <row r="34" spans="1:5" x14ac:dyDescent="0.2">
      <c r="A34" s="1">
        <v>111</v>
      </c>
      <c r="B34" s="1"/>
      <c r="C34" s="1"/>
      <c r="D34" s="1"/>
      <c r="E34" s="1"/>
    </row>
    <row r="35" spans="1:5" x14ac:dyDescent="0.2">
      <c r="A35" s="1">
        <v>119</v>
      </c>
      <c r="B35" s="1"/>
      <c r="C35" s="1"/>
      <c r="D35" s="1"/>
      <c r="E35" s="1"/>
    </row>
    <row r="36" spans="1:5" x14ac:dyDescent="0.2">
      <c r="A36" s="1">
        <v>128</v>
      </c>
      <c r="B36" s="1"/>
      <c r="C36" s="1"/>
      <c r="D36" s="1"/>
      <c r="E36" s="1"/>
    </row>
    <row r="37" spans="1:5" x14ac:dyDescent="0.2">
      <c r="A37" s="1">
        <v>113</v>
      </c>
      <c r="B37" s="1"/>
      <c r="C37" s="1"/>
      <c r="D37" s="1"/>
      <c r="E37" s="1"/>
    </row>
    <row r="38" spans="1:5" x14ac:dyDescent="0.2">
      <c r="A38" s="1">
        <v>119</v>
      </c>
      <c r="B38" s="1"/>
      <c r="C38" s="1"/>
      <c r="D38" s="1"/>
      <c r="E38" s="1"/>
    </row>
    <row r="39" spans="1:5" x14ac:dyDescent="0.2">
      <c r="A39" s="1">
        <v>130</v>
      </c>
      <c r="B39" s="1"/>
      <c r="C39" s="1"/>
      <c r="D39" s="1"/>
      <c r="E39" s="1"/>
    </row>
    <row r="40" spans="1:5" x14ac:dyDescent="0.2">
      <c r="A40" s="1">
        <v>116</v>
      </c>
      <c r="B40" s="1"/>
      <c r="C40" s="1"/>
      <c r="D40" s="1"/>
      <c r="E40" s="1"/>
    </row>
    <row r="41" spans="1:5" x14ac:dyDescent="0.2">
      <c r="A41" s="1">
        <v>120</v>
      </c>
      <c r="B41" s="1"/>
      <c r="C41" s="1"/>
      <c r="D41" s="1"/>
      <c r="E41" s="1"/>
    </row>
    <row r="42" spans="1:5" x14ac:dyDescent="0.2">
      <c r="A42" s="1">
        <v>143</v>
      </c>
      <c r="B42" s="1"/>
      <c r="C42" s="1"/>
      <c r="D42" s="1"/>
      <c r="E42" s="1"/>
    </row>
    <row r="43" spans="1:5" x14ac:dyDescent="0.2">
      <c r="A43" s="1">
        <v>117</v>
      </c>
      <c r="B43" s="1"/>
      <c r="C43" s="1"/>
      <c r="D43" s="1"/>
      <c r="E43" s="1"/>
    </row>
    <row r="44" spans="1:5" x14ac:dyDescent="0.2">
      <c r="A44" s="1">
        <v>113</v>
      </c>
      <c r="B44" s="1"/>
      <c r="C44" s="1"/>
      <c r="D44" s="1"/>
      <c r="E44" s="1"/>
    </row>
    <row r="45" spans="1:5" x14ac:dyDescent="0.2">
      <c r="A45" s="1">
        <v>123</v>
      </c>
      <c r="B45" s="1"/>
      <c r="C45" s="1"/>
      <c r="D45" s="1"/>
      <c r="E45" s="1"/>
    </row>
    <row r="46" spans="1:5" x14ac:dyDescent="0.2">
      <c r="A46" s="1">
        <v>113</v>
      </c>
      <c r="B46" s="1"/>
      <c r="C46" s="1"/>
      <c r="D46" s="1"/>
      <c r="E46" s="1"/>
    </row>
    <row r="47" spans="1:5" x14ac:dyDescent="0.2">
      <c r="A47" s="1">
        <v>103</v>
      </c>
      <c r="B47" s="1"/>
      <c r="C47" s="1"/>
      <c r="D47" s="1"/>
      <c r="E47" s="1"/>
    </row>
    <row r="48" spans="1:5" x14ac:dyDescent="0.2">
      <c r="A48" s="1">
        <v>126</v>
      </c>
      <c r="B48" s="1"/>
      <c r="C48" s="1"/>
      <c r="D48" s="1"/>
      <c r="E48" s="1"/>
    </row>
    <row r="49" spans="1:5" x14ac:dyDescent="0.2">
      <c r="A49" s="1">
        <v>126</v>
      </c>
      <c r="B49" s="1"/>
      <c r="C49" s="1"/>
      <c r="D49" s="1"/>
      <c r="E49" s="1"/>
    </row>
    <row r="50" spans="1:5" x14ac:dyDescent="0.2">
      <c r="A50" s="1">
        <v>128</v>
      </c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 t="s">
        <v>9</v>
      </c>
      <c r="B60" s="1">
        <f>AVERAGE(A1:A50)</f>
        <v>123.58</v>
      </c>
      <c r="C60" s="1"/>
      <c r="D60" s="1"/>
      <c r="E60" s="1"/>
    </row>
    <row r="61" spans="1:5" x14ac:dyDescent="0.2">
      <c r="A61" s="1" t="s">
        <v>12</v>
      </c>
      <c r="B61" s="1">
        <f>_xlfn.VAR.P(A1:A50)</f>
        <v>115.04359999999997</v>
      </c>
      <c r="C61" s="1"/>
      <c r="D61" s="1"/>
      <c r="E61" s="1"/>
    </row>
    <row r="62" spans="1:5" x14ac:dyDescent="0.2">
      <c r="A62" s="1" t="s">
        <v>13</v>
      </c>
      <c r="B62" s="1">
        <f>_xlfn.VAR.S(A1:A50)</f>
        <v>117.39142857142853</v>
      </c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F57D-F4D6-B24F-B79B-B98683F5553B}">
  <dimension ref="A1:J6"/>
  <sheetViews>
    <sheetView tabSelected="1" zoomScale="120" zoomScaleNormal="120" workbookViewId="0">
      <selection activeCell="D6" sqref="D6"/>
    </sheetView>
  </sheetViews>
  <sheetFormatPr baseColWidth="10" defaultRowHeight="15" x14ac:dyDescent="0.2"/>
  <cols>
    <col min="1" max="1" width="18" customWidth="1"/>
    <col min="2" max="2" width="21.33203125" customWidth="1"/>
    <col min="3" max="3" width="14.1640625" customWidth="1"/>
    <col min="4" max="4" width="14.33203125" customWidth="1"/>
    <col min="5" max="5" width="16.1640625" customWidth="1"/>
    <col min="6" max="6" width="14.33203125" customWidth="1"/>
    <col min="9" max="9" width="17" customWidth="1"/>
    <col min="10" max="10" width="17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10</v>
      </c>
      <c r="I1" s="1" t="s">
        <v>17</v>
      </c>
      <c r="J1" s="1" t="s">
        <v>19</v>
      </c>
    </row>
    <row r="2" spans="1:10" x14ac:dyDescent="0.2">
      <c r="A2" s="1">
        <v>-7.5</v>
      </c>
      <c r="B2" s="1">
        <v>1060</v>
      </c>
      <c r="C2" s="1">
        <v>1</v>
      </c>
      <c r="D2" s="1">
        <f>B2/C2</f>
        <v>1060</v>
      </c>
      <c r="E2" s="1">
        <v>997.14059999999995</v>
      </c>
      <c r="F2" s="1">
        <v>1125.7840000000001</v>
      </c>
      <c r="G2" s="1">
        <f>E2/C2</f>
        <v>997.14059999999995</v>
      </c>
      <c r="H2" s="1">
        <f>F2/C2</f>
        <v>1125.7840000000001</v>
      </c>
      <c r="I2" s="1">
        <f>1-G2/D2</f>
        <v>5.9301320754717057E-2</v>
      </c>
      <c r="J2" s="1">
        <f>H2/D2-1</f>
        <v>6.2060377358490681E-2</v>
      </c>
    </row>
    <row r="3" spans="1:10" x14ac:dyDescent="0.2">
      <c r="A3" s="2">
        <v>-5</v>
      </c>
      <c r="B3" s="1">
        <v>2912</v>
      </c>
      <c r="C3" s="1">
        <v>2</v>
      </c>
      <c r="D3" s="1">
        <f t="shared" ref="D3:D6" si="0">B3/C3</f>
        <v>1456</v>
      </c>
      <c r="E3" s="1">
        <v>2807.1849999999999</v>
      </c>
      <c r="F3" s="1">
        <v>3019.7280000000001</v>
      </c>
      <c r="G3" s="1">
        <f t="shared" ref="G3:G6" si="1">E3/C3</f>
        <v>1403.5925</v>
      </c>
      <c r="H3" s="1">
        <f t="shared" ref="H3:H6" si="2">F3/C3</f>
        <v>1509.864</v>
      </c>
      <c r="I3" s="1">
        <f t="shared" ref="I3:I6" si="3">1-G3/D3</f>
        <v>3.5994162087912063E-2</v>
      </c>
      <c r="J3" s="1">
        <f t="shared" ref="J3:J6" si="4">H3/D3-1</f>
        <v>3.6994505494505558E-2</v>
      </c>
    </row>
    <row r="4" spans="1:10" x14ac:dyDescent="0.2">
      <c r="A4" s="2">
        <v>-2.5</v>
      </c>
      <c r="B4" s="1">
        <v>2709</v>
      </c>
      <c r="C4" s="1">
        <v>2</v>
      </c>
      <c r="D4" s="1">
        <f t="shared" si="0"/>
        <v>1354.5</v>
      </c>
      <c r="E4" s="1">
        <v>2607.9380000000001</v>
      </c>
      <c r="F4" s="1">
        <v>2812.9749999999999</v>
      </c>
      <c r="G4" s="1">
        <f t="shared" si="1"/>
        <v>1303.9690000000001</v>
      </c>
      <c r="H4" s="1">
        <f t="shared" si="2"/>
        <v>1406.4875</v>
      </c>
      <c r="I4" s="1">
        <f t="shared" si="3"/>
        <v>3.7306016980435563E-2</v>
      </c>
      <c r="J4" s="1">
        <f t="shared" si="4"/>
        <v>3.8381321520856382E-2</v>
      </c>
    </row>
    <row r="5" spans="1:10" x14ac:dyDescent="0.2">
      <c r="A5" s="1">
        <v>0</v>
      </c>
      <c r="B5" s="1">
        <v>1018</v>
      </c>
      <c r="C5" s="1">
        <v>1</v>
      </c>
      <c r="D5" s="1">
        <f t="shared" si="0"/>
        <v>1018</v>
      </c>
      <c r="E5" s="1">
        <v>956.41759999999999</v>
      </c>
      <c r="F5" s="1">
        <v>1082.5070000000001</v>
      </c>
      <c r="G5" s="1">
        <f t="shared" si="1"/>
        <v>956.41759999999999</v>
      </c>
      <c r="H5" s="1">
        <f t="shared" si="2"/>
        <v>1082.5070000000001</v>
      </c>
      <c r="I5" s="1">
        <f t="shared" si="3"/>
        <v>6.049351669941061E-2</v>
      </c>
      <c r="J5" s="1">
        <f t="shared" si="4"/>
        <v>6.3366404715127667E-2</v>
      </c>
    </row>
    <row r="6" spans="1:10" x14ac:dyDescent="0.2">
      <c r="A6" s="6">
        <v>20</v>
      </c>
      <c r="B6" s="1">
        <v>48</v>
      </c>
      <c r="C6" s="1">
        <v>120</v>
      </c>
      <c r="D6" s="1">
        <f t="shared" si="0"/>
        <v>0.4</v>
      </c>
      <c r="E6" s="1">
        <v>35.39141</v>
      </c>
      <c r="F6" s="1">
        <v>63.641039999999997</v>
      </c>
      <c r="G6" s="1">
        <f t="shared" si="1"/>
        <v>0.29492841666666669</v>
      </c>
      <c r="H6" s="1">
        <f t="shared" si="2"/>
        <v>0.53034199999999998</v>
      </c>
      <c r="I6" s="1">
        <f t="shared" si="3"/>
        <v>0.26267895833333332</v>
      </c>
      <c r="J6" s="1">
        <f t="shared" si="4"/>
        <v>0.32585499999999978</v>
      </c>
    </row>
  </sheetData>
  <sortState ref="A2:C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3E3F-BDE5-8049-AD2F-151253ADE298}">
  <dimension ref="A1:H19"/>
  <sheetViews>
    <sheetView workbookViewId="0">
      <selection activeCell="G2" sqref="G2"/>
    </sheetView>
  </sheetViews>
  <sheetFormatPr baseColWidth="10" defaultRowHeight="15" x14ac:dyDescent="0.2"/>
  <sheetData>
    <row r="1" spans="1:8" x14ac:dyDescent="0.2">
      <c r="A1" s="1" t="s">
        <v>14</v>
      </c>
      <c r="B1" s="1" t="s">
        <v>15</v>
      </c>
      <c r="C1" s="1" t="s">
        <v>16</v>
      </c>
      <c r="D1" s="1" t="s">
        <v>4</v>
      </c>
      <c r="E1" s="1" t="s">
        <v>5</v>
      </c>
      <c r="F1" s="1" t="s">
        <v>3</v>
      </c>
      <c r="G1" s="1" t="s">
        <v>11</v>
      </c>
      <c r="H1" s="1" t="s">
        <v>10</v>
      </c>
    </row>
    <row r="2" spans="1:8" x14ac:dyDescent="0.2">
      <c r="A2" s="1">
        <v>-15</v>
      </c>
      <c r="B2" s="1">
        <v>333</v>
      </c>
      <c r="C2" s="1">
        <v>2</v>
      </c>
      <c r="D2" s="3">
        <v>298.19040000000001</v>
      </c>
      <c r="E2" s="3">
        <v>370.75720000000001</v>
      </c>
      <c r="F2" s="3">
        <f t="shared" ref="F2:F19" si="0">B2/C2</f>
        <v>166.5</v>
      </c>
      <c r="G2" s="4">
        <f t="shared" ref="G2:G19" si="1">D2/C2</f>
        <v>149.09520000000001</v>
      </c>
      <c r="H2" s="4">
        <f t="shared" ref="H2:H19" si="2">E2/C2</f>
        <v>185.37860000000001</v>
      </c>
    </row>
    <row r="3" spans="1:8" x14ac:dyDescent="0.2">
      <c r="A3" s="1">
        <v>-12.5</v>
      </c>
      <c r="B3" s="1">
        <v>265</v>
      </c>
      <c r="C3" s="1">
        <v>1</v>
      </c>
      <c r="D3" s="3">
        <v>234.0515</v>
      </c>
      <c r="E3" s="3">
        <v>298.9024</v>
      </c>
      <c r="F3" s="3">
        <f t="shared" si="0"/>
        <v>265</v>
      </c>
      <c r="G3" s="4">
        <f t="shared" si="1"/>
        <v>234.0515</v>
      </c>
      <c r="H3" s="4">
        <f t="shared" si="2"/>
        <v>298.9024</v>
      </c>
    </row>
    <row r="4" spans="1:8" x14ac:dyDescent="0.2">
      <c r="A4" s="1">
        <v>-10</v>
      </c>
      <c r="B4" s="1">
        <v>366</v>
      </c>
      <c r="C4" s="1">
        <v>1</v>
      </c>
      <c r="D4" s="3">
        <v>329.45960000000002</v>
      </c>
      <c r="E4" s="3">
        <v>405.4855</v>
      </c>
      <c r="F4" s="3">
        <f t="shared" si="0"/>
        <v>366</v>
      </c>
      <c r="G4" s="4">
        <f t="shared" si="1"/>
        <v>329.45960000000002</v>
      </c>
      <c r="H4" s="4">
        <f t="shared" si="2"/>
        <v>405.4855</v>
      </c>
    </row>
    <row r="5" spans="1:8" x14ac:dyDescent="0.2">
      <c r="A5" s="1">
        <v>-7.5</v>
      </c>
      <c r="B5" s="1">
        <v>585</v>
      </c>
      <c r="C5" s="1">
        <v>1</v>
      </c>
      <c r="D5" s="3">
        <v>538.5489</v>
      </c>
      <c r="E5" s="3">
        <v>634.38559999999995</v>
      </c>
      <c r="F5" s="3">
        <f t="shared" si="0"/>
        <v>585</v>
      </c>
      <c r="G5" s="4">
        <f t="shared" si="1"/>
        <v>538.5489</v>
      </c>
      <c r="H5" s="4">
        <f t="shared" si="2"/>
        <v>634.38559999999995</v>
      </c>
    </row>
    <row r="6" spans="1:8" x14ac:dyDescent="0.2">
      <c r="A6" s="1">
        <v>-5</v>
      </c>
      <c r="B6" s="1">
        <v>761</v>
      </c>
      <c r="C6" s="1">
        <v>1</v>
      </c>
      <c r="D6" s="3">
        <v>707.88530000000003</v>
      </c>
      <c r="E6" s="3">
        <v>817.0444</v>
      </c>
      <c r="F6" s="5">
        <f t="shared" si="0"/>
        <v>761</v>
      </c>
      <c r="G6" s="4">
        <f t="shared" si="1"/>
        <v>707.88530000000003</v>
      </c>
      <c r="H6" s="4">
        <f t="shared" si="2"/>
        <v>817.0444</v>
      </c>
    </row>
    <row r="7" spans="1:8" x14ac:dyDescent="0.2">
      <c r="A7" s="1">
        <v>-2.5</v>
      </c>
      <c r="B7" s="1">
        <v>1509</v>
      </c>
      <c r="C7" s="1">
        <v>2</v>
      </c>
      <c r="D7" s="3">
        <v>1433.8150000000001</v>
      </c>
      <c r="E7" s="3">
        <v>1587.104</v>
      </c>
      <c r="F7" s="5">
        <f t="shared" si="0"/>
        <v>754.5</v>
      </c>
      <c r="G7" s="4">
        <f t="shared" si="1"/>
        <v>716.90750000000003</v>
      </c>
      <c r="H7" s="4">
        <f t="shared" si="2"/>
        <v>793.55200000000002</v>
      </c>
    </row>
    <row r="8" spans="1:8" x14ac:dyDescent="0.2">
      <c r="A8" s="1">
        <v>0</v>
      </c>
      <c r="B8" s="1">
        <v>745</v>
      </c>
      <c r="C8" s="1">
        <v>1</v>
      </c>
      <c r="D8" s="3">
        <v>692.45680000000004</v>
      </c>
      <c r="E8" s="3">
        <v>800.47329999999999</v>
      </c>
      <c r="F8" s="5">
        <f t="shared" si="0"/>
        <v>745</v>
      </c>
      <c r="G8" s="4">
        <f t="shared" si="1"/>
        <v>692.45680000000004</v>
      </c>
      <c r="H8" s="4">
        <f t="shared" si="2"/>
        <v>800.47329999999999</v>
      </c>
    </row>
    <row r="9" spans="1:8" x14ac:dyDescent="0.2">
      <c r="A9" s="1">
        <v>2.5</v>
      </c>
      <c r="B9" s="1">
        <v>655</v>
      </c>
      <c r="C9" s="1">
        <v>1</v>
      </c>
      <c r="D9" s="3">
        <v>605.79250000000002</v>
      </c>
      <c r="E9" s="3">
        <v>707.13990000000001</v>
      </c>
      <c r="F9" s="3">
        <f t="shared" si="0"/>
        <v>655</v>
      </c>
      <c r="G9" s="4">
        <f t="shared" si="1"/>
        <v>605.79250000000002</v>
      </c>
      <c r="H9" s="4">
        <f t="shared" si="2"/>
        <v>707.13990000000001</v>
      </c>
    </row>
    <row r="10" spans="1:8" x14ac:dyDescent="0.2">
      <c r="A10" s="1">
        <v>5</v>
      </c>
      <c r="B10" s="1">
        <v>464</v>
      </c>
      <c r="C10" s="1">
        <v>1</v>
      </c>
      <c r="D10" s="3">
        <v>422.73610000000002</v>
      </c>
      <c r="E10" s="3">
        <v>508.20339999999999</v>
      </c>
      <c r="F10" s="3">
        <f t="shared" si="0"/>
        <v>464</v>
      </c>
      <c r="G10" s="4">
        <f t="shared" si="1"/>
        <v>422.73610000000002</v>
      </c>
      <c r="H10" s="4">
        <f t="shared" si="2"/>
        <v>508.20339999999999</v>
      </c>
    </row>
    <row r="11" spans="1:8" x14ac:dyDescent="0.2">
      <c r="A11" s="1">
        <v>7.5</v>
      </c>
      <c r="B11" s="1">
        <v>318</v>
      </c>
      <c r="C11" s="1">
        <v>1</v>
      </c>
      <c r="D11" s="3">
        <v>284.00540000000001</v>
      </c>
      <c r="E11" s="3">
        <v>354.9434</v>
      </c>
      <c r="F11" s="3">
        <f t="shared" si="0"/>
        <v>318</v>
      </c>
      <c r="G11" s="4">
        <f t="shared" si="1"/>
        <v>284.00540000000001</v>
      </c>
      <c r="H11" s="4">
        <f t="shared" si="2"/>
        <v>354.9434</v>
      </c>
    </row>
    <row r="12" spans="1:8" x14ac:dyDescent="0.2">
      <c r="A12" s="1">
        <v>10</v>
      </c>
      <c r="B12" s="1">
        <v>201</v>
      </c>
      <c r="C12" s="1">
        <v>1</v>
      </c>
      <c r="D12" s="3">
        <v>174.17160000000001</v>
      </c>
      <c r="E12" s="3">
        <v>230.7911</v>
      </c>
      <c r="F12" s="3">
        <f t="shared" si="0"/>
        <v>201</v>
      </c>
      <c r="G12" s="4">
        <f t="shared" si="1"/>
        <v>174.17160000000001</v>
      </c>
      <c r="H12" s="4">
        <f t="shared" si="2"/>
        <v>230.7911</v>
      </c>
    </row>
    <row r="13" spans="1:8" x14ac:dyDescent="0.2">
      <c r="A13" s="1">
        <v>12.5</v>
      </c>
      <c r="B13" s="1">
        <v>103</v>
      </c>
      <c r="C13" s="1">
        <v>1</v>
      </c>
      <c r="D13" s="3">
        <v>84.071939999999998</v>
      </c>
      <c r="E13" s="3">
        <v>124.9175</v>
      </c>
      <c r="F13" s="3">
        <f t="shared" si="0"/>
        <v>103</v>
      </c>
      <c r="G13" s="4">
        <f t="shared" si="1"/>
        <v>84.071939999999998</v>
      </c>
      <c r="H13" s="4">
        <f t="shared" si="2"/>
        <v>124.9175</v>
      </c>
    </row>
    <row r="14" spans="1:8" x14ac:dyDescent="0.2">
      <c r="A14" s="1">
        <v>15</v>
      </c>
      <c r="B14" s="1">
        <v>145</v>
      </c>
      <c r="C14" s="1">
        <v>2</v>
      </c>
      <c r="D14" s="3">
        <v>122.3599</v>
      </c>
      <c r="E14" s="3">
        <v>170.6148</v>
      </c>
      <c r="F14" s="3">
        <f t="shared" si="0"/>
        <v>72.5</v>
      </c>
      <c r="G14" s="4">
        <f t="shared" si="1"/>
        <v>61.179949999999998</v>
      </c>
      <c r="H14" s="4">
        <f t="shared" si="2"/>
        <v>85.307400000000001</v>
      </c>
    </row>
    <row r="15" spans="1:8" x14ac:dyDescent="0.2">
      <c r="A15" s="1">
        <v>20</v>
      </c>
      <c r="B15" s="1">
        <v>380</v>
      </c>
      <c r="C15" s="1">
        <v>15</v>
      </c>
      <c r="D15" s="3">
        <v>342.7491</v>
      </c>
      <c r="E15" s="3">
        <v>420.19510000000002</v>
      </c>
      <c r="F15" s="3">
        <f t="shared" si="0"/>
        <v>25.333333333333332</v>
      </c>
      <c r="G15" s="4">
        <f t="shared" si="1"/>
        <v>22.84994</v>
      </c>
      <c r="H15" s="4">
        <f t="shared" si="2"/>
        <v>28.013006666666669</v>
      </c>
    </row>
    <row r="16" spans="1:8" x14ac:dyDescent="0.2">
      <c r="A16" s="1">
        <v>30</v>
      </c>
      <c r="B16" s="1">
        <v>90</v>
      </c>
      <c r="C16" s="1">
        <v>20</v>
      </c>
      <c r="D16" s="3">
        <v>72.370630000000006</v>
      </c>
      <c r="E16" s="3">
        <v>110.6253</v>
      </c>
      <c r="F16" s="3">
        <f t="shared" si="0"/>
        <v>4.5</v>
      </c>
      <c r="G16" s="4">
        <f t="shared" si="1"/>
        <v>3.6185315000000005</v>
      </c>
      <c r="H16" s="4">
        <f t="shared" si="2"/>
        <v>5.5312649999999994</v>
      </c>
    </row>
    <row r="17" spans="1:8" x14ac:dyDescent="0.2">
      <c r="A17" s="1">
        <v>40</v>
      </c>
      <c r="B17" s="1">
        <v>88</v>
      </c>
      <c r="C17" s="1">
        <v>60</v>
      </c>
      <c r="D17" s="3">
        <v>70.578569999999999</v>
      </c>
      <c r="E17" s="3">
        <v>108.41849999999999</v>
      </c>
      <c r="F17" s="3">
        <f t="shared" si="0"/>
        <v>1.4666666666666666</v>
      </c>
      <c r="G17" s="4">
        <f t="shared" si="1"/>
        <v>1.1763094999999999</v>
      </c>
      <c r="H17" s="4">
        <f t="shared" si="2"/>
        <v>1.806975</v>
      </c>
    </row>
    <row r="18" spans="1:8" x14ac:dyDescent="0.2">
      <c r="A18" s="1">
        <v>50</v>
      </c>
      <c r="B18" s="1">
        <v>100</v>
      </c>
      <c r="C18" s="1">
        <v>130</v>
      </c>
      <c r="D18" s="3">
        <v>81.363990000000001</v>
      </c>
      <c r="E18" s="3">
        <v>121.6268</v>
      </c>
      <c r="F18" s="3">
        <f t="shared" si="0"/>
        <v>0.76923076923076927</v>
      </c>
      <c r="G18" s="4">
        <f t="shared" si="1"/>
        <v>0.6258768461538462</v>
      </c>
      <c r="H18" s="4">
        <f t="shared" si="2"/>
        <v>0.93559076923076923</v>
      </c>
    </row>
    <row r="19" spans="1:8" x14ac:dyDescent="0.2">
      <c r="A19" s="1">
        <v>60</v>
      </c>
      <c r="B19" s="1">
        <v>675</v>
      </c>
      <c r="C19" s="1">
        <v>2714</v>
      </c>
      <c r="D19" s="3">
        <v>625.03229999999996</v>
      </c>
      <c r="E19" s="3">
        <v>727.89949999999999</v>
      </c>
      <c r="F19" s="3">
        <f t="shared" si="0"/>
        <v>0.24871039056742816</v>
      </c>
      <c r="G19" s="4">
        <f t="shared" si="1"/>
        <v>0.23029929992630802</v>
      </c>
      <c r="H19" s="4">
        <f t="shared" si="2"/>
        <v>0.26820173176123802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gold3</vt:lpstr>
      <vt:lpstr>poisson</vt:lpstr>
      <vt:lpstr>al2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Xu, Gonghan</cp:lastModifiedBy>
  <dcterms:created xsi:type="dcterms:W3CDTF">2018-02-03T02:07:05Z</dcterms:created>
  <dcterms:modified xsi:type="dcterms:W3CDTF">2018-02-07T02:15:09Z</dcterms:modified>
</cp:coreProperties>
</file>