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809"/>
  <workbookPr/>
  <mc:AlternateContent xmlns:mc="http://schemas.openxmlformats.org/markup-compatibility/2006">
    <mc:Choice Requires="x15">
      <x15ac:absPath xmlns:x15ac="http://schemas.microsoft.com/office/spreadsheetml/2010/11/ac" url="/Users/benjamin/同步文件/#pSTEMA/191215成绩/"/>
    </mc:Choice>
  </mc:AlternateContent>
  <bookViews>
    <workbookView xWindow="0" yWindow="0" windowWidth="25600" windowHeight="16000" tabRatio="500"/>
  </bookViews>
  <sheets>
    <sheet name="总分表" sheetId="6" r:id="rId1"/>
    <sheet name="初级分析" sheetId="10" r:id="rId2"/>
    <sheet name="中级分析" sheetId="9" r:id="rId3"/>
    <sheet name="去除项" sheetId="7" r:id="rId4"/>
  </sheets>
  <definedNames>
    <definedName name="_xlnm._FilterDatabase" localSheetId="2" hidden="1">中级分析!$A$1:$P$682</definedName>
    <definedName name="_xlnm._FilterDatabase" localSheetId="1" hidden="1">初级分析!$A$1:$P$440</definedName>
    <definedName name="_xlnm._FilterDatabase" localSheetId="0" hidden="1">总分表!$A$1:$Y$1103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41" i="6" l="1"/>
  <c r="V191" i="6"/>
  <c r="V392" i="6"/>
  <c r="V166" i="6"/>
  <c r="V334" i="6"/>
  <c r="V355" i="6"/>
  <c r="V478" i="6"/>
  <c r="V393" i="6"/>
  <c r="V408" i="6"/>
  <c r="V563" i="6"/>
  <c r="V356" i="6"/>
  <c r="V623" i="6"/>
  <c r="V67" i="6"/>
  <c r="V27" i="6"/>
  <c r="V333" i="6"/>
  <c r="V165" i="6"/>
  <c r="V560" i="6"/>
  <c r="V318" i="6"/>
  <c r="V451" i="6"/>
  <c r="V452" i="6"/>
  <c r="V530" i="6"/>
  <c r="V531" i="6"/>
  <c r="V500" i="6"/>
  <c r="V403" i="6"/>
  <c r="V587" i="6"/>
  <c r="V588" i="6"/>
  <c r="V54" i="6"/>
  <c r="V675" i="6"/>
  <c r="V723" i="6"/>
  <c r="V864" i="6"/>
  <c r="V676" i="6"/>
  <c r="V935" i="6"/>
  <c r="V706" i="6"/>
  <c r="V777" i="6"/>
  <c r="V778" i="6"/>
  <c r="V890" i="6"/>
  <c r="V689" i="6"/>
  <c r="V753" i="6"/>
  <c r="V809" i="6"/>
  <c r="V857" i="6"/>
  <c r="V923" i="6"/>
  <c r="V951" i="6"/>
  <c r="V858" i="6"/>
  <c r="V891" i="6"/>
  <c r="V785" i="6"/>
  <c r="V918" i="6"/>
  <c r="V752" i="6"/>
  <c r="V652" i="6"/>
  <c r="V20" i="6"/>
  <c r="V145" i="6"/>
  <c r="V146" i="6"/>
  <c r="V214" i="6"/>
  <c r="V53" i="6"/>
  <c r="V147" i="6"/>
  <c r="V83" i="6"/>
  <c r="V316" i="6"/>
  <c r="V190" i="6"/>
  <c r="V148" i="6"/>
  <c r="V317" i="6"/>
  <c r="V354" i="6"/>
  <c r="V557" i="6"/>
  <c r="V613" i="6"/>
  <c r="V525" i="6"/>
  <c r="V605" i="6"/>
  <c r="V614" i="6"/>
  <c r="V637" i="6"/>
  <c r="V640" i="6"/>
  <c r="V643" i="6"/>
  <c r="V644" i="6"/>
  <c r="V638" i="6"/>
  <c r="V144" i="6"/>
  <c r="V296" i="6"/>
  <c r="V236" i="6"/>
  <c r="V391" i="6"/>
  <c r="V188" i="6"/>
  <c r="V123" i="6"/>
  <c r="V189" i="6"/>
  <c r="V315" i="6"/>
  <c r="V498" i="6"/>
  <c r="V353" i="6"/>
  <c r="V590" i="6"/>
  <c r="V487" i="6"/>
  <c r="V499" i="6"/>
  <c r="V586" i="6"/>
  <c r="V540" i="6"/>
  <c r="V578" i="6"/>
  <c r="V111" i="6"/>
  <c r="V840" i="6"/>
  <c r="V841" i="6"/>
  <c r="V842" i="6"/>
  <c r="V843" i="6"/>
  <c r="V844" i="6"/>
  <c r="V845" i="6"/>
  <c r="V846" i="6"/>
  <c r="V847" i="6"/>
  <c r="V848" i="6"/>
  <c r="V849" i="6"/>
  <c r="V850" i="6"/>
  <c r="V851" i="6"/>
  <c r="V852" i="6"/>
  <c r="V853" i="6"/>
  <c r="V854" i="6"/>
  <c r="V855" i="6"/>
  <c r="V856" i="6"/>
  <c r="V838" i="6"/>
  <c r="V839" i="6"/>
  <c r="V32" i="6"/>
  <c r="V26" i="6"/>
  <c r="V57" i="6"/>
  <c r="V109" i="6"/>
  <c r="V40" i="6"/>
  <c r="V52" i="6"/>
  <c r="V110" i="6"/>
  <c r="V34" i="6"/>
  <c r="V58" i="6"/>
  <c r="V93" i="6"/>
  <c r="V283" i="6"/>
  <c r="V233" i="6"/>
  <c r="V275" i="6"/>
  <c r="V155" i="6"/>
  <c r="V71" i="6"/>
  <c r="V234" i="6"/>
  <c r="V276" i="6"/>
  <c r="V143" i="6"/>
  <c r="V187" i="6"/>
  <c r="V235" i="6"/>
  <c r="V156" i="6"/>
  <c r="V284" i="6"/>
  <c r="V351" i="6"/>
  <c r="V507" i="6"/>
  <c r="V422" i="6"/>
  <c r="V164" i="6"/>
  <c r="V402" i="6"/>
  <c r="V436" i="6"/>
  <c r="V326" i="6"/>
  <c r="V352" i="6"/>
  <c r="V367" i="6"/>
  <c r="V390" i="6"/>
  <c r="V477" i="6"/>
  <c r="V562" i="6"/>
  <c r="V450" i="6"/>
  <c r="V389" i="6"/>
  <c r="V154" i="6"/>
  <c r="V108" i="6"/>
  <c r="V314" i="6"/>
  <c r="V202" i="6"/>
  <c r="V243" i="6"/>
  <c r="V232" i="6"/>
  <c r="V476" i="6"/>
  <c r="V513" i="6"/>
  <c r="V482" i="6"/>
  <c r="V458" i="6"/>
  <c r="V704" i="6"/>
  <c r="V688" i="6"/>
  <c r="V705" i="6"/>
  <c r="V889" i="6"/>
  <c r="V709" i="6"/>
  <c r="V693" i="6"/>
  <c r="V756" i="6"/>
  <c r="V757" i="6"/>
  <c r="V730" i="6"/>
  <c r="V870" i="6"/>
  <c r="V806" i="6"/>
  <c r="V750" i="6"/>
  <c r="V835" i="6"/>
  <c r="V807" i="6"/>
  <c r="V808" i="6"/>
  <c r="V836" i="6"/>
  <c r="V837" i="6"/>
  <c r="V971" i="6"/>
  <c r="V934" i="6"/>
  <c r="V656" i="6"/>
  <c r="V92" i="6"/>
  <c r="V51" i="6"/>
  <c r="V107" i="6"/>
  <c r="V201" i="6"/>
  <c r="V256" i="6"/>
  <c r="V231" i="6"/>
  <c r="V366" i="6"/>
  <c r="V401" i="6"/>
  <c r="V313" i="6"/>
  <c r="V292" i="6"/>
  <c r="V293" i="6"/>
  <c r="V294" i="6"/>
  <c r="V350" i="6"/>
  <c r="V524" i="6"/>
  <c r="V572" i="6"/>
  <c r="V619" i="6"/>
  <c r="V620" i="6"/>
  <c r="V106" i="6"/>
  <c r="V647" i="6"/>
  <c r="V776" i="6"/>
  <c r="V664" i="6"/>
  <c r="V728" i="6"/>
  <c r="V729" i="6"/>
  <c r="V707" i="6"/>
  <c r="V708" i="6"/>
  <c r="V747" i="6"/>
  <c r="V748" i="6"/>
  <c r="V749" i="6"/>
  <c r="V833" i="6"/>
  <c r="V687" i="6"/>
  <c r="V913" i="6"/>
  <c r="V969" i="6"/>
  <c r="V970" i="6"/>
  <c r="V722" i="6"/>
  <c r="V805" i="6"/>
  <c r="V883" i="6"/>
  <c r="V884" i="6"/>
  <c r="V885" i="6"/>
  <c r="V886" i="6"/>
  <c r="V1004" i="6"/>
  <c r="V887" i="6"/>
  <c r="V834" i="6"/>
  <c r="V959" i="6"/>
  <c r="V888" i="6"/>
  <c r="V933" i="6"/>
  <c r="V974" i="6"/>
  <c r="V976" i="6"/>
  <c r="V1009" i="6"/>
  <c r="V982" i="6"/>
  <c r="V1010" i="6"/>
  <c r="V1011" i="6"/>
  <c r="V985" i="6"/>
  <c r="V977" i="6"/>
  <c r="V1005" i="6"/>
  <c r="V651" i="6"/>
  <c r="V727" i="6"/>
  <c r="V901" i="6"/>
  <c r="V902" i="6"/>
  <c r="V903" i="6"/>
  <c r="V981" i="6"/>
  <c r="V1021" i="6"/>
  <c r="V1003" i="6"/>
  <c r="V1043" i="6"/>
  <c r="V1040" i="6"/>
  <c r="V1033" i="6"/>
  <c r="V1044" i="6"/>
  <c r="V1046" i="6"/>
  <c r="V912" i="6"/>
  <c r="V5" i="6"/>
  <c r="V70" i="6"/>
  <c r="V116" i="6"/>
  <c r="V213" i="6"/>
  <c r="V229" i="6"/>
  <c r="V312" i="6"/>
  <c r="V349" i="6"/>
  <c r="V385" i="6"/>
  <c r="V186" i="6"/>
  <c r="V386" i="6"/>
  <c r="V230" i="6"/>
  <c r="V200" i="6"/>
  <c r="V420" i="6"/>
  <c r="V387" i="6"/>
  <c r="V464" i="6"/>
  <c r="V475" i="6"/>
  <c r="V142" i="6"/>
  <c r="V400" i="6"/>
  <c r="V421" i="6"/>
  <c r="V457" i="6"/>
  <c r="V626" i="6"/>
  <c r="V50" i="6"/>
  <c r="V311" i="6"/>
  <c r="V322" i="6"/>
  <c r="V323" i="6"/>
  <c r="V39" i="6"/>
  <c r="V122" i="6"/>
  <c r="V105" i="6"/>
  <c r="V184" i="6"/>
  <c r="V185" i="6"/>
  <c r="V140" i="6"/>
  <c r="V141" i="6"/>
  <c r="V324" i="6"/>
  <c r="V325" i="6"/>
  <c r="V435" i="6"/>
  <c r="V430" i="6"/>
  <c r="V431" i="6"/>
  <c r="V348" i="6"/>
  <c r="V384" i="6"/>
  <c r="V506" i="6"/>
  <c r="V561" i="6"/>
  <c r="V463" i="6"/>
  <c r="V554" i="6"/>
  <c r="V528" i="6"/>
  <c r="V529" i="6"/>
  <c r="V497" i="6"/>
  <c r="V512" i="6"/>
  <c r="V576" i="6"/>
  <c r="V555" i="6"/>
  <c r="V556" i="6"/>
  <c r="V577" i="6"/>
  <c r="V604" i="6"/>
  <c r="V629" i="6"/>
  <c r="V635" i="6"/>
  <c r="V66" i="6"/>
  <c r="V255" i="6"/>
  <c r="V1051" i="6"/>
  <c r="V1050" i="6"/>
  <c r="V1052" i="6"/>
  <c r="V1048" i="6"/>
  <c r="V650" i="6"/>
  <c r="V654" i="6"/>
  <c r="V655" i="6"/>
  <c r="V663" i="6"/>
  <c r="V702" i="6"/>
  <c r="V670" i="6"/>
  <c r="V671" i="6"/>
  <c r="V686" i="6"/>
  <c r="V947" i="6"/>
  <c r="V672" i="6"/>
  <c r="V691" i="6"/>
  <c r="V673" i="6"/>
  <c r="V744" i="6"/>
  <c r="V703" i="6"/>
  <c r="V719" i="6"/>
  <c r="V692" i="6"/>
  <c r="V720" i="6"/>
  <c r="V721" i="6"/>
  <c r="V770" i="6"/>
  <c r="V783" i="6"/>
  <c r="V789" i="6"/>
  <c r="V745" i="6"/>
  <c r="V790" i="6"/>
  <c r="V801" i="6"/>
  <c r="V910" i="6"/>
  <c r="V761" i="6"/>
  <c r="V762" i="6"/>
  <c r="V771" i="6"/>
  <c r="V772" i="6"/>
  <c r="V815" i="6"/>
  <c r="V816" i="6"/>
  <c r="V674" i="6"/>
  <c r="V773" i="6"/>
  <c r="V791" i="6"/>
  <c r="V832" i="6"/>
  <c r="V911" i="6"/>
  <c r="V734" i="6"/>
  <c r="V746" i="6"/>
  <c r="V802" i="6"/>
  <c r="V817" i="6"/>
  <c r="V803" i="6"/>
  <c r="V896" i="6"/>
  <c r="V930" i="6"/>
  <c r="V804" i="6"/>
  <c r="V940" i="6"/>
  <c r="V774" i="6"/>
  <c r="V784" i="6"/>
  <c r="V948" i="6"/>
  <c r="V775" i="6"/>
  <c r="V931" i="6"/>
  <c r="V932" i="6"/>
  <c r="V984" i="6"/>
  <c r="V1012" i="6"/>
  <c r="V1013" i="6"/>
  <c r="V1025" i="6"/>
  <c r="V963" i="6"/>
  <c r="V949" i="6"/>
  <c r="V1032" i="6"/>
  <c r="V1028" i="6"/>
  <c r="V1035" i="6"/>
  <c r="V1026" i="6"/>
  <c r="V1031" i="6"/>
  <c r="V1038" i="6"/>
  <c r="V1023" i="6"/>
  <c r="V1041" i="6"/>
  <c r="V648" i="6"/>
  <c r="V649" i="6"/>
  <c r="V646" i="6"/>
  <c r="V9" i="6"/>
  <c r="V48" i="6"/>
  <c r="V49" i="6"/>
  <c r="V79" i="6"/>
  <c r="V24" i="6"/>
  <c r="V65" i="6"/>
  <c r="V80" i="6"/>
  <c r="V25" i="6"/>
  <c r="V81" i="6"/>
  <c r="V136" i="6"/>
  <c r="V19" i="6"/>
  <c r="V82" i="6"/>
  <c r="V210" i="6"/>
  <c r="V152" i="6"/>
  <c r="V85" i="6"/>
  <c r="V91" i="6"/>
  <c r="V115" i="6"/>
  <c r="V137" i="6"/>
  <c r="V281" i="6"/>
  <c r="V289" i="6"/>
  <c r="V290" i="6"/>
  <c r="V291" i="6"/>
  <c r="V520" i="6"/>
  <c r="V138" i="6"/>
  <c r="V180" i="6"/>
  <c r="V181" i="6"/>
  <c r="V225" i="6"/>
  <c r="V226" i="6"/>
  <c r="V199" i="6"/>
  <c r="V227" i="6"/>
  <c r="V239" i="6"/>
  <c r="V240" i="6"/>
  <c r="V364" i="6"/>
  <c r="V104" i="6"/>
  <c r="V139" i="6"/>
  <c r="V182" i="6"/>
  <c r="V241" i="6"/>
  <c r="V153" i="6"/>
  <c r="V211" i="6"/>
  <c r="V365" i="6"/>
  <c r="V448" i="6"/>
  <c r="V212" i="6"/>
  <c r="V274" i="6"/>
  <c r="V228" i="6"/>
  <c r="V242" i="6"/>
  <c r="V282" i="6"/>
  <c r="V418" i="6"/>
  <c r="V456" i="6"/>
  <c r="V521" i="6"/>
  <c r="V522" i="6"/>
  <c r="V121" i="6"/>
  <c r="V332" i="6"/>
  <c r="V398" i="6"/>
  <c r="V399" i="6"/>
  <c r="V600" i="6"/>
  <c r="V407" i="6"/>
  <c r="V558" i="6"/>
  <c r="V183" i="6"/>
  <c r="V449" i="6"/>
  <c r="V559" i="6"/>
  <c r="V571" i="6"/>
  <c r="V601" i="6"/>
  <c r="V254" i="6"/>
  <c r="V485" i="6"/>
  <c r="V486" i="6"/>
  <c r="V552" i="6"/>
  <c r="V523" i="6"/>
  <c r="V537" i="6"/>
  <c r="V538" i="6"/>
  <c r="V611" i="6"/>
  <c r="V553" i="6"/>
  <c r="V631" i="6"/>
  <c r="V634" i="6"/>
  <c r="V419" i="6"/>
  <c r="V584" i="6"/>
  <c r="V585" i="6"/>
  <c r="V612" i="6"/>
  <c r="V628" i="6"/>
  <c r="V539" i="6"/>
  <c r="V642" i="6"/>
  <c r="V8" i="6"/>
  <c r="V69" i="6"/>
  <c r="V90" i="6"/>
  <c r="V363" i="6"/>
  <c r="V47" i="6"/>
  <c r="V253" i="6"/>
  <c r="V134" i="6"/>
  <c r="V103" i="6"/>
  <c r="V135" i="6"/>
  <c r="V273" i="6"/>
  <c r="V163" i="6"/>
  <c r="V331" i="6"/>
  <c r="V383" i="6"/>
  <c r="V310" i="6"/>
  <c r="V496" i="6"/>
  <c r="V505" i="6"/>
  <c r="V550" i="6"/>
  <c r="V551" i="6"/>
  <c r="V570" i="6"/>
  <c r="V622" i="6"/>
  <c r="V615" i="6"/>
  <c r="V666" i="6"/>
  <c r="V788" i="6"/>
  <c r="V881" i="6"/>
  <c r="V782" i="6"/>
  <c r="V882" i="6"/>
  <c r="V909" i="6"/>
  <c r="V1019" i="6"/>
  <c r="V701" i="6"/>
  <c r="V743" i="6"/>
  <c r="V869" i="6"/>
  <c r="V945" i="6"/>
  <c r="V943" i="6"/>
  <c r="V900" i="6"/>
  <c r="V18" i="6"/>
  <c r="V288" i="6"/>
  <c r="V309" i="6"/>
  <c r="V417" i="6"/>
  <c r="V445" i="6"/>
  <c r="V461" i="6"/>
  <c r="V56" i="6"/>
  <c r="V78" i="6"/>
  <c r="V198" i="6"/>
  <c r="V238" i="6"/>
  <c r="V272" i="6"/>
  <c r="V330" i="6"/>
  <c r="V162" i="6"/>
  <c r="V251" i="6"/>
  <c r="V280" i="6"/>
  <c r="V372" i="6"/>
  <c r="V252" i="6"/>
  <c r="V446" i="6"/>
  <c r="V462" i="6"/>
  <c r="V474" i="6"/>
  <c r="V495" i="6"/>
  <c r="V179" i="6"/>
  <c r="V447" i="6"/>
  <c r="V610" i="6"/>
  <c r="V599" i="6"/>
  <c r="V569" i="6"/>
  <c r="V602" i="6"/>
  <c r="V607" i="6"/>
  <c r="V624" i="6"/>
  <c r="V645" i="6"/>
  <c r="V603" i="6"/>
  <c r="V178" i="6"/>
  <c r="V799" i="6"/>
  <c r="V718" i="6"/>
  <c r="V800" i="6"/>
  <c r="V742" i="6"/>
  <c r="V908" i="6"/>
  <c r="V899" i="6"/>
  <c r="V973" i="6"/>
  <c r="V1015" i="6"/>
  <c r="V699" i="6"/>
  <c r="V700" i="6"/>
  <c r="V30" i="6"/>
  <c r="V23" i="6"/>
  <c r="V64" i="6"/>
  <c r="V68" i="6"/>
  <c r="V100" i="6"/>
  <c r="V7" i="6"/>
  <c r="V101" i="6"/>
  <c r="V102" i="6"/>
  <c r="V237" i="6"/>
  <c r="V278" i="6"/>
  <c r="V279" i="6"/>
  <c r="V197" i="6"/>
  <c r="V598" i="6"/>
  <c r="V371" i="6"/>
  <c r="V406" i="6"/>
  <c r="V345" i="6"/>
  <c r="V346" i="6"/>
  <c r="V1053" i="6"/>
  <c r="V1059" i="6"/>
  <c r="V1058" i="6"/>
  <c r="V1065" i="6"/>
  <c r="V1057" i="6"/>
  <c r="V662" i="6"/>
  <c r="V715" i="6"/>
  <c r="V668" i="6"/>
  <c r="V685" i="6"/>
  <c r="V739" i="6"/>
  <c r="V732" i="6"/>
  <c r="V733" i="6"/>
  <c r="V740" i="6"/>
  <c r="V812" i="6"/>
  <c r="V828" i="6"/>
  <c r="V741" i="6"/>
  <c r="V760" i="6"/>
  <c r="V780" i="6"/>
  <c r="V781" i="6"/>
  <c r="V786" i="6"/>
  <c r="V861" i="6"/>
  <c r="V796" i="6"/>
  <c r="V829" i="6"/>
  <c r="V830" i="6"/>
  <c r="V967" i="6"/>
  <c r="V716" i="6"/>
  <c r="V797" i="6"/>
  <c r="V798" i="6"/>
  <c r="V717" i="6"/>
  <c r="V907" i="6"/>
  <c r="V769" i="6"/>
  <c r="V867" i="6"/>
  <c r="V915" i="6"/>
  <c r="V939" i="6"/>
  <c r="V983" i="6"/>
  <c r="V787" i="6"/>
  <c r="V877" i="6"/>
  <c r="V878" i="6"/>
  <c r="V916" i="6"/>
  <c r="V920" i="6"/>
  <c r="V929" i="6"/>
  <c r="V942" i="6"/>
  <c r="V957" i="6"/>
  <c r="V992" i="6"/>
  <c r="V879" i="6"/>
  <c r="V958" i="6"/>
  <c r="V968" i="6"/>
  <c r="V868" i="6"/>
  <c r="V880" i="6"/>
  <c r="V980" i="6"/>
  <c r="V921" i="6"/>
  <c r="V972" i="6"/>
  <c r="V1017" i="6"/>
  <c r="V922" i="6"/>
  <c r="V1022" i="6"/>
  <c r="V661" i="6"/>
  <c r="V684" i="6"/>
  <c r="V927" i="6"/>
  <c r="V994" i="6"/>
  <c r="V928" i="6"/>
  <c r="V938" i="6"/>
  <c r="V990" i="6"/>
  <c r="V1001" i="6"/>
  <c r="V991" i="6"/>
  <c r="V1014" i="6"/>
  <c r="V1002" i="6"/>
  <c r="V1007" i="6"/>
  <c r="V895" i="6"/>
  <c r="V683" i="6"/>
  <c r="V36" i="6"/>
  <c r="V37" i="6"/>
  <c r="V209" i="6"/>
  <c r="V10" i="6"/>
  <c r="V161" i="6"/>
  <c r="V46" i="6"/>
  <c r="V38" i="6"/>
  <c r="V55" i="6"/>
  <c r="V61" i="6"/>
  <c r="V96" i="6"/>
  <c r="V97" i="6"/>
  <c r="V98" i="6"/>
  <c r="V120" i="6"/>
  <c r="V195" i="6"/>
  <c r="V89" i="6"/>
  <c r="V174" i="6"/>
  <c r="V133" i="6"/>
  <c r="V223" i="6"/>
  <c r="V99" i="6"/>
  <c r="V175" i="6"/>
  <c r="V224" i="6"/>
  <c r="V269" i="6"/>
  <c r="V381" i="6"/>
  <c r="V196" i="6"/>
  <c r="V416" i="6"/>
  <c r="V176" i="6"/>
  <c r="V270" i="6"/>
  <c r="V329" i="6"/>
  <c r="V382" i="6"/>
  <c r="V271" i="6"/>
  <c r="V308" i="6"/>
  <c r="V473" i="6"/>
  <c r="V481" i="6"/>
  <c r="V494" i="6"/>
  <c r="V548" i="6"/>
  <c r="V443" i="6"/>
  <c r="V444" i="6"/>
  <c r="V549" i="6"/>
  <c r="V77" i="6"/>
  <c r="V17" i="6"/>
  <c r="V250" i="6"/>
  <c r="V267" i="6"/>
  <c r="V268" i="6"/>
  <c r="V344" i="6"/>
  <c r="V380" i="6"/>
  <c r="V413" i="6"/>
  <c r="V434" i="6"/>
  <c r="V480" i="6"/>
  <c r="V518" i="6"/>
  <c r="V566" i="6"/>
  <c r="V369" i="6"/>
  <c r="V455" i="6"/>
  <c r="V471" i="6"/>
  <c r="V491" i="6"/>
  <c r="V328" i="6"/>
  <c r="V397" i="6"/>
  <c r="V426" i="6"/>
  <c r="V472" i="6"/>
  <c r="V492" i="6"/>
  <c r="V510" i="6"/>
  <c r="V567" i="6"/>
  <c r="V575" i="6"/>
  <c r="V370" i="6"/>
  <c r="V427" i="6"/>
  <c r="V428" i="6"/>
  <c r="V519" i="6"/>
  <c r="V546" i="6"/>
  <c r="V582" i="6"/>
  <c r="V595" i="6"/>
  <c r="V414" i="6"/>
  <c r="V608" i="6"/>
  <c r="V504" i="6"/>
  <c r="V415" i="6"/>
  <c r="V583" i="6"/>
  <c r="V596" i="6"/>
  <c r="V429" i="6"/>
  <c r="V484" i="6"/>
  <c r="V511" i="6"/>
  <c r="V535" i="6"/>
  <c r="V442" i="6"/>
  <c r="V536" i="6"/>
  <c r="V547" i="6"/>
  <c r="V568" i="6"/>
  <c r="V493" i="6"/>
  <c r="V527" i="6"/>
  <c r="V597" i="6"/>
  <c r="V609" i="6"/>
  <c r="V618" i="6"/>
  <c r="V636" i="6"/>
  <c r="V305" i="6"/>
  <c r="V173" i="6"/>
  <c r="V220" i="6"/>
  <c r="V221" i="6"/>
  <c r="V247" i="6"/>
  <c r="V248" i="6"/>
  <c r="V266" i="6"/>
  <c r="V306" i="6"/>
  <c r="V113" i="6"/>
  <c r="V132" i="6"/>
  <c r="V249" i="6"/>
  <c r="V307" i="6"/>
  <c r="V361" i="6"/>
  <c r="V222" i="6"/>
  <c r="V341" i="6"/>
  <c r="V342" i="6"/>
  <c r="V343" i="6"/>
  <c r="V460" i="6"/>
  <c r="V74" i="6"/>
  <c r="V75" i="6"/>
  <c r="V84" i="6"/>
  <c r="V87" i="6"/>
  <c r="V88" i="6"/>
  <c r="V129" i="6"/>
  <c r="V130" i="6"/>
  <c r="V150" i="6"/>
  <c r="V159" i="6"/>
  <c r="V6" i="6"/>
  <c r="V15" i="6"/>
  <c r="V16" i="6"/>
  <c r="V207" i="6"/>
  <c r="V208" i="6"/>
  <c r="V218" i="6"/>
  <c r="V264" i="6"/>
  <c r="V62" i="6"/>
  <c r="V340" i="6"/>
  <c r="V76" i="6"/>
  <c r="V404" i="6"/>
  <c r="V405" i="6"/>
  <c r="V412" i="6"/>
  <c r="V433" i="6"/>
  <c r="V63" i="6"/>
  <c r="V489" i="6"/>
  <c r="V490" i="6"/>
  <c r="V151" i="6"/>
  <c r="V131" i="6"/>
  <c r="V160" i="6"/>
  <c r="V172" i="6"/>
  <c r="V219" i="6"/>
  <c r="V265" i="6"/>
  <c r="V545" i="6"/>
  <c r="V35" i="6"/>
  <c r="V714" i="6"/>
  <c r="V826" i="6"/>
  <c r="V827" i="6"/>
  <c r="V926" i="6"/>
  <c r="V941" i="6"/>
  <c r="V690" i="6"/>
  <c r="V665" i="6"/>
  <c r="V996" i="6"/>
  <c r="V937" i="6"/>
  <c r="V997" i="6"/>
  <c r="V1037" i="6"/>
  <c r="V944" i="6"/>
  <c r="V860" i="6"/>
  <c r="V112" i="6"/>
  <c r="V263" i="6"/>
  <c r="V379" i="6"/>
  <c r="V304" i="6"/>
  <c r="V470" i="6"/>
  <c r="V339" i="6"/>
  <c r="V303" i="6"/>
  <c r="V170" i="6"/>
  <c r="V204" i="6"/>
  <c r="V259" i="6"/>
  <c r="V302" i="6"/>
  <c r="V95" i="6"/>
  <c r="V440" i="6"/>
  <c r="V508" i="6"/>
  <c r="V127" i="6"/>
  <c r="V205" i="6"/>
  <c r="V206" i="6"/>
  <c r="V260" i="6"/>
  <c r="V171" i="6"/>
  <c r="V287" i="6"/>
  <c r="V261" i="6"/>
  <c r="V262" i="6"/>
  <c r="V128" i="6"/>
  <c r="V441" i="6"/>
  <c r="V338" i="6"/>
  <c r="V411" i="6"/>
  <c r="V425" i="6"/>
  <c r="V469" i="6"/>
  <c r="V360" i="6"/>
  <c r="V454" i="6"/>
  <c r="V509" i="6"/>
  <c r="V526" i="6"/>
  <c r="V517" i="6"/>
  <c r="V543" i="6"/>
  <c r="V544" i="6"/>
  <c r="V574" i="6"/>
  <c r="V73" i="6"/>
  <c r="V679" i="6"/>
  <c r="V766" i="6"/>
  <c r="V667" i="6"/>
  <c r="V710" i="6"/>
  <c r="V713" i="6"/>
  <c r="V814" i="6"/>
  <c r="V859" i="6"/>
  <c r="V738" i="6"/>
  <c r="V823" i="6"/>
  <c r="V754" i="6"/>
  <c r="V767" i="6"/>
  <c r="V768" i="6"/>
  <c r="V731" i="6"/>
  <c r="V755" i="6"/>
  <c r="V824" i="6"/>
  <c r="V875" i="6"/>
  <c r="V876" i="6"/>
  <c r="V898" i="6"/>
  <c r="V810" i="6"/>
  <c r="V811" i="6"/>
  <c r="V825" i="6"/>
  <c r="V956" i="6"/>
  <c r="V906" i="6"/>
  <c r="V998" i="6"/>
  <c r="V999" i="6"/>
  <c r="V660" i="6"/>
  <c r="V726" i="6"/>
  <c r="V119" i="6"/>
  <c r="V794" i="6"/>
  <c r="V865" i="6"/>
  <c r="V698" i="6"/>
  <c r="V737" i="6"/>
  <c r="V765" i="6"/>
  <c r="V866" i="6"/>
  <c r="V795" i="6"/>
  <c r="V712" i="6"/>
  <c r="V822" i="6"/>
  <c r="V682" i="6"/>
  <c r="V905" i="6"/>
  <c r="V1000" i="6"/>
  <c r="V936" i="6"/>
  <c r="V697" i="6"/>
  <c r="V86" i="6"/>
  <c r="V764" i="6"/>
  <c r="V813" i="6"/>
  <c r="V821" i="6"/>
  <c r="V893" i="6"/>
  <c r="V904" i="6"/>
  <c r="V874" i="6"/>
  <c r="V919" i="6"/>
  <c r="V894" i="6"/>
  <c r="V979" i="6"/>
  <c r="V989" i="6"/>
  <c r="V925" i="6"/>
  <c r="V966" i="6"/>
  <c r="V962" i="6"/>
  <c r="V987" i="6"/>
  <c r="V1042" i="6"/>
  <c r="V1045" i="6"/>
  <c r="V1047" i="6"/>
  <c r="V694" i="6"/>
  <c r="V792" i="6"/>
  <c r="V658" i="6"/>
  <c r="V659" i="6"/>
  <c r="V677" i="6"/>
  <c r="V680" i="6"/>
  <c r="V695" i="6"/>
  <c r="V711" i="6"/>
  <c r="V735" i="6"/>
  <c r="V758" i="6"/>
  <c r="V696" i="6"/>
  <c r="V736" i="6"/>
  <c r="V678" i="6"/>
  <c r="V681" i="6"/>
  <c r="V763" i="6"/>
  <c r="V873" i="6"/>
  <c r="V978" i="6"/>
  <c r="V818" i="6"/>
  <c r="V819" i="6"/>
  <c r="V759" i="6"/>
  <c r="V820" i="6"/>
  <c r="V653" i="6"/>
  <c r="V657" i="6"/>
  <c r="V960" i="6"/>
  <c r="V964" i="6"/>
  <c r="V965" i="6"/>
  <c r="V1006" i="6"/>
  <c r="V1020" i="6"/>
  <c r="V872" i="6"/>
  <c r="V975" i="6"/>
  <c r="V986" i="6"/>
  <c r="V954" i="6"/>
  <c r="V955" i="6"/>
  <c r="V924" i="6"/>
  <c r="V961" i="6"/>
  <c r="V1024" i="6"/>
  <c r="V1016" i="6"/>
  <c r="V995" i="6"/>
  <c r="V1029" i="6"/>
  <c r="V1039" i="6"/>
  <c r="V12" i="6"/>
  <c r="V94" i="6"/>
  <c r="V4" i="6"/>
  <c r="V59" i="6"/>
  <c r="V2" i="6"/>
  <c r="V11" i="6"/>
  <c r="V3" i="6"/>
  <c r="V13" i="6"/>
  <c r="V21" i="6"/>
  <c r="V44" i="6"/>
  <c r="V14" i="6"/>
  <c r="V28" i="6"/>
  <c r="V42" i="6"/>
  <c r="V466" i="6"/>
  <c r="V29" i="6"/>
  <c r="V502" i="6"/>
  <c r="V157" i="6"/>
  <c r="V158" i="6"/>
  <c r="V395" i="6"/>
  <c r="V60" i="6"/>
  <c r="V125" i="6"/>
  <c r="V298" i="6"/>
  <c r="V606" i="6"/>
  <c r="V277" i="6"/>
  <c r="V396" i="6"/>
  <c r="V594" i="6"/>
  <c r="V467" i="6"/>
  <c r="V503" i="6"/>
  <c r="V33" i="6"/>
  <c r="V43" i="6"/>
  <c r="V514" i="6"/>
  <c r="V565" i="6"/>
  <c r="V579" i="6"/>
  <c r="V580" i="6"/>
  <c r="V616" i="6"/>
  <c r="V488" i="6"/>
  <c r="V515" i="6"/>
  <c r="V581" i="6"/>
  <c r="V589" i="6"/>
  <c r="V593" i="6"/>
  <c r="V625" i="6"/>
  <c r="V632" i="6"/>
  <c r="V617" i="6"/>
  <c r="V621" i="6"/>
  <c r="V630" i="6"/>
  <c r="V633" i="6"/>
  <c r="V639" i="6"/>
  <c r="V627" i="6"/>
  <c r="V373" i="6"/>
  <c r="V374" i="6"/>
  <c r="V124" i="6"/>
  <c r="V168" i="6"/>
  <c r="V244" i="6"/>
  <c r="V541" i="6"/>
  <c r="V193" i="6"/>
  <c r="V149" i="6"/>
  <c r="V358" i="6"/>
  <c r="V375" i="6"/>
  <c r="V216" i="6"/>
  <c r="V376" i="6"/>
  <c r="V203" i="6"/>
  <c r="V245" i="6"/>
  <c r="V285" i="6"/>
  <c r="V335" i="6"/>
  <c r="V377" i="6"/>
  <c r="V321" i="6"/>
  <c r="V432" i="6"/>
  <c r="V327" i="6"/>
  <c r="V394" i="6"/>
  <c r="V453" i="6"/>
  <c r="V459" i="6"/>
  <c r="V217" i="6"/>
  <c r="V437" i="6"/>
  <c r="V483" i="6"/>
  <c r="V359" i="6"/>
  <c r="V465" i="6"/>
  <c r="V532" i="6"/>
  <c r="V336" i="6"/>
  <c r="V423" i="6"/>
  <c r="V424" i="6"/>
  <c r="V533" i="6"/>
  <c r="V592" i="6"/>
  <c r="V409" i="6"/>
  <c r="V438" i="6"/>
  <c r="V542" i="6"/>
  <c r="V564" i="6"/>
  <c r="V534" i="6"/>
  <c r="V297" i="6"/>
  <c r="V167" i="6"/>
  <c r="V257" i="6"/>
  <c r="V258" i="6"/>
  <c r="V194" i="6"/>
  <c r="V410" i="6"/>
  <c r="V169" i="6"/>
  <c r="V368" i="6"/>
  <c r="V301" i="6"/>
  <c r="V286" i="6"/>
  <c r="V378" i="6"/>
  <c r="V126" i="6"/>
  <c r="V299" i="6"/>
  <c r="V72" i="6"/>
  <c r="V479" i="6"/>
  <c r="V300" i="6"/>
  <c r="V337" i="6"/>
  <c r="V468" i="6"/>
  <c r="V439" i="6"/>
  <c r="V516" i="6"/>
  <c r="V118" i="6"/>
  <c r="W1050" i="6"/>
  <c r="W1049" i="6"/>
  <c r="X1050" i="6"/>
  <c r="W1051" i="6"/>
  <c r="W1041" i="6"/>
  <c r="X1051" i="6"/>
  <c r="W1052" i="6"/>
  <c r="X1052" i="6"/>
  <c r="W1053" i="6"/>
  <c r="W1022" i="6"/>
  <c r="W1023" i="6"/>
  <c r="X1053" i="6"/>
  <c r="W1054" i="6"/>
  <c r="W1055" i="6"/>
  <c r="W1056" i="6"/>
  <c r="X1054" i="6"/>
  <c r="W1000" i="6"/>
  <c r="W1001" i="6"/>
  <c r="W1002" i="6"/>
  <c r="W1003" i="6"/>
  <c r="W1004" i="6"/>
  <c r="W1005" i="6"/>
  <c r="X1055" i="6"/>
  <c r="X1056" i="6"/>
  <c r="W1057" i="6"/>
  <c r="X1057" i="6"/>
  <c r="W1058" i="6"/>
  <c r="W1059" i="6"/>
  <c r="W1060" i="6"/>
  <c r="X1058" i="6"/>
  <c r="W818" i="6"/>
  <c r="W819" i="6"/>
  <c r="W820" i="6"/>
  <c r="W821" i="6"/>
  <c r="W822" i="6"/>
  <c r="W823" i="6"/>
  <c r="W824" i="6"/>
  <c r="W825" i="6"/>
  <c r="W826" i="6"/>
  <c r="W827" i="6"/>
  <c r="W828" i="6"/>
  <c r="W829" i="6"/>
  <c r="W830" i="6"/>
  <c r="W831" i="6"/>
  <c r="W832" i="6"/>
  <c r="W833" i="6"/>
  <c r="W834" i="6"/>
  <c r="W835" i="6"/>
  <c r="W836" i="6"/>
  <c r="W837" i="6"/>
  <c r="W838" i="6"/>
  <c r="W839" i="6"/>
  <c r="W840" i="6"/>
  <c r="X1059" i="6"/>
  <c r="X1060" i="6"/>
  <c r="W1061" i="6"/>
  <c r="W1047" i="6"/>
  <c r="X1061" i="6"/>
  <c r="W1062" i="6"/>
  <c r="W915" i="6"/>
  <c r="W916" i="6"/>
  <c r="W917" i="6"/>
  <c r="W918" i="6"/>
  <c r="X1062" i="6"/>
  <c r="W1063" i="6"/>
  <c r="W865" i="6"/>
  <c r="W866" i="6"/>
  <c r="W867" i="6"/>
  <c r="W868" i="6"/>
  <c r="W869" i="6"/>
  <c r="W870" i="6"/>
  <c r="W871" i="6"/>
  <c r="X1063" i="6"/>
  <c r="W1064" i="6"/>
  <c r="X1064" i="6"/>
  <c r="W1065" i="6"/>
  <c r="X1065" i="6"/>
  <c r="W1066" i="6"/>
  <c r="X1066" i="6"/>
  <c r="W941" i="6"/>
  <c r="W942" i="6"/>
  <c r="W943" i="6"/>
  <c r="X1049" i="6"/>
  <c r="W924" i="6"/>
  <c r="W925" i="6"/>
  <c r="W926" i="6"/>
  <c r="W927" i="6"/>
  <c r="W928" i="6"/>
  <c r="W929" i="6"/>
  <c r="W930" i="6"/>
  <c r="W931" i="6"/>
  <c r="W932" i="6"/>
  <c r="W933" i="6"/>
  <c r="W934" i="6"/>
  <c r="W935" i="6"/>
  <c r="W989" i="6"/>
  <c r="W990" i="6"/>
  <c r="W991" i="6"/>
  <c r="W992" i="6"/>
  <c r="W919" i="6"/>
  <c r="W920" i="6"/>
  <c r="W921" i="6"/>
  <c r="W922" i="6"/>
  <c r="W923" i="6"/>
  <c r="X919" i="6"/>
  <c r="X920" i="6"/>
  <c r="W841" i="6"/>
  <c r="W842" i="6"/>
  <c r="W843" i="6"/>
  <c r="W844" i="6"/>
  <c r="W845" i="6"/>
  <c r="W846" i="6"/>
  <c r="W847" i="6"/>
  <c r="W848" i="6"/>
  <c r="W849" i="6"/>
  <c r="W850" i="6"/>
  <c r="W851" i="6"/>
  <c r="W852" i="6"/>
  <c r="W853" i="6"/>
  <c r="W854" i="6"/>
  <c r="W855" i="6"/>
  <c r="W856" i="6"/>
  <c r="W857" i="6"/>
  <c r="W792" i="6"/>
  <c r="W793" i="6"/>
  <c r="W794" i="6"/>
  <c r="W795" i="6"/>
  <c r="W796" i="6"/>
  <c r="W797" i="6"/>
  <c r="W798" i="6"/>
  <c r="W799" i="6"/>
  <c r="W800" i="6"/>
  <c r="W801" i="6"/>
  <c r="W802" i="6"/>
  <c r="W803" i="6"/>
  <c r="W804" i="6"/>
  <c r="W805" i="6"/>
  <c r="W806" i="6"/>
  <c r="W807" i="6"/>
  <c r="W808" i="6"/>
  <c r="W809" i="6"/>
  <c r="W735" i="6"/>
  <c r="W736" i="6"/>
  <c r="W737" i="6"/>
  <c r="W738" i="6"/>
  <c r="W739" i="6"/>
  <c r="W740" i="6"/>
  <c r="W741" i="6"/>
  <c r="W742" i="6"/>
  <c r="W743" i="6"/>
  <c r="W744" i="6"/>
  <c r="W745" i="6"/>
  <c r="W746" i="6"/>
  <c r="W747" i="6"/>
  <c r="W748" i="6"/>
  <c r="W749" i="6"/>
  <c r="W750" i="6"/>
  <c r="W751" i="6"/>
  <c r="W752" i="6"/>
  <c r="W753" i="6"/>
  <c r="W680" i="6"/>
  <c r="W681" i="6"/>
  <c r="W682" i="6"/>
  <c r="W683" i="6"/>
  <c r="W684" i="6"/>
  <c r="W685" i="6"/>
  <c r="W686" i="6"/>
  <c r="W687" i="6"/>
  <c r="W688" i="6"/>
  <c r="W689" i="6"/>
  <c r="W872" i="6"/>
  <c r="W873" i="6"/>
  <c r="W874" i="6"/>
  <c r="W875" i="6"/>
  <c r="W876" i="6"/>
  <c r="W877" i="6"/>
  <c r="W878" i="6"/>
  <c r="W879" i="6"/>
  <c r="W880" i="6"/>
  <c r="W881" i="6"/>
  <c r="W882" i="6"/>
  <c r="W883" i="6"/>
  <c r="W884" i="6"/>
  <c r="W885" i="6"/>
  <c r="W886" i="6"/>
  <c r="W887" i="6"/>
  <c r="W888" i="6"/>
  <c r="W889" i="6"/>
  <c r="W890" i="6"/>
  <c r="W763" i="6"/>
  <c r="W764" i="6"/>
  <c r="W765" i="6"/>
  <c r="W766" i="6"/>
  <c r="W767" i="6"/>
  <c r="W768" i="6"/>
  <c r="W769" i="6"/>
  <c r="W770" i="6"/>
  <c r="W771" i="6"/>
  <c r="W772" i="6"/>
  <c r="W773" i="6"/>
  <c r="W774" i="6"/>
  <c r="W775" i="6"/>
  <c r="W776" i="6"/>
  <c r="W777" i="6"/>
  <c r="W778" i="6"/>
  <c r="W694" i="6"/>
  <c r="W695" i="6"/>
  <c r="W696" i="6"/>
  <c r="W697" i="6"/>
  <c r="W698" i="6"/>
  <c r="W699" i="6"/>
  <c r="W700" i="6"/>
  <c r="W701" i="6"/>
  <c r="W702" i="6"/>
  <c r="W703" i="6"/>
  <c r="W704" i="6"/>
  <c r="W705" i="6"/>
  <c r="W706" i="6"/>
  <c r="W667" i="6"/>
  <c r="W668" i="6"/>
  <c r="W669" i="6"/>
  <c r="W670" i="6"/>
  <c r="W671" i="6"/>
  <c r="W672" i="6"/>
  <c r="W673" i="6"/>
  <c r="W674" i="6"/>
  <c r="W675" i="6"/>
  <c r="W676" i="6"/>
  <c r="W859" i="6"/>
  <c r="W860" i="6"/>
  <c r="W861" i="6"/>
  <c r="W862" i="6"/>
  <c r="W863" i="6"/>
  <c r="W864" i="6"/>
  <c r="W711" i="6"/>
  <c r="W712" i="6"/>
  <c r="W713" i="6"/>
  <c r="W714" i="6"/>
  <c r="W715" i="6"/>
  <c r="W716" i="6"/>
  <c r="W717" i="6"/>
  <c r="W718" i="6"/>
  <c r="W719" i="6"/>
  <c r="W720" i="6"/>
  <c r="W721" i="6"/>
  <c r="W722" i="6"/>
  <c r="W723" i="6"/>
  <c r="W652" i="6"/>
  <c r="W731" i="6"/>
  <c r="W732" i="6"/>
  <c r="W733" i="6"/>
  <c r="W734" i="6"/>
  <c r="W726" i="6"/>
  <c r="W727" i="6"/>
  <c r="W728" i="6"/>
  <c r="W729" i="6"/>
  <c r="W730" i="6"/>
  <c r="W724" i="6"/>
  <c r="W725" i="6"/>
  <c r="X726" i="6"/>
  <c r="X727" i="6"/>
  <c r="X728" i="6"/>
  <c r="X729" i="6"/>
  <c r="X730" i="6"/>
  <c r="X731" i="6"/>
  <c r="X732" i="6"/>
  <c r="X733" i="6"/>
  <c r="X734" i="6"/>
  <c r="X735" i="6"/>
  <c r="X736" i="6"/>
  <c r="X737" i="6"/>
  <c r="X738" i="6"/>
  <c r="X739" i="6"/>
  <c r="X740" i="6"/>
  <c r="X741" i="6"/>
  <c r="X742" i="6"/>
  <c r="X743" i="6"/>
  <c r="X744" i="6"/>
  <c r="X745" i="6"/>
  <c r="X746" i="6"/>
  <c r="X747" i="6"/>
  <c r="X748" i="6"/>
  <c r="X749" i="6"/>
  <c r="X750" i="6"/>
  <c r="X751" i="6"/>
  <c r="X752" i="6"/>
  <c r="W665" i="6"/>
  <c r="W666" i="6"/>
  <c r="X667" i="6"/>
  <c r="X668" i="6"/>
  <c r="X669" i="6"/>
  <c r="X670" i="6"/>
  <c r="X671" i="6"/>
  <c r="X672" i="6"/>
  <c r="X673" i="6"/>
  <c r="X674" i="6"/>
  <c r="X675" i="6"/>
  <c r="W710" i="6"/>
  <c r="W707" i="6"/>
  <c r="W708" i="6"/>
  <c r="W709" i="6"/>
  <c r="X707" i="6"/>
  <c r="X708" i="6"/>
  <c r="X709" i="6"/>
  <c r="X710" i="6"/>
  <c r="X711" i="6"/>
  <c r="X712" i="6"/>
  <c r="X713" i="6"/>
  <c r="X714" i="6"/>
  <c r="X715" i="6"/>
  <c r="X716" i="6"/>
  <c r="X717" i="6"/>
  <c r="X718" i="6"/>
  <c r="X719" i="6"/>
  <c r="X720" i="6"/>
  <c r="X721" i="6"/>
  <c r="X722" i="6"/>
  <c r="X723" i="6"/>
  <c r="W858" i="6"/>
  <c r="X859" i="6"/>
  <c r="X860" i="6"/>
  <c r="X861" i="6"/>
  <c r="X862" i="6"/>
  <c r="X863" i="6"/>
  <c r="X864" i="6"/>
  <c r="X676" i="6"/>
  <c r="X921" i="6"/>
  <c r="X922" i="6"/>
  <c r="X923" i="6"/>
  <c r="X924" i="6"/>
  <c r="X925" i="6"/>
  <c r="X926" i="6"/>
  <c r="X927" i="6"/>
  <c r="X928" i="6"/>
  <c r="X929" i="6"/>
  <c r="X930" i="6"/>
  <c r="X931" i="6"/>
  <c r="X932" i="6"/>
  <c r="X933" i="6"/>
  <c r="X934" i="6"/>
  <c r="X935" i="6"/>
  <c r="W690" i="6"/>
  <c r="W691" i="6"/>
  <c r="W692" i="6"/>
  <c r="W693" i="6"/>
  <c r="W677" i="6"/>
  <c r="W678" i="6"/>
  <c r="W679" i="6"/>
  <c r="X680" i="6"/>
  <c r="X681" i="6"/>
  <c r="X682" i="6"/>
  <c r="X683" i="6"/>
  <c r="X684" i="6"/>
  <c r="X685" i="6"/>
  <c r="X686" i="6"/>
  <c r="X687" i="6"/>
  <c r="X688" i="6"/>
  <c r="X689" i="6"/>
  <c r="X690" i="6"/>
  <c r="X691" i="6"/>
  <c r="X692" i="6"/>
  <c r="X693" i="6"/>
  <c r="X694" i="6"/>
  <c r="X695" i="6"/>
  <c r="X696" i="6"/>
  <c r="X697" i="6"/>
  <c r="X698" i="6"/>
  <c r="X699" i="6"/>
  <c r="X700" i="6"/>
  <c r="X701" i="6"/>
  <c r="X702" i="6"/>
  <c r="X703" i="6"/>
  <c r="X704" i="6"/>
  <c r="X705" i="6"/>
  <c r="X706" i="6"/>
  <c r="W758" i="6"/>
  <c r="W759" i="6"/>
  <c r="W760" i="6"/>
  <c r="W761" i="6"/>
  <c r="W762" i="6"/>
  <c r="W754" i="6"/>
  <c r="W755" i="6"/>
  <c r="W756" i="6"/>
  <c r="W757" i="6"/>
  <c r="X754" i="6"/>
  <c r="X755" i="6"/>
  <c r="X756" i="6"/>
  <c r="X757" i="6"/>
  <c r="X758" i="6"/>
  <c r="X759" i="6"/>
  <c r="X760" i="6"/>
  <c r="X761" i="6"/>
  <c r="X762" i="6"/>
  <c r="X763" i="6"/>
  <c r="X764" i="6"/>
  <c r="X765" i="6"/>
  <c r="X766" i="6"/>
  <c r="X767" i="6"/>
  <c r="X768" i="6"/>
  <c r="X769" i="6"/>
  <c r="X770" i="6"/>
  <c r="X771" i="6"/>
  <c r="X772" i="6"/>
  <c r="X773" i="6"/>
  <c r="X774" i="6"/>
  <c r="X775" i="6"/>
  <c r="X776" i="6"/>
  <c r="X777" i="6"/>
  <c r="X778" i="6"/>
  <c r="X865" i="6"/>
  <c r="X866" i="6"/>
  <c r="X867" i="6"/>
  <c r="X868" i="6"/>
  <c r="X869" i="6"/>
  <c r="X870" i="6"/>
  <c r="X871" i="6"/>
  <c r="X872" i="6"/>
  <c r="X873" i="6"/>
  <c r="X874" i="6"/>
  <c r="X875" i="6"/>
  <c r="X876" i="6"/>
  <c r="X877" i="6"/>
  <c r="X878" i="6"/>
  <c r="X879" i="6"/>
  <c r="X880" i="6"/>
  <c r="X881" i="6"/>
  <c r="X882" i="6"/>
  <c r="X883" i="6"/>
  <c r="X884" i="6"/>
  <c r="X885" i="6"/>
  <c r="X886" i="6"/>
  <c r="X887" i="6"/>
  <c r="X888" i="6"/>
  <c r="X889" i="6"/>
  <c r="X890" i="6"/>
  <c r="X753" i="6"/>
  <c r="W786" i="6"/>
  <c r="W787" i="6"/>
  <c r="W788" i="6"/>
  <c r="W789" i="6"/>
  <c r="W790" i="6"/>
  <c r="W791" i="6"/>
  <c r="W780" i="6"/>
  <c r="W781" i="6"/>
  <c r="W782" i="6"/>
  <c r="W783" i="6"/>
  <c r="W784" i="6"/>
  <c r="W785" i="6"/>
  <c r="W779" i="6"/>
  <c r="X780" i="6"/>
  <c r="X781" i="6"/>
  <c r="X782" i="6"/>
  <c r="X783" i="6"/>
  <c r="X784" i="6"/>
  <c r="X785" i="6"/>
  <c r="X786" i="6"/>
  <c r="X787" i="6"/>
  <c r="X788" i="6"/>
  <c r="X789" i="6"/>
  <c r="X790" i="6"/>
  <c r="X791" i="6"/>
  <c r="X792" i="6"/>
  <c r="X793" i="6"/>
  <c r="X794" i="6"/>
  <c r="X795" i="6"/>
  <c r="X796" i="6"/>
  <c r="X797" i="6"/>
  <c r="X798" i="6"/>
  <c r="X799" i="6"/>
  <c r="X800" i="6"/>
  <c r="X801" i="6"/>
  <c r="X802" i="6"/>
  <c r="X803" i="6"/>
  <c r="X804" i="6"/>
  <c r="X805" i="6"/>
  <c r="X806" i="6"/>
  <c r="X807" i="6"/>
  <c r="X808" i="6"/>
  <c r="X809" i="6"/>
  <c r="W813" i="6"/>
  <c r="W814" i="6"/>
  <c r="W815" i="6"/>
  <c r="W816" i="6"/>
  <c r="W817" i="6"/>
  <c r="W810" i="6"/>
  <c r="W811" i="6"/>
  <c r="W812" i="6"/>
  <c r="X813" i="6"/>
  <c r="X814" i="6"/>
  <c r="X815" i="6"/>
  <c r="X816" i="6"/>
  <c r="X817" i="6"/>
  <c r="X818" i="6"/>
  <c r="X819" i="6"/>
  <c r="X820" i="6"/>
  <c r="X821" i="6"/>
  <c r="X822" i="6"/>
  <c r="X823" i="6"/>
  <c r="X824" i="6"/>
  <c r="X825" i="6"/>
  <c r="X826" i="6"/>
  <c r="X827" i="6"/>
  <c r="X828" i="6"/>
  <c r="X829" i="6"/>
  <c r="X830" i="6"/>
  <c r="X831" i="6"/>
  <c r="X832" i="6"/>
  <c r="X833" i="6"/>
  <c r="X834" i="6"/>
  <c r="X835" i="6"/>
  <c r="X836" i="6"/>
  <c r="X837" i="6"/>
  <c r="X838" i="6"/>
  <c r="X839" i="6"/>
  <c r="X840" i="6"/>
  <c r="X841" i="6"/>
  <c r="X842" i="6"/>
  <c r="X843" i="6"/>
  <c r="X844" i="6"/>
  <c r="X845" i="6"/>
  <c r="X846" i="6"/>
  <c r="X847" i="6"/>
  <c r="X848" i="6"/>
  <c r="X849" i="6"/>
  <c r="X850" i="6"/>
  <c r="X851" i="6"/>
  <c r="X852" i="6"/>
  <c r="X853" i="6"/>
  <c r="X854" i="6"/>
  <c r="X855" i="6"/>
  <c r="X856" i="6"/>
  <c r="X857" i="6"/>
  <c r="W978" i="6"/>
  <c r="W979" i="6"/>
  <c r="W980" i="6"/>
  <c r="W1016" i="6"/>
  <c r="W1017" i="6"/>
  <c r="W893" i="6"/>
  <c r="W894" i="6"/>
  <c r="W895" i="6"/>
  <c r="W994" i="6"/>
  <c r="W954" i="6"/>
  <c r="W955" i="6"/>
  <c r="W896" i="6"/>
  <c r="W904" i="6"/>
  <c r="W905" i="6"/>
  <c r="W906" i="6"/>
  <c r="W907" i="6"/>
  <c r="W908" i="6"/>
  <c r="W909" i="6"/>
  <c r="W910" i="6"/>
  <c r="W911" i="6"/>
  <c r="W898" i="6"/>
  <c r="W899" i="6"/>
  <c r="W900" i="6"/>
  <c r="W901" i="6"/>
  <c r="W902" i="6"/>
  <c r="W903" i="6"/>
  <c r="W897" i="6"/>
  <c r="W891" i="6"/>
  <c r="W892" i="6"/>
  <c r="X893" i="6"/>
  <c r="X894" i="6"/>
  <c r="X895" i="6"/>
  <c r="X896" i="6"/>
  <c r="X897" i="6"/>
  <c r="X898" i="6"/>
  <c r="X899" i="6"/>
  <c r="X900" i="6"/>
  <c r="X901" i="6"/>
  <c r="X902" i="6"/>
  <c r="X903" i="6"/>
  <c r="X904" i="6"/>
  <c r="X905" i="6"/>
  <c r="X906" i="6"/>
  <c r="X907" i="6"/>
  <c r="X908" i="6"/>
  <c r="X909" i="6"/>
  <c r="X910" i="6"/>
  <c r="X911" i="6"/>
  <c r="W944" i="6"/>
  <c r="W945" i="6"/>
  <c r="W946" i="6"/>
  <c r="W947" i="6"/>
  <c r="W948" i="6"/>
  <c r="W936" i="6"/>
  <c r="W937" i="6"/>
  <c r="W938" i="6"/>
  <c r="W939" i="6"/>
  <c r="W940" i="6"/>
  <c r="X936" i="6"/>
  <c r="X937" i="6"/>
  <c r="X938" i="6"/>
  <c r="X939" i="6"/>
  <c r="X940" i="6"/>
  <c r="X941" i="6"/>
  <c r="X942" i="6"/>
  <c r="X943" i="6"/>
  <c r="X944" i="6"/>
  <c r="X945" i="6"/>
  <c r="X946" i="6"/>
  <c r="X947" i="6"/>
  <c r="X948" i="6"/>
  <c r="W964" i="6"/>
  <c r="W965" i="6"/>
  <c r="W966" i="6"/>
  <c r="W967" i="6"/>
  <c r="W968" i="6"/>
  <c r="W969" i="6"/>
  <c r="W970" i="6"/>
  <c r="W971" i="6"/>
  <c r="W960" i="6"/>
  <c r="W961" i="6"/>
  <c r="W962" i="6"/>
  <c r="W963" i="6"/>
  <c r="W956" i="6"/>
  <c r="W957" i="6"/>
  <c r="W958" i="6"/>
  <c r="W959" i="6"/>
  <c r="W949" i="6"/>
  <c r="W950" i="6"/>
  <c r="W951" i="6"/>
  <c r="W952" i="6"/>
  <c r="W953" i="6"/>
  <c r="X954" i="6"/>
  <c r="X955" i="6"/>
  <c r="X956" i="6"/>
  <c r="X957" i="6"/>
  <c r="X958" i="6"/>
  <c r="X959" i="6"/>
  <c r="X960" i="6"/>
  <c r="X961" i="6"/>
  <c r="X962" i="6"/>
  <c r="X963" i="6"/>
  <c r="X964" i="6"/>
  <c r="X965" i="6"/>
  <c r="X966" i="6"/>
  <c r="X967" i="6"/>
  <c r="X968" i="6"/>
  <c r="X969" i="6"/>
  <c r="X970" i="6"/>
  <c r="X971" i="6"/>
  <c r="W912" i="6"/>
  <c r="W913" i="6"/>
  <c r="W658" i="6"/>
  <c r="W659" i="6"/>
  <c r="W660" i="6"/>
  <c r="W661" i="6"/>
  <c r="W662" i="6"/>
  <c r="W663" i="6"/>
  <c r="W664" i="6"/>
  <c r="W648" i="6"/>
  <c r="W649" i="6"/>
  <c r="W650" i="6"/>
  <c r="W651" i="6"/>
  <c r="W647" i="6"/>
  <c r="W1046" i="6"/>
  <c r="W1044" i="6"/>
  <c r="W1045" i="6"/>
  <c r="X1046" i="6"/>
  <c r="X647" i="6"/>
  <c r="X648" i="6"/>
  <c r="X649" i="6"/>
  <c r="X650" i="6"/>
  <c r="X651" i="6"/>
  <c r="W654" i="6"/>
  <c r="W655" i="6"/>
  <c r="W656" i="6"/>
  <c r="W373" i="6"/>
  <c r="W374" i="6"/>
  <c r="W375" i="6"/>
  <c r="W376" i="6"/>
  <c r="W377" i="6"/>
  <c r="W378" i="6"/>
  <c r="W379" i="6"/>
  <c r="W380" i="6"/>
  <c r="W381" i="6"/>
  <c r="W382" i="6"/>
  <c r="W383" i="6"/>
  <c r="W384" i="6"/>
  <c r="W385" i="6"/>
  <c r="W386" i="6"/>
  <c r="W387" i="6"/>
  <c r="W388" i="6"/>
  <c r="W914" i="6"/>
  <c r="X912" i="6"/>
  <c r="X913" i="6"/>
  <c r="X914" i="6"/>
  <c r="X915" i="6"/>
  <c r="X916" i="6"/>
  <c r="X917" i="6"/>
  <c r="W653" i="6"/>
  <c r="X654" i="6"/>
  <c r="X655" i="6"/>
  <c r="X656" i="6"/>
  <c r="W657" i="6"/>
  <c r="W1039" i="6"/>
  <c r="X657" i="6"/>
  <c r="X658" i="6"/>
  <c r="X659" i="6"/>
  <c r="X660" i="6"/>
  <c r="W1006" i="6"/>
  <c r="W1007" i="6"/>
  <c r="X661" i="6"/>
  <c r="X662" i="6"/>
  <c r="X663" i="6"/>
  <c r="X664" i="6"/>
  <c r="W625" i="6"/>
  <c r="W626" i="6"/>
  <c r="W358" i="6"/>
  <c r="W359" i="6"/>
  <c r="W360" i="6"/>
  <c r="W361" i="6"/>
  <c r="W362" i="6"/>
  <c r="W638" i="6"/>
  <c r="W437" i="6"/>
  <c r="W438" i="6"/>
  <c r="W439" i="6"/>
  <c r="W440" i="6"/>
  <c r="W441" i="6"/>
  <c r="W442" i="6"/>
  <c r="W443" i="6"/>
  <c r="W444" i="6"/>
  <c r="W445" i="6"/>
  <c r="W446" i="6"/>
  <c r="W447" i="6"/>
  <c r="W448" i="6"/>
  <c r="W449" i="6"/>
  <c r="W450" i="6"/>
  <c r="W112" i="6"/>
  <c r="W113" i="6"/>
  <c r="W114" i="6"/>
  <c r="W541" i="6"/>
  <c r="W542" i="6"/>
  <c r="W543" i="6"/>
  <c r="W544" i="6"/>
  <c r="W545" i="6"/>
  <c r="W546" i="6"/>
  <c r="W547" i="6"/>
  <c r="W548" i="6"/>
  <c r="W549" i="6"/>
  <c r="W335" i="6"/>
  <c r="W336" i="6"/>
  <c r="W337" i="6"/>
  <c r="W338" i="6"/>
  <c r="W339" i="6"/>
  <c r="W340" i="6"/>
  <c r="W341" i="6"/>
  <c r="W342" i="6"/>
  <c r="W343" i="6"/>
  <c r="W344" i="6"/>
  <c r="W345" i="6"/>
  <c r="W346" i="6"/>
  <c r="W347" i="6"/>
  <c r="W348" i="6"/>
  <c r="W349" i="6"/>
  <c r="W350" i="6"/>
  <c r="W351" i="6"/>
  <c r="W352" i="6"/>
  <c r="W353" i="6"/>
  <c r="W354" i="6"/>
  <c r="W355" i="6"/>
  <c r="W356" i="6"/>
  <c r="W357" i="6"/>
  <c r="X779" i="6"/>
  <c r="W986" i="6"/>
  <c r="W998" i="6"/>
  <c r="W999" i="6"/>
  <c r="X1000" i="6"/>
  <c r="X1001" i="6"/>
  <c r="X1002" i="6"/>
  <c r="X1003" i="6"/>
  <c r="X1004" i="6"/>
  <c r="W502" i="6"/>
  <c r="W503" i="6"/>
  <c r="W1024" i="6"/>
  <c r="W1025" i="6"/>
  <c r="W1012" i="6"/>
  <c r="W1013" i="6"/>
  <c r="W983" i="6"/>
  <c r="W984" i="6"/>
  <c r="W981" i="6"/>
  <c r="W982" i="6"/>
  <c r="W975" i="6"/>
  <c r="W976" i="6"/>
  <c r="W977" i="6"/>
  <c r="X978" i="6"/>
  <c r="X979" i="6"/>
  <c r="X980" i="6"/>
  <c r="X981" i="6"/>
  <c r="X982" i="6"/>
  <c r="X983" i="6"/>
  <c r="X984" i="6"/>
  <c r="W1008" i="6"/>
  <c r="W1009" i="6"/>
  <c r="W1010" i="6"/>
  <c r="W1011" i="6"/>
  <c r="X1005" i="6"/>
  <c r="X1006" i="6"/>
  <c r="X1007" i="6"/>
  <c r="X1008" i="6"/>
  <c r="X1009" i="6"/>
  <c r="X1010" i="6"/>
  <c r="X1011" i="6"/>
  <c r="X1012" i="6"/>
  <c r="X1013" i="6"/>
  <c r="W1021" i="6"/>
  <c r="W1020" i="6"/>
  <c r="W1019" i="6"/>
  <c r="W1018" i="6"/>
  <c r="W1014" i="6"/>
  <c r="W1015" i="6"/>
  <c r="X1016" i="6"/>
  <c r="X1017" i="6"/>
  <c r="X1018" i="6"/>
  <c r="X1019" i="6"/>
  <c r="X1020" i="6"/>
  <c r="X1021" i="6"/>
  <c r="X1022" i="6"/>
  <c r="X1023" i="6"/>
  <c r="X1024" i="6"/>
  <c r="X1025" i="6"/>
  <c r="W573" i="6"/>
  <c r="X724" i="6"/>
  <c r="W297" i="6"/>
  <c r="W298" i="6"/>
  <c r="W299" i="6"/>
  <c r="W300" i="6"/>
  <c r="W301" i="6"/>
  <c r="W302" i="6"/>
  <c r="W303" i="6"/>
  <c r="W304" i="6"/>
  <c r="W305" i="6"/>
  <c r="W306" i="6"/>
  <c r="W307" i="6"/>
  <c r="W308" i="6"/>
  <c r="W309" i="6"/>
  <c r="W310" i="6"/>
  <c r="W311" i="6"/>
  <c r="W312" i="6"/>
  <c r="W313" i="6"/>
  <c r="W314" i="6"/>
  <c r="W315" i="6"/>
  <c r="W316" i="6"/>
  <c r="W317" i="6"/>
  <c r="W318" i="6"/>
  <c r="W319" i="6"/>
  <c r="X725" i="6"/>
  <c r="W244" i="6"/>
  <c r="W245" i="6"/>
  <c r="W246" i="6"/>
  <c r="W1026" i="6"/>
  <c r="W1027" i="6"/>
  <c r="X1026" i="6"/>
  <c r="X1027" i="6"/>
  <c r="X891" i="6"/>
  <c r="X892" i="6"/>
  <c r="X949" i="6"/>
  <c r="X950" i="6"/>
  <c r="X951" i="6"/>
  <c r="X858" i="6"/>
  <c r="W995" i="6"/>
  <c r="W996" i="6"/>
  <c r="W615" i="6"/>
  <c r="X952" i="6"/>
  <c r="W972" i="6"/>
  <c r="W1037" i="6"/>
  <c r="W1038" i="6"/>
  <c r="W1031" i="6"/>
  <c r="W1035" i="6"/>
  <c r="W1028" i="6"/>
  <c r="W1032" i="6"/>
  <c r="W1029" i="6"/>
  <c r="W1030" i="6"/>
  <c r="X1028" i="6"/>
  <c r="X1029" i="6"/>
  <c r="X1030" i="6"/>
  <c r="X1031" i="6"/>
  <c r="X1032" i="6"/>
  <c r="W1033" i="6"/>
  <c r="W1034" i="6"/>
  <c r="X1033" i="6"/>
  <c r="X1034" i="6"/>
  <c r="X1035" i="6"/>
  <c r="W1036" i="6"/>
  <c r="X1037" i="6"/>
  <c r="X1038" i="6"/>
  <c r="X953" i="6"/>
  <c r="W973" i="6"/>
  <c r="W974" i="6"/>
  <c r="X972" i="6"/>
  <c r="X973" i="6"/>
  <c r="X974" i="6"/>
  <c r="X975" i="6"/>
  <c r="X976" i="6"/>
  <c r="W987" i="6"/>
  <c r="W988" i="6"/>
  <c r="W504" i="6"/>
  <c r="W505" i="6"/>
  <c r="W506" i="6"/>
  <c r="W507" i="6"/>
  <c r="W985" i="6"/>
  <c r="X985" i="6"/>
  <c r="X977" i="6"/>
  <c r="X986" i="6"/>
  <c r="X987" i="6"/>
  <c r="X988" i="6"/>
  <c r="X989" i="6"/>
  <c r="X990" i="6"/>
  <c r="X991" i="6"/>
  <c r="X992" i="6"/>
  <c r="W993" i="6"/>
  <c r="X993" i="6"/>
  <c r="X994" i="6"/>
  <c r="X995" i="6"/>
  <c r="X996" i="6"/>
  <c r="W997" i="6"/>
  <c r="X997" i="6"/>
  <c r="X998" i="6"/>
  <c r="X999" i="6"/>
  <c r="X1014" i="6"/>
  <c r="X1015" i="6"/>
  <c r="W1040" i="6"/>
  <c r="W1043" i="6"/>
  <c r="W1042" i="6"/>
  <c r="X1041" i="6"/>
  <c r="X1042" i="6"/>
  <c r="X1043" i="6"/>
  <c r="X1039" i="6"/>
  <c r="X1040" i="6"/>
  <c r="X1036" i="6"/>
  <c r="X1044" i="6"/>
  <c r="X1045" i="6"/>
  <c r="X1047" i="6"/>
  <c r="W389" i="6"/>
  <c r="W390" i="6"/>
  <c r="W391" i="6"/>
  <c r="W392" i="6"/>
  <c r="W393" i="6"/>
  <c r="W363" i="6"/>
  <c r="W364" i="6"/>
  <c r="W365" i="6"/>
  <c r="W366" i="6"/>
  <c r="W247" i="6"/>
  <c r="W248" i="6"/>
  <c r="W249" i="6"/>
  <c r="W250" i="6"/>
  <c r="W251" i="6"/>
  <c r="W252" i="6"/>
  <c r="W253" i="6"/>
  <c r="W254" i="6"/>
  <c r="W255" i="6"/>
  <c r="W256" i="6"/>
  <c r="X810" i="6"/>
  <c r="X811" i="6"/>
  <c r="X812" i="6"/>
  <c r="W451" i="6"/>
  <c r="W452" i="6"/>
  <c r="W115" i="6"/>
  <c r="W116" i="6"/>
  <c r="W117" i="6"/>
  <c r="X918" i="6"/>
  <c r="W320" i="6"/>
  <c r="X677" i="6"/>
  <c r="X678" i="6"/>
  <c r="X679" i="6"/>
  <c r="W550" i="6"/>
  <c r="W551" i="6"/>
  <c r="W552" i="6"/>
  <c r="W553" i="6"/>
  <c r="W554" i="6"/>
  <c r="W555" i="6"/>
  <c r="W556" i="6"/>
  <c r="W557" i="6"/>
  <c r="X652" i="6"/>
  <c r="X653" i="6"/>
  <c r="X665" i="6"/>
  <c r="X666" i="6"/>
  <c r="W645" i="6"/>
  <c r="W624" i="6"/>
  <c r="W606" i="6"/>
  <c r="W607" i="6"/>
  <c r="W602" i="6"/>
  <c r="W564" i="6"/>
  <c r="W565" i="6"/>
  <c r="W566" i="6"/>
  <c r="W567" i="6"/>
  <c r="W568" i="6"/>
  <c r="W569" i="6"/>
  <c r="W592" i="6"/>
  <c r="W593" i="6"/>
  <c r="W594" i="6"/>
  <c r="W595" i="6"/>
  <c r="W596" i="6"/>
  <c r="W597" i="6"/>
  <c r="W598" i="6"/>
  <c r="W599" i="6"/>
  <c r="W608" i="6"/>
  <c r="W609" i="6"/>
  <c r="W610" i="6"/>
  <c r="W167" i="6"/>
  <c r="W168" i="6"/>
  <c r="W169" i="6"/>
  <c r="W170" i="6"/>
  <c r="W171" i="6"/>
  <c r="W172" i="6"/>
  <c r="W173" i="6"/>
  <c r="W174" i="6"/>
  <c r="W175" i="6"/>
  <c r="W176" i="6"/>
  <c r="W177" i="6"/>
  <c r="W178" i="6"/>
  <c r="W179" i="6"/>
  <c r="W180" i="6"/>
  <c r="W181" i="6"/>
  <c r="W182" i="6"/>
  <c r="W183" i="6"/>
  <c r="W184" i="6"/>
  <c r="W185" i="6"/>
  <c r="W186" i="6"/>
  <c r="W187" i="6"/>
  <c r="W188" i="6"/>
  <c r="W189" i="6"/>
  <c r="W190" i="6"/>
  <c r="W191" i="6"/>
  <c r="W192" i="6"/>
  <c r="W488" i="6"/>
  <c r="W489" i="6"/>
  <c r="W490" i="6"/>
  <c r="W491" i="6"/>
  <c r="W492" i="6"/>
  <c r="W493" i="6"/>
  <c r="W494" i="6"/>
  <c r="W495" i="6"/>
  <c r="W465" i="6"/>
  <c r="W466" i="6"/>
  <c r="W467" i="6"/>
  <c r="W468" i="6"/>
  <c r="W469" i="6"/>
  <c r="W470" i="6"/>
  <c r="W471" i="6"/>
  <c r="W472" i="6"/>
  <c r="W473" i="6"/>
  <c r="W474" i="6"/>
  <c r="W475" i="6"/>
  <c r="W476" i="6"/>
  <c r="W477" i="6"/>
  <c r="W478" i="6"/>
  <c r="W459" i="6"/>
  <c r="W460" i="6"/>
  <c r="W461" i="6"/>
  <c r="W462" i="6"/>
  <c r="W368" i="6"/>
  <c r="W369" i="6"/>
  <c r="W370" i="6"/>
  <c r="W371" i="6"/>
  <c r="W372" i="6"/>
  <c r="W277" i="6"/>
  <c r="W278" i="6"/>
  <c r="W279" i="6"/>
  <c r="W280" i="6"/>
  <c r="W257" i="6"/>
  <c r="W258" i="6"/>
  <c r="W259" i="6"/>
  <c r="W260" i="6"/>
  <c r="W261" i="6"/>
  <c r="W262" i="6"/>
  <c r="W263" i="6"/>
  <c r="W264" i="6"/>
  <c r="W265" i="6"/>
  <c r="W266" i="6"/>
  <c r="W267" i="6"/>
  <c r="W268" i="6"/>
  <c r="W269" i="6"/>
  <c r="W270" i="6"/>
  <c r="W271" i="6"/>
  <c r="W272" i="6"/>
  <c r="W273" i="6"/>
  <c r="W274" i="6"/>
  <c r="W275" i="6"/>
  <c r="W276" i="6"/>
  <c r="W216" i="6"/>
  <c r="W217" i="6"/>
  <c r="W218" i="6"/>
  <c r="W219" i="6"/>
  <c r="W157" i="6"/>
  <c r="W158" i="6"/>
  <c r="W159" i="6"/>
  <c r="W160" i="6"/>
  <c r="W124" i="6"/>
  <c r="W125" i="6"/>
  <c r="W126" i="6"/>
  <c r="W127" i="6"/>
  <c r="W128" i="6"/>
  <c r="W129" i="6"/>
  <c r="W130" i="6"/>
  <c r="W131" i="6"/>
  <c r="W149" i="6"/>
  <c r="W150" i="6"/>
  <c r="W151" i="6"/>
  <c r="W94" i="6"/>
  <c r="W95" i="6"/>
  <c r="W96" i="6"/>
  <c r="W62" i="6"/>
  <c r="W63" i="6"/>
  <c r="W432" i="6"/>
  <c r="W433" i="6"/>
  <c r="W409" i="6"/>
  <c r="W410" i="6"/>
  <c r="W411" i="6"/>
  <c r="W412" i="6"/>
  <c r="W404" i="6"/>
  <c r="W405" i="6"/>
  <c r="W72" i="6"/>
  <c r="W73" i="6"/>
  <c r="W74" i="6"/>
  <c r="W75" i="6"/>
  <c r="W76" i="6"/>
  <c r="W203" i="6"/>
  <c r="W204" i="6"/>
  <c r="W205" i="6"/>
  <c r="W206" i="6"/>
  <c r="W207" i="6"/>
  <c r="W208" i="6"/>
  <c r="W15" i="6"/>
  <c r="W16" i="6"/>
  <c r="W6" i="6"/>
  <c r="W86" i="6"/>
  <c r="W87" i="6"/>
  <c r="W88" i="6"/>
  <c r="W84" i="6"/>
  <c r="W35" i="6"/>
  <c r="W22" i="6"/>
  <c r="W21" i="6"/>
  <c r="W17" i="6"/>
  <c r="W18" i="6"/>
  <c r="W19" i="6"/>
  <c r="W20" i="6"/>
  <c r="W12" i="6"/>
  <c r="W13" i="6"/>
  <c r="W14" i="6"/>
  <c r="X15" i="6"/>
  <c r="X16" i="6"/>
  <c r="X17" i="6"/>
  <c r="X18" i="6"/>
  <c r="X19" i="6"/>
  <c r="X20" i="6"/>
  <c r="X21" i="6"/>
  <c r="X22" i="6"/>
  <c r="W33" i="6"/>
  <c r="W34" i="6"/>
  <c r="W28" i="6"/>
  <c r="W29" i="6"/>
  <c r="W30" i="6"/>
  <c r="W31" i="6"/>
  <c r="W32" i="6"/>
  <c r="W27" i="6"/>
  <c r="W26" i="6"/>
  <c r="W23" i="6"/>
  <c r="W24" i="6"/>
  <c r="W25" i="6"/>
  <c r="X26" i="6"/>
  <c r="X27" i="6"/>
  <c r="X28" i="6"/>
  <c r="X29" i="6"/>
  <c r="X30" i="6"/>
  <c r="X31" i="6"/>
  <c r="X32" i="6"/>
  <c r="X33" i="6"/>
  <c r="X34" i="6"/>
  <c r="X35" i="6"/>
  <c r="W71" i="6"/>
  <c r="W68" i="6"/>
  <c r="W69" i="6"/>
  <c r="W70" i="6"/>
  <c r="W64" i="6"/>
  <c r="W65" i="6"/>
  <c r="W66" i="6"/>
  <c r="W67" i="6"/>
  <c r="W59" i="6"/>
  <c r="W60" i="6"/>
  <c r="W61" i="6"/>
  <c r="W55" i="6"/>
  <c r="W56" i="6"/>
  <c r="W57" i="6"/>
  <c r="W58" i="6"/>
  <c r="W44" i="6"/>
  <c r="W45" i="6"/>
  <c r="W46" i="6"/>
  <c r="W47" i="6"/>
  <c r="W48" i="6"/>
  <c r="W49" i="6"/>
  <c r="W50" i="6"/>
  <c r="W51" i="6"/>
  <c r="W52" i="6"/>
  <c r="W53" i="6"/>
  <c r="W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W77" i="6"/>
  <c r="W78" i="6"/>
  <c r="W79" i="6"/>
  <c r="W80" i="6"/>
  <c r="W81" i="6"/>
  <c r="W82" i="6"/>
  <c r="W83" i="6"/>
  <c r="X84" i="6"/>
  <c r="W85" i="6"/>
  <c r="X85" i="6"/>
  <c r="X86" i="6"/>
  <c r="X87" i="6"/>
  <c r="X88" i="6"/>
  <c r="W118" i="6"/>
  <c r="W119" i="6"/>
  <c r="W120" i="6"/>
  <c r="W121" i="6"/>
  <c r="W122" i="6"/>
  <c r="W123" i="6"/>
  <c r="X118" i="6"/>
  <c r="X119" i="6"/>
  <c r="X120" i="6"/>
  <c r="X121" i="6"/>
  <c r="X122" i="6"/>
  <c r="X123" i="6"/>
  <c r="X124" i="6"/>
  <c r="X125" i="6"/>
  <c r="X126" i="6"/>
  <c r="X127" i="6"/>
  <c r="X128" i="6"/>
  <c r="X129" i="6"/>
  <c r="X130" i="6"/>
  <c r="W132" i="6"/>
  <c r="W133" i="6"/>
  <c r="W134" i="6"/>
  <c r="W135" i="6"/>
  <c r="W136" i="6"/>
  <c r="W137" i="6"/>
  <c r="W138" i="6"/>
  <c r="W139" i="6"/>
  <c r="W140" i="6"/>
  <c r="W141" i="6"/>
  <c r="W142" i="6"/>
  <c r="W143" i="6"/>
  <c r="W144" i="6"/>
  <c r="W145" i="6"/>
  <c r="W146" i="6"/>
  <c r="W147" i="6"/>
  <c r="W148" i="6"/>
  <c r="X131" i="6"/>
  <c r="X132" i="6"/>
  <c r="X133" i="6"/>
  <c r="X134" i="6"/>
  <c r="X135" i="6"/>
  <c r="X136" i="6"/>
  <c r="X137" i="6"/>
  <c r="X138" i="6"/>
  <c r="X139" i="6"/>
  <c r="X140" i="6"/>
  <c r="X141" i="6"/>
  <c r="X142" i="6"/>
  <c r="X143" i="6"/>
  <c r="X144" i="6"/>
  <c r="X145" i="6"/>
  <c r="X146" i="6"/>
  <c r="X147" i="6"/>
  <c r="X148" i="6"/>
  <c r="X149" i="6"/>
  <c r="X150" i="6"/>
  <c r="W152" i="6"/>
  <c r="W153" i="6"/>
  <c r="W154" i="6"/>
  <c r="W155" i="6"/>
  <c r="W156" i="6"/>
  <c r="X151" i="6"/>
  <c r="X152" i="6"/>
  <c r="X153" i="6"/>
  <c r="X154" i="6"/>
  <c r="X155" i="6"/>
  <c r="X156" i="6"/>
  <c r="X157" i="6"/>
  <c r="X158" i="6"/>
  <c r="X159" i="6"/>
  <c r="W4" i="6"/>
  <c r="W5" i="6"/>
  <c r="W3" i="6"/>
  <c r="X3" i="6"/>
  <c r="X4" i="6"/>
  <c r="X5" i="6"/>
  <c r="X6" i="6"/>
  <c r="W193" i="6"/>
  <c r="W194" i="6"/>
  <c r="W195" i="6"/>
  <c r="W196" i="6"/>
  <c r="W197" i="6"/>
  <c r="W198" i="6"/>
  <c r="W199" i="6"/>
  <c r="W200" i="6"/>
  <c r="W201" i="6"/>
  <c r="W202" i="6"/>
  <c r="W161" i="6"/>
  <c r="W162" i="6"/>
  <c r="W163" i="6"/>
  <c r="W164" i="6"/>
  <c r="W165" i="6"/>
  <c r="W166" i="6"/>
  <c r="X167" i="6"/>
  <c r="X168" i="6"/>
  <c r="X169" i="6"/>
  <c r="X170" i="6"/>
  <c r="X171" i="6"/>
  <c r="X172" i="6"/>
  <c r="X173" i="6"/>
  <c r="X174" i="6"/>
  <c r="X175" i="6"/>
  <c r="X176" i="6"/>
  <c r="X177" i="6"/>
  <c r="X178" i="6"/>
  <c r="X179" i="6"/>
  <c r="X180" i="6"/>
  <c r="X181" i="6"/>
  <c r="X182" i="6"/>
  <c r="X183" i="6"/>
  <c r="X184" i="6"/>
  <c r="X185" i="6"/>
  <c r="X186" i="6"/>
  <c r="X187" i="6"/>
  <c r="X188" i="6"/>
  <c r="X189" i="6"/>
  <c r="X190" i="6"/>
  <c r="X191" i="6"/>
  <c r="X192" i="6"/>
  <c r="X193" i="6"/>
  <c r="X194" i="6"/>
  <c r="X195" i="6"/>
  <c r="X196" i="6"/>
  <c r="X197" i="6"/>
  <c r="X198" i="6"/>
  <c r="X199" i="6"/>
  <c r="X200" i="6"/>
  <c r="X201" i="6"/>
  <c r="X202" i="6"/>
  <c r="X203" i="6"/>
  <c r="X204" i="6"/>
  <c r="X205" i="6"/>
  <c r="X206" i="6"/>
  <c r="X207" i="6"/>
  <c r="X208" i="6"/>
  <c r="W209" i="6"/>
  <c r="W210" i="6"/>
  <c r="W211" i="6"/>
  <c r="W212" i="6"/>
  <c r="W213" i="6"/>
  <c r="W214" i="6"/>
  <c r="W215" i="6"/>
  <c r="X216" i="6"/>
  <c r="X217" i="6"/>
  <c r="X218" i="6"/>
  <c r="W237" i="6"/>
  <c r="W238" i="6"/>
  <c r="W239" i="6"/>
  <c r="W240" i="6"/>
  <c r="W241" i="6"/>
  <c r="W242" i="6"/>
  <c r="W243" i="6"/>
  <c r="W220" i="6"/>
  <c r="W221" i="6"/>
  <c r="W222" i="6"/>
  <c r="W223" i="6"/>
  <c r="W224" i="6"/>
  <c r="W225" i="6"/>
  <c r="W226" i="6"/>
  <c r="W227" i="6"/>
  <c r="W228" i="6"/>
  <c r="W229" i="6"/>
  <c r="W230" i="6"/>
  <c r="W231" i="6"/>
  <c r="W232" i="6"/>
  <c r="W233" i="6"/>
  <c r="W234" i="6"/>
  <c r="W235" i="6"/>
  <c r="W236" i="6"/>
  <c r="X219" i="6"/>
  <c r="X220" i="6"/>
  <c r="X221" i="6"/>
  <c r="X222" i="6"/>
  <c r="X223" i="6"/>
  <c r="X224" i="6"/>
  <c r="X225" i="6"/>
  <c r="X226" i="6"/>
  <c r="X227" i="6"/>
  <c r="X228" i="6"/>
  <c r="X229" i="6"/>
  <c r="X230" i="6"/>
  <c r="X231" i="6"/>
  <c r="X232" i="6"/>
  <c r="X233" i="6"/>
  <c r="X234" i="6"/>
  <c r="X235" i="6"/>
  <c r="X236" i="6"/>
  <c r="X237" i="6"/>
  <c r="X238" i="6"/>
  <c r="X239" i="6"/>
  <c r="X240" i="6"/>
  <c r="X241" i="6"/>
  <c r="X242" i="6"/>
  <c r="X243" i="6"/>
  <c r="X244" i="6"/>
  <c r="X245" i="6"/>
  <c r="X246" i="6"/>
  <c r="X247" i="6"/>
  <c r="X248" i="6"/>
  <c r="X249" i="6"/>
  <c r="X250" i="6"/>
  <c r="X251" i="6"/>
  <c r="X252" i="6"/>
  <c r="X253" i="6"/>
  <c r="X254" i="6"/>
  <c r="X255" i="6"/>
  <c r="X256" i="6"/>
  <c r="X257" i="6"/>
  <c r="X258" i="6"/>
  <c r="X259" i="6"/>
  <c r="X260" i="6"/>
  <c r="X261" i="6"/>
  <c r="X262" i="6"/>
  <c r="X263" i="6"/>
  <c r="X264" i="6"/>
  <c r="W327" i="6"/>
  <c r="W328" i="6"/>
  <c r="W329" i="6"/>
  <c r="W330" i="6"/>
  <c r="W331" i="6"/>
  <c r="W332" i="6"/>
  <c r="W333" i="6"/>
  <c r="W334" i="6"/>
  <c r="W321" i="6"/>
  <c r="W322" i="6"/>
  <c r="W323" i="6"/>
  <c r="W324" i="6"/>
  <c r="W325" i="6"/>
  <c r="W326" i="6"/>
  <c r="X327" i="6"/>
  <c r="X328" i="6"/>
  <c r="X329" i="6"/>
  <c r="X330" i="6"/>
  <c r="X331" i="6"/>
  <c r="X332" i="6"/>
  <c r="X333" i="6"/>
  <c r="X334" i="6"/>
  <c r="X335" i="6"/>
  <c r="X336" i="6"/>
  <c r="X337" i="6"/>
  <c r="X338" i="6"/>
  <c r="X339" i="6"/>
  <c r="X340" i="6"/>
  <c r="X76" i="6"/>
  <c r="W394" i="6"/>
  <c r="W395" i="6"/>
  <c r="W396" i="6"/>
  <c r="W397" i="6"/>
  <c r="W398" i="6"/>
  <c r="W399" i="6"/>
  <c r="W400" i="6"/>
  <c r="W401" i="6"/>
  <c r="W402" i="6"/>
  <c r="W403" i="6"/>
  <c r="X394" i="6"/>
  <c r="X395" i="6"/>
  <c r="X396" i="6"/>
  <c r="X397" i="6"/>
  <c r="X398" i="6"/>
  <c r="X399" i="6"/>
  <c r="X400" i="6"/>
  <c r="X401" i="6"/>
  <c r="X402" i="6"/>
  <c r="X403" i="6"/>
  <c r="X404" i="6"/>
  <c r="X405" i="6"/>
  <c r="W406" i="6"/>
  <c r="W407" i="6"/>
  <c r="W408" i="6"/>
  <c r="X406" i="6"/>
  <c r="X407" i="6"/>
  <c r="X408" i="6"/>
  <c r="X409" i="6"/>
  <c r="X410" i="6"/>
  <c r="X411" i="6"/>
  <c r="X412" i="6"/>
  <c r="W423" i="6"/>
  <c r="W424" i="6"/>
  <c r="W425" i="6"/>
  <c r="W426" i="6"/>
  <c r="W427" i="6"/>
  <c r="W428" i="6"/>
  <c r="W429" i="6"/>
  <c r="W430" i="6"/>
  <c r="W431" i="6"/>
  <c r="W413" i="6"/>
  <c r="W414" i="6"/>
  <c r="W415" i="6"/>
  <c r="W416" i="6"/>
  <c r="W417" i="6"/>
  <c r="W418" i="6"/>
  <c r="W419" i="6"/>
  <c r="W420" i="6"/>
  <c r="W421" i="6"/>
  <c r="W422" i="6"/>
  <c r="X413" i="6"/>
  <c r="X414" i="6"/>
  <c r="X415" i="6"/>
  <c r="X416" i="6"/>
  <c r="X417" i="6"/>
  <c r="X418" i="6"/>
  <c r="X419" i="6"/>
  <c r="X420" i="6"/>
  <c r="X421" i="6"/>
  <c r="X422" i="6"/>
  <c r="X423" i="6"/>
  <c r="X424" i="6"/>
  <c r="X425" i="6"/>
  <c r="X426" i="6"/>
  <c r="X427" i="6"/>
  <c r="X428" i="6"/>
  <c r="X429" i="6"/>
  <c r="X430" i="6"/>
  <c r="X431" i="6"/>
  <c r="X432" i="6"/>
  <c r="X433" i="6"/>
  <c r="W89" i="6"/>
  <c r="W90" i="6"/>
  <c r="W91" i="6"/>
  <c r="W92" i="6"/>
  <c r="W93" i="6"/>
  <c r="X89" i="6"/>
  <c r="X90" i="6"/>
  <c r="X91" i="6"/>
  <c r="X92" i="6"/>
  <c r="X93" i="6"/>
  <c r="X94" i="6"/>
  <c r="X95" i="6"/>
  <c r="X96" i="6"/>
  <c r="W483" i="6"/>
  <c r="W484" i="6"/>
  <c r="W485" i="6"/>
  <c r="W486" i="6"/>
  <c r="W487" i="6"/>
  <c r="W479" i="6"/>
  <c r="W480" i="6"/>
  <c r="W481" i="6"/>
  <c r="W482" i="6"/>
  <c r="W463" i="6"/>
  <c r="W464" i="6"/>
  <c r="W453" i="6"/>
  <c r="W454" i="6"/>
  <c r="W455" i="6"/>
  <c r="W456" i="6"/>
  <c r="W457" i="6"/>
  <c r="W458" i="6"/>
  <c r="X453" i="6"/>
  <c r="X454" i="6"/>
  <c r="X455" i="6"/>
  <c r="X456" i="6"/>
  <c r="X457" i="6"/>
  <c r="X458" i="6"/>
  <c r="X459" i="6"/>
  <c r="X460" i="6"/>
  <c r="X461" i="6"/>
  <c r="X462" i="6"/>
  <c r="X463" i="6"/>
  <c r="X464" i="6"/>
  <c r="X465" i="6"/>
  <c r="X466" i="6"/>
  <c r="X467" i="6"/>
  <c r="X468" i="6"/>
  <c r="X469" i="6"/>
  <c r="X470" i="6"/>
  <c r="X471" i="6"/>
  <c r="X472" i="6"/>
  <c r="X473" i="6"/>
  <c r="X474" i="6"/>
  <c r="X475" i="6"/>
  <c r="X476" i="6"/>
  <c r="X477" i="6"/>
  <c r="X478" i="6"/>
  <c r="X479" i="6"/>
  <c r="X480" i="6"/>
  <c r="X481" i="6"/>
  <c r="X482" i="6"/>
  <c r="X483" i="6"/>
  <c r="X484" i="6"/>
  <c r="X485" i="6"/>
  <c r="X486" i="6"/>
  <c r="X487" i="6"/>
  <c r="X488" i="6"/>
  <c r="X489" i="6"/>
  <c r="X490" i="6"/>
  <c r="X160" i="6"/>
  <c r="X265" i="6"/>
  <c r="W532" i="6"/>
  <c r="W533" i="6"/>
  <c r="W534" i="6"/>
  <c r="W535" i="6"/>
  <c r="W536" i="6"/>
  <c r="W537" i="6"/>
  <c r="W538" i="6"/>
  <c r="W539" i="6"/>
  <c r="W540" i="6"/>
  <c r="X541" i="6"/>
  <c r="X542" i="6"/>
  <c r="X543" i="6"/>
  <c r="X544" i="6"/>
  <c r="X545" i="6"/>
  <c r="X277" i="6"/>
  <c r="X278" i="6"/>
  <c r="X279" i="6"/>
  <c r="X280" i="6"/>
  <c r="W367" i="6"/>
  <c r="W285" i="6"/>
  <c r="W286" i="6"/>
  <c r="W287" i="6"/>
  <c r="W288" i="6"/>
  <c r="W281" i="6"/>
  <c r="W282" i="6"/>
  <c r="W283" i="6"/>
  <c r="W284" i="6"/>
  <c r="X281" i="6"/>
  <c r="X282" i="6"/>
  <c r="X283" i="6"/>
  <c r="X284" i="6"/>
  <c r="X285" i="6"/>
  <c r="X286" i="6"/>
  <c r="X287" i="6"/>
  <c r="X288" i="6"/>
  <c r="W289" i="6"/>
  <c r="W290" i="6"/>
  <c r="W291" i="6"/>
  <c r="W292" i="6"/>
  <c r="W293" i="6"/>
  <c r="W294" i="6"/>
  <c r="W295" i="6"/>
  <c r="W296" i="6"/>
  <c r="X289" i="6"/>
  <c r="X290" i="6"/>
  <c r="X291" i="6"/>
  <c r="X292" i="6"/>
  <c r="X293" i="6"/>
  <c r="X294" i="6"/>
  <c r="X295" i="6"/>
  <c r="X296" i="6"/>
  <c r="X297" i="6"/>
  <c r="X298" i="6"/>
  <c r="X299" i="6"/>
  <c r="X300" i="6"/>
  <c r="X301" i="6"/>
  <c r="X302" i="6"/>
  <c r="X303" i="6"/>
  <c r="X304" i="6"/>
  <c r="X305" i="6"/>
  <c r="X306" i="6"/>
  <c r="X307" i="6"/>
  <c r="X308" i="6"/>
  <c r="X309" i="6"/>
  <c r="W434" i="6"/>
  <c r="W435" i="6"/>
  <c r="W436" i="6"/>
  <c r="X434" i="6"/>
  <c r="X435" i="6"/>
  <c r="X436" i="6"/>
  <c r="X437" i="6"/>
  <c r="X438" i="6"/>
  <c r="X439" i="6"/>
  <c r="X440" i="6"/>
  <c r="X441" i="6"/>
  <c r="X442" i="6"/>
  <c r="X443" i="6"/>
  <c r="X444" i="6"/>
  <c r="X445" i="6"/>
  <c r="X77" i="6"/>
  <c r="X78" i="6"/>
  <c r="X266" i="6"/>
  <c r="X267" i="6"/>
  <c r="X268" i="6"/>
  <c r="X269" i="6"/>
  <c r="X270" i="6"/>
  <c r="X271" i="6"/>
  <c r="X272" i="6"/>
  <c r="W514" i="6"/>
  <c r="W515" i="6"/>
  <c r="W516" i="6"/>
  <c r="W517" i="6"/>
  <c r="W518" i="6"/>
  <c r="X341" i="6"/>
  <c r="X342" i="6"/>
  <c r="X343" i="6"/>
  <c r="X344" i="6"/>
  <c r="X345" i="6"/>
  <c r="X346" i="6"/>
  <c r="X347" i="6"/>
  <c r="X348" i="6"/>
  <c r="X349" i="6"/>
  <c r="X350" i="6"/>
  <c r="X351" i="6"/>
  <c r="X352" i="6"/>
  <c r="X353" i="6"/>
  <c r="X354" i="6"/>
  <c r="X355" i="6"/>
  <c r="X356" i="6"/>
  <c r="X357" i="6"/>
  <c r="X358" i="6"/>
  <c r="X359" i="6"/>
  <c r="X360" i="6"/>
  <c r="X361" i="6"/>
  <c r="X362" i="6"/>
  <c r="X363" i="6"/>
  <c r="X364" i="6"/>
  <c r="X365" i="6"/>
  <c r="X366" i="6"/>
  <c r="X367" i="6"/>
  <c r="X368" i="6"/>
  <c r="X369" i="6"/>
  <c r="X370" i="6"/>
  <c r="X371" i="6"/>
  <c r="X372" i="6"/>
  <c r="X373" i="6"/>
  <c r="X374" i="6"/>
  <c r="X375" i="6"/>
  <c r="X376" i="6"/>
  <c r="X377" i="6"/>
  <c r="X378" i="6"/>
  <c r="X379" i="6"/>
  <c r="X380" i="6"/>
  <c r="W508" i="6"/>
  <c r="W509" i="6"/>
  <c r="W510" i="6"/>
  <c r="W511" i="6"/>
  <c r="W512" i="6"/>
  <c r="W513" i="6"/>
  <c r="W496" i="6"/>
  <c r="W497" i="6"/>
  <c r="W498" i="6"/>
  <c r="W499" i="6"/>
  <c r="W500" i="6"/>
  <c r="W501" i="6"/>
  <c r="X502" i="6"/>
  <c r="X503" i="6"/>
  <c r="X504" i="6"/>
  <c r="X505" i="6"/>
  <c r="X506" i="6"/>
  <c r="X507" i="6"/>
  <c r="X508" i="6"/>
  <c r="X509" i="6"/>
  <c r="X510" i="6"/>
  <c r="X511" i="6"/>
  <c r="X512" i="6"/>
  <c r="X513" i="6"/>
  <c r="X514" i="6"/>
  <c r="X515" i="6"/>
  <c r="X516" i="6"/>
  <c r="X517" i="6"/>
  <c r="X518" i="6"/>
  <c r="W561" i="6"/>
  <c r="W562" i="6"/>
  <c r="W563" i="6"/>
  <c r="W558" i="6"/>
  <c r="W559" i="6"/>
  <c r="W560" i="6"/>
  <c r="X546" i="6"/>
  <c r="X547" i="6"/>
  <c r="X548" i="6"/>
  <c r="X549" i="6"/>
  <c r="X550" i="6"/>
  <c r="X551" i="6"/>
  <c r="X552" i="6"/>
  <c r="X553" i="6"/>
  <c r="X554" i="6"/>
  <c r="X555" i="6"/>
  <c r="X556" i="6"/>
  <c r="X557" i="6"/>
  <c r="X558" i="6"/>
  <c r="X559" i="6"/>
  <c r="X560" i="6"/>
  <c r="X561" i="6"/>
  <c r="X562" i="6"/>
  <c r="X563" i="6"/>
  <c r="X564" i="6"/>
  <c r="X565" i="6"/>
  <c r="X566" i="6"/>
  <c r="X491" i="6"/>
  <c r="W97" i="6"/>
  <c r="W98" i="6"/>
  <c r="W99" i="6"/>
  <c r="W100" i="6"/>
  <c r="W101" i="6"/>
  <c r="W102" i="6"/>
  <c r="W103" i="6"/>
  <c r="W43" i="6"/>
  <c r="W42" i="6"/>
  <c r="W36" i="6"/>
  <c r="W37" i="6"/>
  <c r="W38" i="6"/>
  <c r="W39" i="6"/>
  <c r="W40" i="6"/>
  <c r="W41" i="6"/>
  <c r="X42" i="6"/>
  <c r="X43" i="6"/>
  <c r="X44" i="6"/>
  <c r="X45" i="6"/>
  <c r="X46" i="6"/>
  <c r="X47" i="6"/>
  <c r="X97" i="6"/>
  <c r="X98" i="6"/>
  <c r="X99" i="6"/>
  <c r="X100" i="6"/>
  <c r="X101" i="6"/>
  <c r="X102" i="6"/>
  <c r="X103" i="6"/>
  <c r="X273" i="6"/>
  <c r="X161" i="6"/>
  <c r="X162" i="6"/>
  <c r="X163" i="6"/>
  <c r="X36" i="6"/>
  <c r="X37" i="6"/>
  <c r="X38" i="6"/>
  <c r="X381" i="6"/>
  <c r="W104" i="6"/>
  <c r="W105" i="6"/>
  <c r="W106" i="6"/>
  <c r="W107" i="6"/>
  <c r="W108" i="6"/>
  <c r="W109" i="6"/>
  <c r="W110" i="6"/>
  <c r="W111" i="6"/>
  <c r="X104" i="6"/>
  <c r="X105" i="6"/>
  <c r="X106" i="6"/>
  <c r="X107" i="6"/>
  <c r="X108" i="6"/>
  <c r="X109" i="6"/>
  <c r="X110" i="6"/>
  <c r="X111" i="6"/>
  <c r="X112" i="6"/>
  <c r="X113" i="6"/>
  <c r="X310" i="6"/>
  <c r="X311" i="6"/>
  <c r="X312" i="6"/>
  <c r="X313" i="6"/>
  <c r="X314" i="6"/>
  <c r="X315" i="6"/>
  <c r="X316" i="6"/>
  <c r="X317" i="6"/>
  <c r="X318" i="6"/>
  <c r="X319" i="6"/>
  <c r="X320" i="6"/>
  <c r="X321" i="6"/>
  <c r="X322" i="6"/>
  <c r="W526" i="6"/>
  <c r="W527" i="6"/>
  <c r="W528" i="6"/>
  <c r="W529" i="6"/>
  <c r="W530" i="6"/>
  <c r="W531" i="6"/>
  <c r="W519" i="6"/>
  <c r="W520" i="6"/>
  <c r="W521" i="6"/>
  <c r="W522" i="6"/>
  <c r="W523" i="6"/>
  <c r="W524" i="6"/>
  <c r="W525" i="6"/>
  <c r="X519" i="6"/>
  <c r="X520" i="6"/>
  <c r="X521" i="6"/>
  <c r="X522" i="6"/>
  <c r="X523" i="6"/>
  <c r="X524" i="6"/>
  <c r="X525" i="6"/>
  <c r="X526" i="6"/>
  <c r="X527" i="6"/>
  <c r="X528" i="6"/>
  <c r="X529" i="6"/>
  <c r="X530" i="6"/>
  <c r="X531" i="6"/>
  <c r="X532" i="6"/>
  <c r="W574" i="6"/>
  <c r="W570" i="6"/>
  <c r="W571" i="6"/>
  <c r="W572" i="6"/>
  <c r="X573" i="6"/>
  <c r="X574" i="6"/>
  <c r="X382" i="6"/>
  <c r="X492" i="6"/>
  <c r="X493" i="6"/>
  <c r="X494" i="6"/>
  <c r="W7" i="6"/>
  <c r="X23" i="6"/>
  <c r="X7" i="6"/>
  <c r="W590" i="6"/>
  <c r="W591" i="6"/>
  <c r="W589" i="6"/>
  <c r="W579" i="6"/>
  <c r="W580" i="6"/>
  <c r="W581" i="6"/>
  <c r="W582" i="6"/>
  <c r="W583" i="6"/>
  <c r="W584" i="6"/>
  <c r="W585" i="6"/>
  <c r="W586" i="6"/>
  <c r="W587" i="6"/>
  <c r="W588" i="6"/>
  <c r="W575" i="6"/>
  <c r="W576" i="6"/>
  <c r="W577" i="6"/>
  <c r="W578" i="6"/>
  <c r="X575" i="6"/>
  <c r="X576" i="6"/>
  <c r="X577" i="6"/>
  <c r="X578" i="6"/>
  <c r="X579" i="6"/>
  <c r="X580" i="6"/>
  <c r="X581" i="6"/>
  <c r="X582" i="6"/>
  <c r="X583" i="6"/>
  <c r="X584" i="6"/>
  <c r="X585" i="6"/>
  <c r="X586" i="6"/>
  <c r="X587" i="6"/>
  <c r="X588" i="6"/>
  <c r="X589" i="6"/>
  <c r="X590" i="6"/>
  <c r="X591" i="6"/>
  <c r="X592" i="6"/>
  <c r="X593" i="6"/>
  <c r="X594" i="6"/>
  <c r="X595" i="6"/>
  <c r="X596" i="6"/>
  <c r="X597" i="6"/>
  <c r="X598" i="6"/>
  <c r="W603" i="6"/>
  <c r="X446" i="6"/>
  <c r="X495" i="6"/>
  <c r="X447" i="6"/>
  <c r="W604" i="6"/>
  <c r="W605" i="6"/>
  <c r="W600" i="6"/>
  <c r="W601" i="6"/>
  <c r="X602" i="6"/>
  <c r="X603" i="6"/>
  <c r="X604" i="6"/>
  <c r="X605" i="6"/>
  <c r="X606" i="6"/>
  <c r="X607" i="6"/>
  <c r="X608" i="6"/>
  <c r="X609" i="6"/>
  <c r="X610" i="6"/>
  <c r="X599" i="6"/>
  <c r="X567" i="6"/>
  <c r="X568" i="6"/>
  <c r="X569" i="6"/>
  <c r="W621" i="6"/>
  <c r="W622" i="6"/>
  <c r="W623" i="6"/>
  <c r="W618" i="6"/>
  <c r="W619" i="6"/>
  <c r="W620" i="6"/>
  <c r="W616" i="6"/>
  <c r="W617" i="6"/>
  <c r="W611" i="6"/>
  <c r="W612" i="6"/>
  <c r="W613" i="6"/>
  <c r="W614" i="6"/>
  <c r="X615" i="6"/>
  <c r="X616" i="6"/>
  <c r="X617" i="6"/>
  <c r="X618" i="6"/>
  <c r="X619" i="6"/>
  <c r="X620" i="6"/>
  <c r="X621" i="6"/>
  <c r="X622" i="6"/>
  <c r="X623" i="6"/>
  <c r="X624" i="6"/>
  <c r="W644" i="6"/>
  <c r="X645" i="6"/>
  <c r="X209" i="6"/>
  <c r="X210" i="6"/>
  <c r="X211" i="6"/>
  <c r="X533" i="6"/>
  <c r="W632" i="6"/>
  <c r="W633" i="6"/>
  <c r="W634" i="6"/>
  <c r="W11" i="6"/>
  <c r="W10" i="6"/>
  <c r="W9" i="6"/>
  <c r="W8" i="6"/>
  <c r="X8" i="6"/>
  <c r="X9" i="6"/>
  <c r="X10" i="6"/>
  <c r="X11" i="6"/>
  <c r="X12" i="6"/>
  <c r="X13" i="6"/>
  <c r="X14" i="6"/>
  <c r="X534" i="6"/>
  <c r="X535" i="6"/>
  <c r="X536" i="6"/>
  <c r="X383" i="6"/>
  <c r="X496" i="6"/>
  <c r="X537" i="6"/>
  <c r="X570" i="6"/>
  <c r="W630" i="6"/>
  <c r="W631" i="6"/>
  <c r="W627" i="6"/>
  <c r="W628" i="6"/>
  <c r="W629" i="6"/>
  <c r="X627" i="6"/>
  <c r="X628" i="6"/>
  <c r="X629" i="6"/>
  <c r="X630" i="6"/>
  <c r="X631" i="6"/>
  <c r="X632" i="6"/>
  <c r="W640" i="6"/>
  <c r="W637" i="6"/>
  <c r="W639" i="6"/>
  <c r="X640" i="6"/>
  <c r="W641" i="6"/>
  <c r="X641" i="6"/>
  <c r="W642" i="6"/>
  <c r="X642" i="6"/>
  <c r="W643" i="6"/>
  <c r="X643" i="6"/>
  <c r="X644" i="6"/>
  <c r="X633" i="6"/>
  <c r="W636" i="6"/>
  <c r="W635" i="6"/>
  <c r="X636" i="6"/>
  <c r="X637" i="6"/>
  <c r="X638" i="6"/>
  <c r="X639" i="6"/>
  <c r="X48" i="6"/>
  <c r="X49" i="6"/>
  <c r="X50" i="6"/>
  <c r="X51" i="6"/>
  <c r="X52" i="6"/>
  <c r="X53" i="6"/>
  <c r="X54" i="6"/>
  <c r="X39" i="6"/>
  <c r="X40" i="6"/>
  <c r="X41" i="6"/>
  <c r="X634" i="6"/>
  <c r="X635" i="6"/>
  <c r="X79" i="6"/>
  <c r="X24" i="6"/>
  <c r="X80" i="6"/>
  <c r="X25" i="6"/>
  <c r="X81" i="6"/>
  <c r="X82" i="6"/>
  <c r="X114" i="6"/>
  <c r="X115" i="6"/>
  <c r="X384" i="6"/>
  <c r="X385" i="6"/>
  <c r="X386" i="6"/>
  <c r="X387" i="6"/>
  <c r="X388" i="6"/>
  <c r="X389" i="6"/>
  <c r="X390" i="6"/>
  <c r="X391" i="6"/>
  <c r="X392" i="6"/>
  <c r="X497" i="6"/>
  <c r="X498" i="6"/>
  <c r="X448" i="6"/>
  <c r="X449" i="6"/>
  <c r="X450" i="6"/>
  <c r="X451" i="6"/>
  <c r="X452" i="6"/>
  <c r="X571" i="6"/>
  <c r="X572" i="6"/>
  <c r="X499" i="6"/>
  <c r="X500" i="6"/>
  <c r="X83" i="6"/>
  <c r="X164" i="6"/>
  <c r="X165" i="6"/>
  <c r="X166" i="6"/>
  <c r="X116" i="6"/>
  <c r="X117" i="6"/>
  <c r="X274" i="6"/>
  <c r="X275" i="6"/>
  <c r="X276" i="6"/>
  <c r="X393" i="6"/>
  <c r="X212" i="6"/>
  <c r="X213" i="6"/>
  <c r="X214" i="6"/>
  <c r="X215" i="6"/>
  <c r="X323" i="6"/>
  <c r="X324" i="6"/>
  <c r="X325" i="6"/>
  <c r="X326" i="6"/>
  <c r="X600" i="6"/>
  <c r="X501" i="6"/>
  <c r="X538" i="6"/>
  <c r="X539" i="6"/>
  <c r="X540" i="6"/>
  <c r="X601" i="6"/>
  <c r="X611" i="6"/>
  <c r="X612" i="6"/>
  <c r="X613" i="6"/>
  <c r="X614" i="6"/>
  <c r="X625" i="6"/>
  <c r="X626" i="6"/>
  <c r="Y1048" i="6"/>
  <c r="Y1052" i="6"/>
  <c r="Y1050" i="6"/>
  <c r="Y1063" i="6"/>
  <c r="Y1049" i="6"/>
  <c r="Y1060" i="6"/>
  <c r="Y1055" i="6"/>
  <c r="Y1066" i="6"/>
  <c r="Y1061" i="6"/>
  <c r="Y1057" i="6"/>
  <c r="Y1059" i="6"/>
  <c r="Y1054" i="6"/>
  <c r="Y1062" i="6"/>
  <c r="Y1064" i="6"/>
  <c r="Y1065" i="6"/>
  <c r="Y1058" i="6"/>
  <c r="Y1053" i="6"/>
  <c r="Y665" i="6"/>
  <c r="Y684" i="6"/>
  <c r="Y704" i="6"/>
  <c r="Y246" i="6"/>
  <c r="Y787" i="6"/>
  <c r="Y793" i="6"/>
  <c r="Y697" i="6"/>
  <c r="Y726" i="6"/>
  <c r="Y766" i="6"/>
  <c r="Y776" i="6"/>
  <c r="Y799" i="6"/>
  <c r="Y792" i="6"/>
  <c r="Y814" i="6"/>
  <c r="Y838" i="6"/>
  <c r="Y839" i="6"/>
  <c r="Y859" i="6"/>
  <c r="Y865" i="6"/>
  <c r="Y947" i="6"/>
  <c r="Y690" i="6"/>
  <c r="Y652" i="6"/>
  <c r="Y657" i="6"/>
  <c r="Y661" i="6"/>
  <c r="Y694" i="6"/>
  <c r="Y794" i="6"/>
  <c r="Y823" i="6"/>
  <c r="Y864" i="6"/>
  <c r="Y889" i="6"/>
  <c r="Y935" i="6"/>
  <c r="Y967" i="6"/>
  <c r="Y978" i="6"/>
  <c r="Y647" i="6"/>
  <c r="Y710" i="6"/>
  <c r="Y812" i="6"/>
  <c r="Y651" i="6"/>
  <c r="Y653" i="6"/>
  <c r="Y679" i="6"/>
  <c r="Y713" i="6"/>
  <c r="Y715" i="6"/>
  <c r="Y739" i="6"/>
  <c r="Y758" i="6"/>
  <c r="Y828" i="6"/>
  <c r="Y861" i="6"/>
  <c r="Y875" i="6"/>
  <c r="Y898" i="6"/>
  <c r="Y738" i="6"/>
  <c r="Y767" i="6"/>
  <c r="Y768" i="6"/>
  <c r="Y840" i="6"/>
  <c r="Y983" i="6"/>
  <c r="Y700" i="6"/>
  <c r="Y699" i="6"/>
  <c r="Y714" i="6"/>
  <c r="Y754" i="6"/>
  <c r="Y732" i="6"/>
  <c r="Y733" i="6"/>
  <c r="Y735" i="6"/>
  <c r="Y752" i="6"/>
  <c r="Y831" i="6"/>
  <c r="Y824" i="6"/>
  <c r="Y866" i="6"/>
  <c r="Y876" i="6"/>
  <c r="Y970" i="6"/>
  <c r="Y667" i="6"/>
  <c r="Y685" i="6"/>
  <c r="Y688" i="6"/>
  <c r="Y718" i="6"/>
  <c r="Y755" i="6"/>
  <c r="Y780" i="6"/>
  <c r="Y781" i="6"/>
  <c r="Y829" i="6"/>
  <c r="Y833" i="6"/>
  <c r="Y841" i="6"/>
  <c r="Y871" i="6"/>
  <c r="Y913" i="6"/>
  <c r="Y956" i="6"/>
  <c r="Y992" i="6"/>
  <c r="Y786" i="6"/>
  <c r="Y870" i="6"/>
  <c r="Y907" i="6"/>
  <c r="Y1000" i="6"/>
  <c r="Y656" i="6"/>
  <c r="Y842" i="6"/>
  <c r="Y677" i="6"/>
  <c r="Y680" i="6"/>
  <c r="Y702" i="6"/>
  <c r="Y711" i="6"/>
  <c r="Y736" i="6"/>
  <c r="Y740" i="6"/>
  <c r="Y830" i="6"/>
  <c r="Y910" i="6"/>
  <c r="Y668" i="6"/>
  <c r="Y705" i="6"/>
  <c r="Y723" i="6"/>
  <c r="Y737" i="6"/>
  <c r="Y757" i="6"/>
  <c r="Y760" i="6"/>
  <c r="Y695" i="6"/>
  <c r="Y727" i="6"/>
  <c r="Y728" i="6"/>
  <c r="Y796" i="6"/>
  <c r="Y843" i="6"/>
  <c r="Y873" i="6"/>
  <c r="Y957" i="6"/>
  <c r="Y788" i="6"/>
  <c r="Y729" i="6"/>
  <c r="Y731" i="6"/>
  <c r="Y756" i="6"/>
  <c r="Y826" i="6"/>
  <c r="Y915" i="6"/>
  <c r="Y939" i="6"/>
  <c r="Y1004" i="6"/>
  <c r="Y783" i="6"/>
  <c r="Y844" i="6"/>
  <c r="Y929" i="6"/>
  <c r="Y698" i="6"/>
  <c r="Y709" i="6"/>
  <c r="Y725" i="6"/>
  <c r="Y765" i="6"/>
  <c r="Y795" i="6"/>
  <c r="Y800" i="6"/>
  <c r="Y741" i="6"/>
  <c r="Y789" i="6"/>
  <c r="Y797" i="6"/>
  <c r="Y911" i="6"/>
  <c r="Y942" i="6"/>
  <c r="Y658" i="6"/>
  <c r="Y662" i="6"/>
  <c r="Y744" i="6"/>
  <c r="Y798" i="6"/>
  <c r="Y822" i="6"/>
  <c r="Y881" i="6"/>
  <c r="Y646" i="6"/>
  <c r="Y696" i="6"/>
  <c r="Y810" i="6"/>
  <c r="Y867" i="6"/>
  <c r="Y920" i="6"/>
  <c r="Y659" i="6"/>
  <c r="Y686" i="6"/>
  <c r="Y905" i="6"/>
  <c r="Y654" i="6"/>
  <c r="Y670" i="6"/>
  <c r="Y801" i="6"/>
  <c r="Y815" i="6"/>
  <c r="Y818" i="6"/>
  <c r="Y827" i="6"/>
  <c r="Y951" i="6"/>
  <c r="Y648" i="6"/>
  <c r="Y806" i="6"/>
  <c r="Y890" i="6"/>
  <c r="Y816" i="6"/>
  <c r="Y655" i="6"/>
  <c r="Y671" i="6"/>
  <c r="Y747" i="6"/>
  <c r="Y779" i="6"/>
  <c r="Y790" i="6"/>
  <c r="Y883" i="6"/>
  <c r="Y971" i="6"/>
  <c r="Y675" i="6"/>
  <c r="Y748" i="6"/>
  <c r="Y916" i="6"/>
  <c r="Y884" i="6"/>
  <c r="Y906" i="6"/>
  <c r="Y923" i="6"/>
  <c r="Y930" i="6"/>
  <c r="Y649" i="6"/>
  <c r="Y663" i="6"/>
  <c r="Y691" i="6"/>
  <c r="Y749" i="6"/>
  <c r="Y770" i="6"/>
  <c r="Y885" i="6"/>
  <c r="Y693" i="6"/>
  <c r="Y701" i="6"/>
  <c r="Y811" i="6"/>
  <c r="Y819" i="6"/>
  <c r="Y832" i="6"/>
  <c r="Y893" i="6"/>
  <c r="Y650" i="6"/>
  <c r="Y719" i="6"/>
  <c r="Y845" i="6"/>
  <c r="Y896" i="6"/>
  <c r="Y672" i="6"/>
  <c r="Y676" i="6"/>
  <c r="Y707" i="6"/>
  <c r="Y708" i="6"/>
  <c r="Y835" i="6"/>
  <c r="Y846" i="6"/>
  <c r="Y847" i="6"/>
  <c r="Y848" i="6"/>
  <c r="Y849" i="6"/>
  <c r="Y904" i="6"/>
  <c r="Y940" i="6"/>
  <c r="Y958" i="6"/>
  <c r="Y681" i="6"/>
  <c r="Y825" i="6"/>
  <c r="Y877" i="6"/>
  <c r="Y968" i="6"/>
  <c r="Y973" i="6"/>
  <c r="Y999" i="6"/>
  <c r="Y763" i="6"/>
  <c r="Y730" i="6"/>
  <c r="Y878" i="6"/>
  <c r="Y926" i="6"/>
  <c r="Y980" i="6"/>
  <c r="Y716" i="6"/>
  <c r="Y771" i="6"/>
  <c r="Y777" i="6"/>
  <c r="Y886" i="6"/>
  <c r="Y908" i="6"/>
  <c r="Y769" i="6"/>
  <c r="Y850" i="6"/>
  <c r="Y989" i="6"/>
  <c r="Y673" i="6"/>
  <c r="Y720" i="6"/>
  <c r="Y721" i="6"/>
  <c r="Y745" i="6"/>
  <c r="Y791" i="6"/>
  <c r="Y820" i="6"/>
  <c r="Y851" i="6"/>
  <c r="Y979" i="6"/>
  <c r="Y703" i="6"/>
  <c r="Y772" i="6"/>
  <c r="Y817" i="6"/>
  <c r="Y919" i="6"/>
  <c r="Y678" i="6"/>
  <c r="Y948" i="6"/>
  <c r="Y762" i="6"/>
  <c r="Y805" i="6"/>
  <c r="Y984" i="6"/>
  <c r="Y778" i="6"/>
  <c r="Y852" i="6"/>
  <c r="Y897" i="6"/>
  <c r="Y809" i="6"/>
  <c r="Y1025" i="6"/>
  <c r="Y669" i="6"/>
  <c r="Y692" i="6"/>
  <c r="Y706" i="6"/>
  <c r="Y717" i="6"/>
  <c r="Y750" i="6"/>
  <c r="Y813" i="6"/>
  <c r="Y853" i="6"/>
  <c r="Y879" i="6"/>
  <c r="Y899" i="6"/>
  <c r="Y931" i="6"/>
  <c r="Y941" i="6"/>
  <c r="Y1009" i="6"/>
  <c r="Y1017" i="6"/>
  <c r="Y712" i="6"/>
  <c r="Y773" i="6"/>
  <c r="Y802" i="6"/>
  <c r="Y857" i="6"/>
  <c r="Y953" i="6"/>
  <c r="Y1013" i="6"/>
  <c r="Y821" i="6"/>
  <c r="Y934" i="6"/>
  <c r="Y664" i="6"/>
  <c r="Y666" i="6"/>
  <c r="Y687" i="6"/>
  <c r="Y836" i="6"/>
  <c r="Y807" i="6"/>
  <c r="Y892" i="6"/>
  <c r="Y932" i="6"/>
  <c r="Y874" i="6"/>
  <c r="Y887" i="6"/>
  <c r="Y891" i="6"/>
  <c r="Y966" i="6"/>
  <c r="Y436" i="6"/>
  <c r="Y987" i="6"/>
  <c r="Y1032" i="6"/>
  <c r="Y837" i="6"/>
  <c r="Y759" i="6"/>
  <c r="Y803" i="6"/>
  <c r="Y808" i="6"/>
  <c r="Y858" i="6"/>
  <c r="Y909" i="6"/>
  <c r="Y921" i="6"/>
  <c r="Y959" i="6"/>
  <c r="Y1010" i="6"/>
  <c r="Y1011" i="6"/>
  <c r="Y682" i="6"/>
  <c r="Y982" i="6"/>
  <c r="Y746" i="6"/>
  <c r="Y804" i="6"/>
  <c r="Y894" i="6"/>
  <c r="Y1028" i="6"/>
  <c r="Y1038" i="6"/>
  <c r="Y734" i="6"/>
  <c r="Y753" i="6"/>
  <c r="Y925" i="6"/>
  <c r="Y1035" i="6"/>
  <c r="Y1041" i="6"/>
  <c r="Y918" i="6"/>
  <c r="Y742" i="6"/>
  <c r="Y882" i="6"/>
  <c r="Y972" i="6"/>
  <c r="Y722" i="6"/>
  <c r="Y764" i="6"/>
  <c r="Y854" i="6"/>
  <c r="Y855" i="6"/>
  <c r="Y856" i="6"/>
  <c r="Y868" i="6"/>
  <c r="Y880" i="6"/>
  <c r="Y936" i="6"/>
  <c r="Y962" i="6"/>
  <c r="Y974" i="6"/>
  <c r="Y976" i="6"/>
  <c r="Y993" i="6"/>
  <c r="Y784" i="6"/>
  <c r="Y1031" i="6"/>
  <c r="Y933" i="6"/>
  <c r="Y689" i="6"/>
  <c r="Y785" i="6"/>
  <c r="Y963" i="6"/>
  <c r="Y782" i="6"/>
  <c r="Y985" i="6"/>
  <c r="Y1026" i="6"/>
  <c r="Y674" i="6"/>
  <c r="Y774" i="6"/>
  <c r="Y834" i="6"/>
  <c r="Y1045" i="6"/>
  <c r="Y888" i="6"/>
  <c r="Y922" i="6"/>
  <c r="Y1042" i="6"/>
  <c r="Y775" i="6"/>
  <c r="Y1047" i="6"/>
  <c r="Y1015" i="6"/>
  <c r="Y1023" i="6"/>
  <c r="Y977" i="6"/>
  <c r="Y1019" i="6"/>
  <c r="Y914" i="6"/>
  <c r="Y946" i="6"/>
  <c r="Y949" i="6"/>
  <c r="Y988" i="6"/>
  <c r="Y1005" i="6"/>
  <c r="Y1022" i="6"/>
  <c r="Y1036" i="6"/>
  <c r="Y1008" i="6"/>
  <c r="Y415" i="6"/>
  <c r="Y981" i="6"/>
  <c r="Y944" i="6"/>
  <c r="Y955" i="6"/>
  <c r="Y1016" i="6"/>
  <c r="Y1001" i="6"/>
  <c r="Y928" i="6"/>
  <c r="Y1021" i="6"/>
  <c r="Y961" i="6"/>
  <c r="Y924" i="6"/>
  <c r="Y943" i="6"/>
  <c r="Y990" i="6"/>
  <c r="Y863" i="6"/>
  <c r="Y901" i="6"/>
  <c r="Y902" i="6"/>
  <c r="Y998" i="6"/>
  <c r="Y761" i="6"/>
  <c r="Y995" i="6"/>
  <c r="Y1014" i="6"/>
  <c r="Y903" i="6"/>
  <c r="Y938" i="6"/>
  <c r="Y1002" i="6"/>
  <c r="Y1030" i="6"/>
  <c r="Y917" i="6"/>
  <c r="Y1012" i="6"/>
  <c r="Y937" i="6"/>
  <c r="Y862" i="6"/>
  <c r="Y991" i="6"/>
  <c r="Y1043" i="6"/>
  <c r="Y997" i="6"/>
  <c r="Y1037" i="6"/>
  <c r="Y952" i="6"/>
  <c r="Y1040" i="6"/>
  <c r="Y1029" i="6"/>
  <c r="Y1046" i="6"/>
  <c r="Y1044" i="6"/>
  <c r="Y1003" i="6"/>
  <c r="Y1018" i="6"/>
  <c r="Y1007" i="6"/>
  <c r="Y1034" i="6"/>
  <c r="Y1033" i="6"/>
  <c r="Y1027" i="6"/>
  <c r="Y1039" i="6"/>
  <c r="Y135" i="6"/>
  <c r="Y860" i="6"/>
  <c r="Y895" i="6"/>
  <c r="Y927" i="6"/>
  <c r="Y503" i="6"/>
  <c r="Y960" i="6"/>
  <c r="Y382" i="6"/>
  <c r="Y383" i="6"/>
  <c r="Y964" i="6"/>
  <c r="Y965" i="6"/>
  <c r="Y454" i="6"/>
  <c r="Y994" i="6"/>
  <c r="Y1006" i="6"/>
  <c r="Y550" i="6"/>
  <c r="Y551" i="6"/>
  <c r="Y1020" i="6"/>
  <c r="Y912" i="6"/>
  <c r="Y969" i="6"/>
  <c r="Y872" i="6"/>
  <c r="Y975" i="6"/>
  <c r="Y986" i="6"/>
  <c r="Y900" i="6"/>
  <c r="Y356" i="6"/>
  <c r="Y945" i="6"/>
  <c r="Y950" i="6"/>
  <c r="Y743" i="6"/>
  <c r="Y724" i="6"/>
  <c r="Y751" i="6"/>
  <c r="Y954" i="6"/>
  <c r="Y1024" i="6"/>
  <c r="Y869" i="6"/>
  <c r="Y996" i="6"/>
  <c r="Y183" i="6"/>
  <c r="Y254" i="6"/>
  <c r="Y419" i="6"/>
  <c r="Y539" i="6"/>
  <c r="Y142" i="6"/>
  <c r="Y638" i="6"/>
  <c r="Y450" i="6"/>
  <c r="Y573" i="6"/>
  <c r="Y133" i="6"/>
  <c r="Y362" i="6"/>
  <c r="Y247" i="6"/>
  <c r="Y82" i="6"/>
  <c r="Y235" i="6"/>
  <c r="Y269" i="6"/>
  <c r="Y351" i="6"/>
  <c r="Y364" i="6"/>
  <c r="Y470" i="6"/>
  <c r="Y600" i="6"/>
  <c r="Y44" i="6"/>
  <c r="Y46" i="6"/>
  <c r="Y61" i="6"/>
  <c r="Y89" i="6"/>
  <c r="Y175" i="6"/>
  <c r="Y224" i="6"/>
  <c r="Y416" i="6"/>
  <c r="Y158" i="6"/>
  <c r="Y71" i="6"/>
  <c r="Y197" i="6"/>
  <c r="Y215" i="6"/>
  <c r="Y448" i="6"/>
  <c r="Y548" i="6"/>
  <c r="Y147" i="6"/>
  <c r="Y402" i="6"/>
  <c r="Y9" i="6"/>
  <c r="Y24" i="6"/>
  <c r="Y521" i="6"/>
  <c r="Y42" i="6"/>
  <c r="Y187" i="6"/>
  <c r="Y226" i="6"/>
  <c r="Y477" i="6"/>
  <c r="Y137" i="6"/>
  <c r="Y284" i="6"/>
  <c r="Y295" i="6"/>
  <c r="Y368" i="6"/>
  <c r="Y386" i="6"/>
  <c r="Y594" i="6"/>
  <c r="Y522" i="6"/>
  <c r="Y10" i="6"/>
  <c r="Y85" i="6"/>
  <c r="Y91" i="6"/>
  <c r="Y292" i="6"/>
  <c r="Y329" i="6"/>
  <c r="Y601" i="6"/>
  <c r="Y21" i="6"/>
  <c r="Y227" i="6"/>
  <c r="Y239" i="6"/>
  <c r="Y28" i="6"/>
  <c r="Y99" i="6"/>
  <c r="Y3" i="6"/>
  <c r="Y25" i="6"/>
  <c r="Y38" i="6"/>
  <c r="Y115" i="6"/>
  <c r="Y143" i="6"/>
  <c r="Y180" i="6"/>
  <c r="Y181" i="6"/>
  <c r="Y240" i="6"/>
  <c r="Y365" i="6"/>
  <c r="Y456" i="6"/>
  <c r="Y558" i="6"/>
  <c r="Y613" i="6"/>
  <c r="Y634" i="6"/>
  <c r="Y194" i="6"/>
  <c r="Y298" i="6"/>
  <c r="Y631" i="6"/>
  <c r="Y13" i="6"/>
  <c r="Y390" i="6"/>
  <c r="Y418" i="6"/>
  <c r="Y642" i="6"/>
  <c r="Y7" i="6"/>
  <c r="Y29" i="6"/>
  <c r="Y304" i="6"/>
  <c r="Y559" i="6"/>
  <c r="Y138" i="6"/>
  <c r="Y571" i="6"/>
  <c r="Y19" i="6"/>
  <c r="Y196" i="6"/>
  <c r="Y473" i="6"/>
  <c r="Y494" i="6"/>
  <c r="Y156" i="6"/>
  <c r="Y199" i="6"/>
  <c r="Y301" i="6"/>
  <c r="Y367" i="6"/>
  <c r="Y611" i="6"/>
  <c r="Y628" i="6"/>
  <c r="Y241" i="6"/>
  <c r="Y317" i="6"/>
  <c r="Y352" i="6"/>
  <c r="Y481" i="6"/>
  <c r="Y557" i="6"/>
  <c r="Y53" i="6"/>
  <c r="Y552" i="6"/>
  <c r="Y230" i="6"/>
  <c r="Y326" i="6"/>
  <c r="Y354" i="6"/>
  <c r="Y406" i="6"/>
  <c r="Y464" i="6"/>
  <c r="Y286" i="6"/>
  <c r="Y378" i="6"/>
  <c r="Y339" i="6"/>
  <c r="Y371" i="6"/>
  <c r="Y398" i="6"/>
  <c r="Y14" i="6"/>
  <c r="Y83" i="6"/>
  <c r="Y186" i="6"/>
  <c r="Y190" i="6"/>
  <c r="Y475" i="6"/>
  <c r="Y169" i="6"/>
  <c r="Y182" i="6"/>
  <c r="Y270" i="6"/>
  <c r="Y319" i="6"/>
  <c r="Y399" i="6"/>
  <c r="Y420" i="6"/>
  <c r="Y562" i="6"/>
  <c r="Y501" i="6"/>
  <c r="Y332" i="6"/>
  <c r="Y125" i="6"/>
  <c r="Y176" i="6"/>
  <c r="Y396" i="6"/>
  <c r="Y612" i="6"/>
  <c r="Y139" i="6"/>
  <c r="Y274" i="6"/>
  <c r="Y277" i="6"/>
  <c r="Y211" i="6"/>
  <c r="Y282" i="6"/>
  <c r="Y407" i="6"/>
  <c r="Y308" i="6"/>
  <c r="Y585" i="6"/>
  <c r="Y485" i="6"/>
  <c r="Y537" i="6"/>
  <c r="Y212" i="6"/>
  <c r="Y60" i="6"/>
  <c r="Y200" i="6"/>
  <c r="Y345" i="6"/>
  <c r="Y400" i="6"/>
  <c r="Y443" i="6"/>
  <c r="Y467" i="6"/>
  <c r="Y605" i="6"/>
  <c r="Y614" i="6"/>
  <c r="Y457" i="6"/>
  <c r="Y104" i="6"/>
  <c r="Y148" i="6"/>
  <c r="Y153" i="6"/>
  <c r="Y164" i="6"/>
  <c r="Y228" i="6"/>
  <c r="Y242" i="6"/>
  <c r="Y271" i="6"/>
  <c r="Y346" i="6"/>
  <c r="Y387" i="6"/>
  <c r="Y421" i="6"/>
  <c r="Y444" i="6"/>
  <c r="Y449" i="6"/>
  <c r="Y486" i="6"/>
  <c r="Y523" i="6"/>
  <c r="Y525" i="6"/>
  <c r="Y538" i="6"/>
  <c r="Y549" i="6"/>
  <c r="Y553" i="6"/>
  <c r="Y637" i="6"/>
  <c r="Y640" i="6"/>
  <c r="Y643" i="6"/>
  <c r="Y644" i="6"/>
  <c r="Y591" i="6"/>
  <c r="Y357" i="6"/>
  <c r="Y626" i="6"/>
  <c r="Y121" i="6"/>
  <c r="Y2" i="6"/>
  <c r="Y20" i="6"/>
  <c r="Y237" i="6"/>
  <c r="Y312" i="6"/>
  <c r="Y349" i="6"/>
  <c r="Y11" i="6"/>
  <c r="Y23" i="6"/>
  <c r="Y97" i="6"/>
  <c r="Y281" i="6"/>
  <c r="Y291" i="6"/>
  <c r="Y37" i="6"/>
  <c r="Y81" i="6"/>
  <c r="Y98" i="6"/>
  <c r="Y70" i="6"/>
  <c r="Y102" i="6"/>
  <c r="Y177" i="6"/>
  <c r="Y114" i="6"/>
  <c r="Y126" i="6"/>
  <c r="Y214" i="6"/>
  <c r="Y258" i="6"/>
  <c r="Y316" i="6"/>
  <c r="Y381" i="6"/>
  <c r="Y385" i="6"/>
  <c r="Y145" i="6"/>
  <c r="Y229" i="6"/>
  <c r="Y55" i="6"/>
  <c r="Y146" i="6"/>
  <c r="Y152" i="6"/>
  <c r="Y388" i="6"/>
  <c r="Y422" i="6"/>
  <c r="Y12" i="6"/>
  <c r="Y58" i="6"/>
  <c r="Y394" i="6"/>
  <c r="Y395" i="6"/>
  <c r="Y210" i="6"/>
  <c r="Y598" i="6"/>
  <c r="Y40" i="6"/>
  <c r="Y112" i="6"/>
  <c r="Y213" i="6"/>
  <c r="Y234" i="6"/>
  <c r="Y507" i="6"/>
  <c r="Y8" i="6"/>
  <c r="Y48" i="6"/>
  <c r="Y65" i="6"/>
  <c r="Y49" i="6"/>
  <c r="Y101" i="6"/>
  <c r="Y279" i="6"/>
  <c r="Y34" i="6"/>
  <c r="Y45" i="6"/>
  <c r="Y174" i="6"/>
  <c r="Y410" i="6"/>
  <c r="Y4" i="6"/>
  <c r="Y223" i="6"/>
  <c r="Y276" i="6"/>
  <c r="Y36" i="6"/>
  <c r="Y155" i="6"/>
  <c r="Y116" i="6"/>
  <c r="Y80" i="6"/>
  <c r="Y120" i="6"/>
  <c r="Y52" i="6"/>
  <c r="Y69" i="6"/>
  <c r="Y93" i="6"/>
  <c r="Y161" i="6"/>
  <c r="Y320" i="6"/>
  <c r="Y17" i="6"/>
  <c r="Y100" i="6"/>
  <c r="Y117" i="6"/>
  <c r="Y263" i="6"/>
  <c r="Y5" i="6"/>
  <c r="Y68" i="6"/>
  <c r="Y78" i="6"/>
  <c r="Y79" i="6"/>
  <c r="Y136" i="6"/>
  <c r="Y195" i="6"/>
  <c r="Y379" i="6"/>
  <c r="Y43" i="6"/>
  <c r="Y57" i="6"/>
  <c r="Y77" i="6"/>
  <c r="Y94" i="6"/>
  <c r="Y283" i="6"/>
  <c r="Y466" i="6"/>
  <c r="Y502" i="6"/>
  <c r="Y32" i="6"/>
  <c r="Y109" i="6"/>
  <c r="Y209" i="6"/>
  <c r="Y110" i="6"/>
  <c r="Y59" i="6"/>
  <c r="Y303" i="6"/>
  <c r="Y26" i="6"/>
  <c r="Y33" i="6"/>
  <c r="Y233" i="6"/>
  <c r="Y275" i="6"/>
  <c r="Y144" i="6"/>
  <c r="Y50" i="6"/>
  <c r="Y119" i="6"/>
  <c r="Y520" i="6"/>
  <c r="Y606" i="6"/>
  <c r="Y64" i="6"/>
  <c r="Y30" i="6"/>
  <c r="Y315" i="6"/>
  <c r="Y336" i="6"/>
  <c r="Y353" i="6"/>
  <c r="Y409" i="6"/>
  <c r="Y414" i="6"/>
  <c r="Y531" i="6"/>
  <c r="Y629" i="6"/>
  <c r="Y370" i="6"/>
  <c r="Y487" i="6"/>
  <c r="Y499" i="6"/>
  <c r="Y512" i="6"/>
  <c r="Y604" i="6"/>
  <c r="Y619" i="6"/>
  <c r="Y589" i="6"/>
  <c r="Y556" i="6"/>
  <c r="Y577" i="6"/>
  <c r="Y565" i="6"/>
  <c r="Y581" i="6"/>
  <c r="Y620" i="6"/>
  <c r="Y128" i="6"/>
  <c r="Y360" i="6"/>
  <c r="Y438" i="6"/>
  <c r="Y517" i="6"/>
  <c r="Y625" i="6"/>
  <c r="Y639" i="6"/>
  <c r="Y535" i="6"/>
  <c r="Y547" i="6"/>
  <c r="Y47" i="6"/>
  <c r="Y179" i="6"/>
  <c r="Y635" i="6"/>
  <c r="Y617" i="6"/>
  <c r="Y621" i="6"/>
  <c r="Y497" i="6"/>
  <c r="Y514" i="6"/>
  <c r="Y568" i="6"/>
  <c r="Y597" i="6"/>
  <c r="Y630" i="6"/>
  <c r="Y633" i="6"/>
  <c r="Y331" i="6"/>
  <c r="Y511" i="6"/>
  <c r="Y543" i="6"/>
  <c r="Y584" i="6"/>
  <c r="Y134" i="6"/>
  <c r="Y189" i="6"/>
  <c r="Y574" i="6"/>
  <c r="Y588" i="6"/>
  <c r="Y123" i="6"/>
  <c r="Y273" i="6"/>
  <c r="Y515" i="6"/>
  <c r="Y536" i="6"/>
  <c r="Y544" i="6"/>
  <c r="Y593" i="6"/>
  <c r="Y587" i="6"/>
  <c r="Y484" i="6"/>
  <c r="Y624" i="6"/>
  <c r="Y500" i="6"/>
  <c r="Y607" i="6"/>
  <c r="Y527" i="6"/>
  <c r="Y488" i="6"/>
  <c r="Y429" i="6"/>
  <c r="Y609" i="6"/>
  <c r="Y641" i="6"/>
  <c r="Y442" i="6"/>
  <c r="Y578" i="6"/>
  <c r="Y636" i="6"/>
  <c r="Y540" i="6"/>
  <c r="Y493" i="6"/>
  <c r="Y103" i="6"/>
  <c r="Y496" i="6"/>
  <c r="Y622" i="6"/>
  <c r="Y163" i="6"/>
  <c r="Y403" i="6"/>
  <c r="Y505" i="6"/>
  <c r="Y310" i="6"/>
  <c r="Y603" i="6"/>
  <c r="Y627" i="6"/>
  <c r="Y570" i="6"/>
  <c r="Y615" i="6"/>
  <c r="Y618" i="6"/>
  <c r="Y244" i="6"/>
  <c r="Y278" i="6"/>
  <c r="Y300" i="6"/>
  <c r="Y460" i="6"/>
  <c r="Y166" i="6"/>
  <c r="Y363" i="6"/>
  <c r="Y566" i="6"/>
  <c r="Y16" i="6"/>
  <c r="Y256" i="6"/>
  <c r="Y265" i="6"/>
  <c r="Y272" i="6"/>
  <c r="Y610" i="6"/>
  <c r="Y54" i="6"/>
  <c r="Y62" i="6"/>
  <c r="Y168" i="6"/>
  <c r="Y375" i="6"/>
  <c r="Y435" i="6"/>
  <c r="Y90" i="6"/>
  <c r="Y330" i="6"/>
  <c r="Y358" i="6"/>
  <c r="Y401" i="6"/>
  <c r="Y468" i="6"/>
  <c r="Y6" i="6"/>
  <c r="Y51" i="6"/>
  <c r="Y236" i="6"/>
  <c r="Y289" i="6"/>
  <c r="Y366" i="6"/>
  <c r="Y430" i="6"/>
  <c r="Y518" i="6"/>
  <c r="Y575" i="6"/>
  <c r="Y124" i="6"/>
  <c r="Y165" i="6"/>
  <c r="Y172" i="6"/>
  <c r="Y334" i="6"/>
  <c r="Y478" i="6"/>
  <c r="Y76" i="6"/>
  <c r="Y96" i="6"/>
  <c r="Y107" i="6"/>
  <c r="Y257" i="6"/>
  <c r="Y290" i="6"/>
  <c r="Y151" i="6"/>
  <c r="Y198" i="6"/>
  <c r="Y205" i="6"/>
  <c r="Y306" i="6"/>
  <c r="Y361" i="6"/>
  <c r="Y372" i="6"/>
  <c r="Y376" i="6"/>
  <c r="Y592" i="6"/>
  <c r="Y184" i="6"/>
  <c r="Y220" i="6"/>
  <c r="Y453" i="6"/>
  <c r="Y462" i="6"/>
  <c r="Y480" i="6"/>
  <c r="Y221" i="6"/>
  <c r="Y563" i="6"/>
  <c r="Y231" i="6"/>
  <c r="Y248" i="6"/>
  <c r="Y314" i="6"/>
  <c r="Y324" i="6"/>
  <c r="Y341" i="6"/>
  <c r="Y342" i="6"/>
  <c r="Y495" i="6"/>
  <c r="Y582" i="6"/>
  <c r="Y595" i="6"/>
  <c r="Y39" i="6"/>
  <c r="Y160" i="6"/>
  <c r="Y193" i="6"/>
  <c r="Y337" i="6"/>
  <c r="Y608" i="6"/>
  <c r="Y280" i="6"/>
  <c r="Y474" i="6"/>
  <c r="Y561" i="6"/>
  <c r="Y154" i="6"/>
  <c r="Y377" i="6"/>
  <c r="Y63" i="6"/>
  <c r="Y127" i="6"/>
  <c r="Y131" i="6"/>
  <c r="Y185" i="6"/>
  <c r="Y260" i="6"/>
  <c r="Y266" i="6"/>
  <c r="Y287" i="6"/>
  <c r="Y307" i="6"/>
  <c r="Y325" i="6"/>
  <c r="Y335" i="6"/>
  <c r="Y343" i="6"/>
  <c r="Y355" i="6"/>
  <c r="Y391" i="6"/>
  <c r="Y432" i="6"/>
  <c r="Y441" i="6"/>
  <c r="Y459" i="6"/>
  <c r="Y567" i="6"/>
  <c r="Y206" i="6"/>
  <c r="Y446" i="6"/>
  <c r="Y111" i="6"/>
  <c r="Y411" i="6"/>
  <c r="Y413" i="6"/>
  <c r="Y157" i="6"/>
  <c r="Y546" i="6"/>
  <c r="Y599" i="6"/>
  <c r="Y56" i="6"/>
  <c r="Y225" i="6"/>
  <c r="Y249" i="6"/>
  <c r="Y251" i="6"/>
  <c r="Y483" i="6"/>
  <c r="Y554" i="6"/>
  <c r="Y173" i="6"/>
  <c r="Y439" i="6"/>
  <c r="Y506" i="6"/>
  <c r="Y510" i="6"/>
  <c r="Y216" i="6"/>
  <c r="Y285" i="6"/>
  <c r="Y313" i="6"/>
  <c r="Y431" i="6"/>
  <c r="Y434" i="6"/>
  <c r="Y455" i="6"/>
  <c r="Y471" i="6"/>
  <c r="Y491" i="6"/>
  <c r="Y532" i="6"/>
  <c r="Y590" i="6"/>
  <c r="Y623" i="6"/>
  <c r="Y222" i="6"/>
  <c r="Y542" i="6"/>
  <c r="Y321" i="6"/>
  <c r="Y327" i="6"/>
  <c r="Y498" i="6"/>
  <c r="Y294" i="6"/>
  <c r="Y350" i="6"/>
  <c r="Y261" i="6"/>
  <c r="Y447" i="6"/>
  <c r="Y513" i="6"/>
  <c r="Y252" i="6"/>
  <c r="Y293" i="6"/>
  <c r="Y425" i="6"/>
  <c r="Y476" i="6"/>
  <c r="Y492" i="6"/>
  <c r="Y519" i="6"/>
  <c r="Y616" i="6"/>
  <c r="Y533" i="6"/>
  <c r="Y469" i="6"/>
  <c r="Y564" i="6"/>
  <c r="Y105" i="6"/>
  <c r="Y149" i="6"/>
  <c r="Y171" i="6"/>
  <c r="Y245" i="6"/>
  <c r="Y262" i="6"/>
  <c r="Y318" i="6"/>
  <c r="Y338" i="6"/>
  <c r="Y344" i="6"/>
  <c r="Y347" i="6"/>
  <c r="Y380" i="6"/>
  <c r="Y393" i="6"/>
  <c r="Y408" i="6"/>
  <c r="Y437" i="6"/>
  <c r="Y465" i="6"/>
  <c r="Y472" i="6"/>
  <c r="Y586" i="6"/>
  <c r="Y203" i="6"/>
  <c r="Y253" i="6"/>
  <c r="Y369" i="6"/>
  <c r="Y140" i="6"/>
  <c r="Y141" i="6"/>
  <c r="Y243" i="6"/>
  <c r="Y426" i="6"/>
  <c r="Y528" i="6"/>
  <c r="Y583" i="6"/>
  <c r="Y596" i="6"/>
  <c r="Y576" i="6"/>
  <c r="Y108" i="6"/>
  <c r="Y202" i="6"/>
  <c r="Y162" i="6"/>
  <c r="Y348" i="6"/>
  <c r="Y384" i="6"/>
  <c r="Y529" i="6"/>
  <c r="Y645" i="6"/>
  <c r="Y132" i="6"/>
  <c r="Y397" i="6"/>
  <c r="Y463" i="6"/>
  <c r="Y524" i="6"/>
  <c r="Y451" i="6"/>
  <c r="Y569" i="6"/>
  <c r="Y579" i="6"/>
  <c r="Y602" i="6"/>
  <c r="Y188" i="6"/>
  <c r="Y232" i="6"/>
  <c r="Y267" i="6"/>
  <c r="Y250" i="6"/>
  <c r="Y423" i="6"/>
  <c r="Y482" i="6"/>
  <c r="Y452" i="6"/>
  <c r="Y534" i="6"/>
  <c r="Y580" i="6"/>
  <c r="Y572" i="6"/>
  <c r="Y424" i="6"/>
  <c r="Y509" i="6"/>
  <c r="Y268" i="6"/>
  <c r="Y328" i="6"/>
  <c r="Y427" i="6"/>
  <c r="Y428" i="6"/>
  <c r="Y504" i="6"/>
  <c r="Y516" i="6"/>
  <c r="Y526" i="6"/>
  <c r="Y632" i="6"/>
  <c r="Y113" i="6"/>
  <c r="Y359" i="6"/>
  <c r="Y217" i="6"/>
  <c r="Y530" i="6"/>
  <c r="Y555" i="6"/>
  <c r="Y22" i="6"/>
  <c r="Y27" i="6"/>
  <c r="Y35" i="6"/>
  <c r="Y41" i="6"/>
  <c r="Y66" i="6"/>
  <c r="Y67" i="6"/>
  <c r="Y73" i="6"/>
  <c r="Y74" i="6"/>
  <c r="Y75" i="6"/>
  <c r="Y84" i="6"/>
  <c r="Y86" i="6"/>
  <c r="Y87" i="6"/>
  <c r="Y88" i="6"/>
  <c r="Y92" i="6"/>
  <c r="Y106" i="6"/>
  <c r="Y118" i="6"/>
  <c r="Y129" i="6"/>
  <c r="Y130" i="6"/>
  <c r="Y150" i="6"/>
  <c r="Y159" i="6"/>
  <c r="Y167" i="6"/>
  <c r="Y170" i="6"/>
  <c r="Y178" i="6"/>
  <c r="Y191" i="6"/>
  <c r="Y192" i="6"/>
  <c r="Y204" i="6"/>
  <c r="Y207" i="6"/>
  <c r="Y208" i="6"/>
  <c r="Y218" i="6"/>
  <c r="Y255" i="6"/>
  <c r="Y259" i="6"/>
  <c r="Y264" i="6"/>
  <c r="Y288" i="6"/>
  <c r="Y296" i="6"/>
  <c r="Y309" i="6"/>
  <c r="Y297" i="6"/>
  <c r="Y299" i="6"/>
  <c r="Y302" i="6"/>
  <c r="Y311" i="6"/>
  <c r="Y322" i="6"/>
  <c r="Y323" i="6"/>
  <c r="Y333" i="6"/>
  <c r="Y340" i="6"/>
  <c r="Y373" i="6"/>
  <c r="Y374" i="6"/>
  <c r="Y389" i="6"/>
  <c r="Y392" i="6"/>
  <c r="Y404" i="6"/>
  <c r="Y405" i="6"/>
  <c r="Y412" i="6"/>
  <c r="Y417" i="6"/>
  <c r="Y433" i="6"/>
  <c r="Y440" i="6"/>
  <c r="Y445" i="6"/>
  <c r="Y458" i="6"/>
  <c r="Y461" i="6"/>
  <c r="Y479" i="6"/>
  <c r="Y489" i="6"/>
  <c r="Y490" i="6"/>
  <c r="Y508" i="6"/>
  <c r="Y541" i="6"/>
  <c r="Y545" i="6"/>
  <c r="Y560" i="6"/>
  <c r="Y122" i="6"/>
  <c r="Y15" i="6"/>
  <c r="Y72" i="6"/>
  <c r="Y95" i="6"/>
  <c r="Y201" i="6"/>
  <c r="Y219" i="6"/>
  <c r="Y238" i="6"/>
  <c r="Y305" i="6"/>
  <c r="T1042" i="6"/>
  <c r="T1045" i="6"/>
  <c r="T922" i="6"/>
  <c r="T638" i="6"/>
  <c r="T1041" i="6"/>
  <c r="T987" i="6"/>
  <c r="U1042" i="6"/>
  <c r="T1008" i="6"/>
  <c r="T1036" i="6"/>
  <c r="T1011" i="6"/>
  <c r="T988" i="6"/>
  <c r="T1007" i="6"/>
  <c r="U1008" i="6"/>
  <c r="T1047" i="6"/>
  <c r="T775" i="6"/>
  <c r="T644" i="6"/>
  <c r="T1046" i="6"/>
  <c r="U1047" i="6"/>
  <c r="T1024" i="6"/>
  <c r="T862" i="6"/>
  <c r="T954" i="6"/>
  <c r="T570" i="6"/>
  <c r="T1022" i="6"/>
  <c r="T961" i="6"/>
  <c r="T1023" i="6"/>
  <c r="U1024" i="6"/>
  <c r="T938" i="6"/>
  <c r="T903" i="6"/>
  <c r="T321" i="6"/>
  <c r="T933" i="6"/>
  <c r="T928" i="6"/>
  <c r="T937" i="6"/>
  <c r="U938" i="6"/>
  <c r="T917" i="6"/>
  <c r="T1030" i="6"/>
  <c r="T280" i="6"/>
  <c r="T914" i="6"/>
  <c r="T916" i="6"/>
  <c r="U917" i="6"/>
  <c r="T1016" i="6"/>
  <c r="T955" i="6"/>
  <c r="T527" i="6"/>
  <c r="T1015" i="6"/>
  <c r="T998" i="6"/>
  <c r="T997" i="6"/>
  <c r="U998" i="6"/>
  <c r="U1016" i="6"/>
  <c r="T1001" i="6"/>
  <c r="T727" i="6"/>
  <c r="T496" i="6"/>
  <c r="T999" i="6"/>
  <c r="T906" i="6"/>
  <c r="U999" i="6"/>
  <c r="T990" i="6"/>
  <c r="T989" i="6"/>
  <c r="U990" i="6"/>
  <c r="T1000" i="6"/>
  <c r="U1001" i="6"/>
  <c r="T943" i="6"/>
  <c r="T442" i="6"/>
  <c r="T902" i="6"/>
  <c r="T472" i="6"/>
  <c r="T1012" i="6"/>
  <c r="T996" i="6"/>
  <c r="T936" i="6"/>
  <c r="U937" i="6"/>
  <c r="T1021" i="6"/>
  <c r="T560" i="6"/>
  <c r="T1020" i="6"/>
  <c r="T981" i="6"/>
  <c r="U1021" i="6"/>
  <c r="T995" i="6"/>
  <c r="T761" i="6"/>
  <c r="T994" i="6"/>
  <c r="U995" i="6"/>
  <c r="T1014" i="6"/>
  <c r="T515" i="6"/>
  <c r="T1013" i="6"/>
  <c r="T991" i="6"/>
  <c r="U991" i="6"/>
  <c r="U1014" i="6"/>
  <c r="T952" i="6"/>
  <c r="T1037" i="6"/>
  <c r="T944" i="6"/>
  <c r="T724" i="6"/>
  <c r="T951" i="6"/>
  <c r="U952" i="6"/>
  <c r="T1002" i="6"/>
  <c r="U1002" i="6"/>
  <c r="T511" i="6"/>
  <c r="T512" i="6"/>
  <c r="T484" i="6"/>
  <c r="T429" i="6"/>
  <c r="T596" i="6"/>
  <c r="T428" i="6"/>
  <c r="U429" i="6"/>
  <c r="T487" i="6"/>
  <c r="T483" i="6"/>
  <c r="U484" i="6"/>
  <c r="T510" i="6"/>
  <c r="U511" i="6"/>
  <c r="U1012" i="6"/>
  <c r="T1043" i="6"/>
  <c r="U997" i="6"/>
  <c r="T587" i="6"/>
  <c r="T1028" i="6"/>
  <c r="T950" i="6"/>
  <c r="T1029" i="6"/>
  <c r="U1030" i="6"/>
  <c r="T1003" i="6"/>
  <c r="T1044" i="6"/>
  <c r="U1003" i="6"/>
  <c r="T641" i="6"/>
  <c r="U1043" i="6"/>
  <c r="T622" i="6"/>
  <c r="U1037" i="6"/>
  <c r="T1040" i="6"/>
  <c r="T1027" i="6"/>
  <c r="U1028" i="6"/>
  <c r="U1029" i="6"/>
  <c r="T1018" i="6"/>
  <c r="T1017" i="6"/>
  <c r="U1018" i="6"/>
  <c r="T1006" i="6"/>
  <c r="U1007" i="6"/>
  <c r="T624" i="6"/>
  <c r="T1064" i="6"/>
  <c r="T607" i="6"/>
  <c r="T602" i="6"/>
  <c r="T605" i="6"/>
  <c r="T606" i="6"/>
  <c r="U607" i="6"/>
  <c r="T623" i="6"/>
  <c r="U624" i="6"/>
  <c r="T1039" i="6"/>
  <c r="U1040" i="6"/>
  <c r="T1034" i="6"/>
  <c r="T1061" i="6"/>
  <c r="T1032" i="6"/>
  <c r="T1033" i="6"/>
  <c r="U1034" i="6"/>
  <c r="U1033" i="6"/>
  <c r="T1026" i="6"/>
  <c r="U1027" i="6"/>
  <c r="U1044" i="6"/>
  <c r="U1046" i="6"/>
  <c r="T1063" i="6"/>
  <c r="T1038" i="6"/>
  <c r="U1039" i="6"/>
  <c r="T551" i="6"/>
  <c r="T1019" i="6"/>
  <c r="U1020" i="6"/>
  <c r="T912" i="6"/>
  <c r="T273" i="6"/>
  <c r="T899" i="6"/>
  <c r="T911" i="6"/>
  <c r="U912" i="6"/>
  <c r="T900" i="6"/>
  <c r="T986" i="6"/>
  <c r="T250" i="6"/>
  <c r="T894" i="6"/>
  <c r="T743" i="6"/>
  <c r="U900" i="6"/>
  <c r="T969" i="6"/>
  <c r="T965" i="6"/>
  <c r="T968" i="6"/>
  <c r="U969" i="6"/>
  <c r="T975" i="6"/>
  <c r="T408" i="6"/>
  <c r="T974" i="6"/>
  <c r="T872" i="6"/>
  <c r="T868" i="6"/>
  <c r="T871" i="6"/>
  <c r="U872" i="6"/>
  <c r="U975" i="6"/>
  <c r="T945" i="6"/>
  <c r="T356" i="6"/>
  <c r="T941" i="6"/>
  <c r="T869" i="6"/>
  <c r="T756" i="6"/>
  <c r="T760" i="6"/>
  <c r="U761" i="6"/>
  <c r="T861" i="6"/>
  <c r="U869" i="6"/>
  <c r="U945" i="6"/>
  <c r="T751" i="6"/>
  <c r="T949" i="6"/>
  <c r="U950" i="6"/>
  <c r="T203" i="6"/>
  <c r="T206" i="6"/>
  <c r="T376" i="6"/>
  <c r="T202" i="6"/>
  <c r="T201" i="6"/>
  <c r="U202" i="6"/>
  <c r="U203" i="6"/>
  <c r="T217" i="6"/>
  <c r="T90" i="6"/>
  <c r="T434" i="6"/>
  <c r="T985" i="6"/>
  <c r="U986" i="6"/>
  <c r="T360" i="6"/>
  <c r="T953" i="6"/>
  <c r="U954" i="6"/>
  <c r="T860" i="6"/>
  <c r="U944" i="6"/>
  <c r="T863" i="6"/>
  <c r="T450" i="6"/>
  <c r="U863" i="6"/>
  <c r="U955" i="6"/>
  <c r="T927" i="6"/>
  <c r="U928" i="6"/>
  <c r="T901" i="6"/>
  <c r="U901" i="6"/>
  <c r="U902" i="6"/>
  <c r="T463" i="6"/>
  <c r="U996" i="6"/>
  <c r="T415" i="6"/>
  <c r="T977" i="6"/>
  <c r="U903" i="6"/>
  <c r="T980" i="6"/>
  <c r="U981" i="6"/>
  <c r="T960" i="6"/>
  <c r="T924" i="6"/>
  <c r="T923" i="6"/>
  <c r="U924" i="6"/>
  <c r="U961" i="6"/>
  <c r="T331" i="6"/>
  <c r="T942" i="6"/>
  <c r="U943" i="6"/>
  <c r="T388" i="6"/>
  <c r="U862" i="6"/>
  <c r="T793" i="6"/>
  <c r="T834" i="6"/>
  <c r="T339" i="6"/>
  <c r="T859" i="6"/>
  <c r="T858" i="6"/>
  <c r="U859" i="6"/>
  <c r="U860" i="6"/>
  <c r="T895" i="6"/>
  <c r="T243" i="6"/>
  <c r="T888" i="6"/>
  <c r="T683" i="6"/>
  <c r="U895" i="6"/>
  <c r="T310" i="6"/>
  <c r="T926" i="6"/>
  <c r="U927" i="6"/>
  <c r="T63" i="6"/>
  <c r="T62" i="6"/>
  <c r="T433" i="6"/>
  <c r="U63" i="6"/>
  <c r="T710" i="6"/>
  <c r="T573" i="6"/>
  <c r="T723" i="6"/>
  <c r="T722" i="6"/>
  <c r="U723" i="6"/>
  <c r="U724" i="6"/>
  <c r="T370" i="6"/>
  <c r="T959" i="6"/>
  <c r="T503" i="6"/>
  <c r="U960" i="6"/>
  <c r="T964" i="6"/>
  <c r="T383" i="6"/>
  <c r="T963" i="6"/>
  <c r="U964" i="6"/>
  <c r="U965" i="6"/>
  <c r="T78" i="6"/>
  <c r="T76" i="6"/>
  <c r="T56" i="6"/>
  <c r="T461" i="6"/>
  <c r="T53" i="6"/>
  <c r="T55" i="6"/>
  <c r="U56" i="6"/>
  <c r="T77" i="6"/>
  <c r="U78" i="6"/>
  <c r="T734" i="6"/>
  <c r="T362" i="6"/>
  <c r="T742" i="6"/>
  <c r="U743" i="6"/>
  <c r="T750" i="6"/>
  <c r="U751" i="6"/>
  <c r="T454" i="6"/>
  <c r="T993" i="6"/>
  <c r="U994" i="6"/>
  <c r="T505" i="6"/>
  <c r="T1005" i="6"/>
  <c r="U1006" i="6"/>
  <c r="T626" i="6"/>
  <c r="T726" i="6"/>
  <c r="U727" i="6"/>
  <c r="T135" i="6"/>
  <c r="T787" i="6"/>
  <c r="T246" i="6"/>
  <c r="T792" i="6"/>
  <c r="T791" i="6"/>
  <c r="U792" i="6"/>
  <c r="U793" i="6"/>
  <c r="T1053" i="6"/>
  <c r="T1049" i="6"/>
  <c r="T1056" i="6"/>
  <c r="T1052" i="6"/>
  <c r="U1053" i="6"/>
  <c r="T1060" i="6"/>
  <c r="T1058" i="6"/>
  <c r="T831" i="6"/>
  <c r="T1059" i="6"/>
  <c r="U1060" i="6"/>
  <c r="T1055" i="6"/>
  <c r="T1054" i="6"/>
  <c r="U1055" i="6"/>
  <c r="T1062" i="6"/>
  <c r="U1063" i="6"/>
  <c r="U1054" i="6"/>
  <c r="T1057" i="6"/>
  <c r="U1057" i="6"/>
  <c r="U1059" i="6"/>
  <c r="T1066" i="6"/>
  <c r="T617" i="6"/>
  <c r="U1061" i="6"/>
  <c r="T618" i="6"/>
  <c r="T918" i="6"/>
  <c r="U1062" i="6"/>
  <c r="T639" i="6"/>
  <c r="T1065" i="6"/>
  <c r="U1066" i="6"/>
  <c r="U1064" i="6"/>
  <c r="U1058" i="6"/>
  <c r="T633" i="6"/>
  <c r="U1065" i="6"/>
  <c r="T1048" i="6"/>
  <c r="U1049" i="6"/>
  <c r="T1050" i="6"/>
  <c r="T1051" i="6"/>
  <c r="U1050" i="6"/>
  <c r="T457" i="6"/>
  <c r="U1052" i="6"/>
  <c r="T14" i="6"/>
  <c r="U1048" i="6"/>
  <c r="T774" i="6"/>
  <c r="T973" i="6"/>
  <c r="T467" i="6"/>
  <c r="T978" i="6"/>
  <c r="T880" i="6"/>
  <c r="T867" i="6"/>
  <c r="U868" i="6"/>
  <c r="T882" i="6"/>
  <c r="T891" i="6"/>
  <c r="T782" i="6"/>
  <c r="T881" i="6"/>
  <c r="T781" i="6"/>
  <c r="U782" i="6"/>
  <c r="U882" i="6"/>
  <c r="T879" i="6"/>
  <c r="U880" i="6"/>
  <c r="T979" i="6"/>
  <c r="U980" i="6"/>
  <c r="T931" i="6"/>
  <c r="T948" i="6"/>
  <c r="U775" i="6"/>
  <c r="T930" i="6"/>
  <c r="U931" i="6"/>
  <c r="T940" i="6"/>
  <c r="U941" i="6"/>
  <c r="T857" i="6"/>
  <c r="T892" i="6"/>
  <c r="U953" i="6"/>
  <c r="T934" i="6"/>
  <c r="T821" i="6"/>
  <c r="T971" i="6"/>
  <c r="U934" i="6"/>
  <c r="T909" i="6"/>
  <c r="T908" i="6"/>
  <c r="T785" i="6"/>
  <c r="T784" i="6"/>
  <c r="U785" i="6"/>
  <c r="U909" i="6"/>
  <c r="T856" i="6"/>
  <c r="T689" i="6"/>
  <c r="T850" i="6"/>
  <c r="T992" i="6"/>
  <c r="T919" i="6"/>
  <c r="T897" i="6"/>
  <c r="T893" i="6"/>
  <c r="U894" i="6"/>
  <c r="U979" i="6"/>
  <c r="U989" i="6"/>
  <c r="T851" i="6"/>
  <c r="T984" i="6"/>
  <c r="T805" i="6"/>
  <c r="T983" i="6"/>
  <c r="T932" i="6"/>
  <c r="U932" i="6"/>
  <c r="U984" i="6"/>
  <c r="T921" i="6"/>
  <c r="T920" i="6"/>
  <c r="U921" i="6"/>
  <c r="T804" i="6"/>
  <c r="U918" i="6"/>
  <c r="T887" i="6"/>
  <c r="T833" i="6"/>
  <c r="U834" i="6"/>
  <c r="T966" i="6"/>
  <c r="T925" i="6"/>
  <c r="U925" i="6"/>
  <c r="U966" i="6"/>
  <c r="T958" i="6"/>
  <c r="U959" i="6"/>
  <c r="T753" i="6"/>
  <c r="T935" i="6"/>
  <c r="U936" i="6"/>
  <c r="T1009" i="6"/>
  <c r="T976" i="6"/>
  <c r="U888" i="6"/>
  <c r="U933" i="6"/>
  <c r="T972" i="6"/>
  <c r="U972" i="6"/>
  <c r="U974" i="6"/>
  <c r="U976" i="6"/>
  <c r="U1009" i="6"/>
  <c r="U1013" i="6"/>
  <c r="T436" i="6"/>
  <c r="T962" i="6"/>
  <c r="U962" i="6"/>
  <c r="U987" i="6"/>
  <c r="T371" i="6"/>
  <c r="T407" i="6"/>
  <c r="T1031" i="6"/>
  <c r="T1025" i="6"/>
  <c r="T809" i="6"/>
  <c r="T571" i="6"/>
  <c r="U1025" i="6"/>
  <c r="U1017" i="6"/>
  <c r="T1010" i="6"/>
  <c r="T982" i="6"/>
  <c r="U982" i="6"/>
  <c r="U1010" i="6"/>
  <c r="U1011" i="6"/>
  <c r="T682" i="6"/>
  <c r="U993" i="6"/>
  <c r="U963" i="6"/>
  <c r="U922" i="6"/>
  <c r="T913" i="6"/>
  <c r="U914" i="6"/>
  <c r="T614" i="6"/>
  <c r="T612" i="6"/>
  <c r="T525" i="6"/>
  <c r="T603" i="6"/>
  <c r="T604" i="6"/>
  <c r="U605" i="6"/>
  <c r="T613" i="6"/>
  <c r="U614" i="6"/>
  <c r="T946" i="6"/>
  <c r="T669" i="6"/>
  <c r="U946" i="6"/>
  <c r="U949" i="6"/>
  <c r="U1032" i="6"/>
  <c r="U985" i="6"/>
  <c r="T1035" i="6"/>
  <c r="U1035" i="6"/>
  <c r="U977" i="6"/>
  <c r="U1026" i="6"/>
  <c r="U1031" i="6"/>
  <c r="U1038" i="6"/>
  <c r="U1015" i="6"/>
  <c r="U988" i="6"/>
  <c r="T631" i="6"/>
  <c r="U1023" i="6"/>
  <c r="U1041" i="6"/>
  <c r="T562" i="6"/>
  <c r="T1004" i="6"/>
  <c r="U1005" i="6"/>
  <c r="T539" i="6"/>
  <c r="U1019" i="6"/>
  <c r="U1022" i="6"/>
  <c r="U1036" i="6"/>
  <c r="T649" i="6"/>
  <c r="T839" i="6"/>
  <c r="T200" i="6"/>
  <c r="T814" i="6"/>
  <c r="T865" i="6"/>
  <c r="T212" i="6"/>
  <c r="T794" i="6"/>
  <c r="T697" i="6"/>
  <c r="U794" i="6"/>
  <c r="T864" i="6"/>
  <c r="U865" i="6"/>
  <c r="T694" i="6"/>
  <c r="T739" i="6"/>
  <c r="T715" i="6"/>
  <c r="T83" i="6"/>
  <c r="T685" i="6"/>
  <c r="T668" i="6"/>
  <c r="T667" i="6"/>
  <c r="U668" i="6"/>
  <c r="T684" i="6"/>
  <c r="U685" i="6"/>
  <c r="T738" i="6"/>
  <c r="U739" i="6"/>
  <c r="T714" i="6"/>
  <c r="T699" i="6"/>
  <c r="T690" i="6"/>
  <c r="T713" i="6"/>
  <c r="U714" i="6"/>
  <c r="T688" i="6"/>
  <c r="T656" i="6"/>
  <c r="T687" i="6"/>
  <c r="U688" i="6"/>
  <c r="T680" i="6"/>
  <c r="T677" i="6"/>
  <c r="T679" i="6"/>
  <c r="U680" i="6"/>
  <c r="T702" i="6"/>
  <c r="T663" i="6"/>
  <c r="T655" i="6"/>
  <c r="T654" i="6"/>
  <c r="T650" i="6"/>
  <c r="U650" i="6"/>
  <c r="T653" i="6"/>
  <c r="U654" i="6"/>
  <c r="U655" i="6"/>
  <c r="T659" i="6"/>
  <c r="T662" i="6"/>
  <c r="U663" i="6"/>
  <c r="T701" i="6"/>
  <c r="U702" i="6"/>
  <c r="T910" i="6"/>
  <c r="T905" i="6"/>
  <c r="T816" i="6"/>
  <c r="T823" i="6"/>
  <c r="T737" i="6"/>
  <c r="U738" i="6"/>
  <c r="T822" i="6"/>
  <c r="U823" i="6"/>
  <c r="T758" i="6"/>
  <c r="T91" i="6"/>
  <c r="T735" i="6"/>
  <c r="T711" i="6"/>
  <c r="T695" i="6"/>
  <c r="T705" i="6"/>
  <c r="T704" i="6"/>
  <c r="U705" i="6"/>
  <c r="U695" i="6"/>
  <c r="T718" i="6"/>
  <c r="T700" i="6"/>
  <c r="T717" i="6"/>
  <c r="U718" i="6"/>
  <c r="U711" i="6"/>
  <c r="U735" i="6"/>
  <c r="T757" i="6"/>
  <c r="U758" i="6"/>
  <c r="T898" i="6"/>
  <c r="T732" i="6"/>
  <c r="T754" i="6"/>
  <c r="T71" i="6"/>
  <c r="T730" i="6"/>
  <c r="T731" i="6"/>
  <c r="U732" i="6"/>
  <c r="T733" i="6"/>
  <c r="U733" i="6"/>
  <c r="T752" i="6"/>
  <c r="T652" i="6"/>
  <c r="U752" i="6"/>
  <c r="T947" i="6"/>
  <c r="T357" i="6"/>
  <c r="T686" i="6"/>
  <c r="T671" i="6"/>
  <c r="T670" i="6"/>
  <c r="U670" i="6"/>
  <c r="U671" i="6"/>
  <c r="U686" i="6"/>
  <c r="U947" i="6"/>
  <c r="T675" i="6"/>
  <c r="T674" i="6"/>
  <c r="U675" i="6"/>
  <c r="U864" i="6"/>
  <c r="T889" i="6"/>
  <c r="T228" i="6"/>
  <c r="U889" i="6"/>
  <c r="T812" i="6"/>
  <c r="T153" i="6"/>
  <c r="T740" i="6"/>
  <c r="T736" i="6"/>
  <c r="T696" i="6"/>
  <c r="U696" i="6"/>
  <c r="U736" i="6"/>
  <c r="U740" i="6"/>
  <c r="T811" i="6"/>
  <c r="U812" i="6"/>
  <c r="T767" i="6"/>
  <c r="T776" i="6"/>
  <c r="U754" i="6"/>
  <c r="T766" i="6"/>
  <c r="U767" i="6"/>
  <c r="T768" i="6"/>
  <c r="U768" i="6"/>
  <c r="T85" i="6"/>
  <c r="T698" i="6"/>
  <c r="U698" i="6"/>
  <c r="T929" i="6"/>
  <c r="T646" i="6"/>
  <c r="T828" i="6"/>
  <c r="T827" i="6"/>
  <c r="U828" i="6"/>
  <c r="T755" i="6"/>
  <c r="U731" i="6"/>
  <c r="U755" i="6"/>
  <c r="U737" i="6"/>
  <c r="T728" i="6"/>
  <c r="T664" i="6"/>
  <c r="U664" i="6"/>
  <c r="U728" i="6"/>
  <c r="T729" i="6"/>
  <c r="T788" i="6"/>
  <c r="U729" i="6"/>
  <c r="T709" i="6"/>
  <c r="T706" i="6"/>
  <c r="T708" i="6"/>
  <c r="U709" i="6"/>
  <c r="T725" i="6"/>
  <c r="T319" i="6"/>
  <c r="U725" i="6"/>
  <c r="T691" i="6"/>
  <c r="T672" i="6"/>
  <c r="U672" i="6"/>
  <c r="U691" i="6"/>
  <c r="T896" i="6"/>
  <c r="T676" i="6"/>
  <c r="U676" i="6"/>
  <c r="T308" i="6"/>
  <c r="U935" i="6"/>
  <c r="T786" i="6"/>
  <c r="T741" i="6"/>
  <c r="U741" i="6"/>
  <c r="T693" i="6"/>
  <c r="T692" i="6"/>
  <c r="U693" i="6"/>
  <c r="U756" i="6"/>
  <c r="U757" i="6"/>
  <c r="T759" i="6"/>
  <c r="U760" i="6"/>
  <c r="T780" i="6"/>
  <c r="T779" i="6"/>
  <c r="U780" i="6"/>
  <c r="U781" i="6"/>
  <c r="U786" i="6"/>
  <c r="U861" i="6"/>
  <c r="T875" i="6"/>
  <c r="T824" i="6"/>
  <c r="T840" i="6"/>
  <c r="U840" i="6"/>
  <c r="T114" i="6"/>
  <c r="T830" i="6"/>
  <c r="U831" i="6"/>
  <c r="U824" i="6"/>
  <c r="T874" i="6"/>
  <c r="U875" i="6"/>
  <c r="T115" i="6"/>
  <c r="T121" i="6"/>
  <c r="T800" i="6"/>
  <c r="T744" i="6"/>
  <c r="T673" i="6"/>
  <c r="U673" i="6"/>
  <c r="U744" i="6"/>
  <c r="T885" i="6"/>
  <c r="T666" i="6"/>
  <c r="T665" i="6"/>
  <c r="U666" i="6"/>
  <c r="U701" i="6"/>
  <c r="T681" i="6"/>
  <c r="T678" i="6"/>
  <c r="U678" i="6"/>
  <c r="U681" i="6"/>
  <c r="T967" i="6"/>
  <c r="T387" i="6"/>
  <c r="T829" i="6"/>
  <c r="T796" i="6"/>
  <c r="T795" i="6"/>
  <c r="U796" i="6"/>
  <c r="U829" i="6"/>
  <c r="T842" i="6"/>
  <c r="T841" i="6"/>
  <c r="T749" i="6"/>
  <c r="T748" i="6"/>
  <c r="T747" i="6"/>
  <c r="T707" i="6"/>
  <c r="U707" i="6"/>
  <c r="U708" i="6"/>
  <c r="T746" i="6"/>
  <c r="U747" i="6"/>
  <c r="U748" i="6"/>
  <c r="U749" i="6"/>
  <c r="T832" i="6"/>
  <c r="U833" i="6"/>
  <c r="U841" i="6"/>
  <c r="U842" i="6"/>
  <c r="U830" i="6"/>
  <c r="U967" i="6"/>
  <c r="T254" i="6"/>
  <c r="T876" i="6"/>
  <c r="U876" i="6"/>
  <c r="U898" i="6"/>
  <c r="T866" i="6"/>
  <c r="T765" i="6"/>
  <c r="T764" i="6"/>
  <c r="U765" i="6"/>
  <c r="U866" i="6"/>
  <c r="T703" i="6"/>
  <c r="U703" i="6"/>
  <c r="T957" i="6"/>
  <c r="U788" i="6"/>
  <c r="T719" i="6"/>
  <c r="U719" i="6"/>
  <c r="T615" i="6"/>
  <c r="U669" i="6"/>
  <c r="T870" i="6"/>
  <c r="U870" i="6"/>
  <c r="U871" i="6"/>
  <c r="U730" i="6"/>
  <c r="T843" i="6"/>
  <c r="U843" i="6"/>
  <c r="T826" i="6"/>
  <c r="T825" i="6"/>
  <c r="U826" i="6"/>
  <c r="T783" i="6"/>
  <c r="T770" i="6"/>
  <c r="T721" i="6"/>
  <c r="T720" i="6"/>
  <c r="U692" i="6"/>
  <c r="T716" i="6"/>
  <c r="U716" i="6"/>
  <c r="U720" i="6"/>
  <c r="U721" i="6"/>
  <c r="T778" i="6"/>
  <c r="U779" i="6"/>
  <c r="T769" i="6"/>
  <c r="U770" i="6"/>
  <c r="U783" i="6"/>
  <c r="U795" i="6"/>
  <c r="T799" i="6"/>
  <c r="U800" i="6"/>
  <c r="T789" i="6"/>
  <c r="U789" i="6"/>
  <c r="T797" i="6"/>
  <c r="U797" i="6"/>
  <c r="T798" i="6"/>
  <c r="U798" i="6"/>
  <c r="T810" i="6"/>
  <c r="U810" i="6"/>
  <c r="T763" i="6"/>
  <c r="U706" i="6"/>
  <c r="U687" i="6"/>
  <c r="T419" i="6"/>
  <c r="T873" i="6"/>
  <c r="T762" i="6"/>
  <c r="U763" i="6"/>
  <c r="U873" i="6"/>
  <c r="U978" i="6"/>
  <c r="T271" i="6"/>
  <c r="U913" i="6"/>
  <c r="T907" i="6"/>
  <c r="U717" i="6"/>
  <c r="U907" i="6"/>
  <c r="T801" i="6"/>
  <c r="T790" i="6"/>
  <c r="T745" i="6"/>
  <c r="U745" i="6"/>
  <c r="U790" i="6"/>
  <c r="U801" i="6"/>
  <c r="U910" i="6"/>
  <c r="T844" i="6"/>
  <c r="U844" i="6"/>
  <c r="T712" i="6"/>
  <c r="U712" i="6"/>
  <c r="U822" i="6"/>
  <c r="T806" i="6"/>
  <c r="T648" i="6"/>
  <c r="U806" i="6"/>
  <c r="T970" i="6"/>
  <c r="T777" i="6"/>
  <c r="T771" i="6"/>
  <c r="U762" i="6"/>
  <c r="U771" i="6"/>
  <c r="U777" i="6"/>
  <c r="U970" i="6"/>
  <c r="T915" i="6"/>
  <c r="T282" i="6"/>
  <c r="U769" i="6"/>
  <c r="U867" i="6"/>
  <c r="U915" i="6"/>
  <c r="U881" i="6"/>
  <c r="T815" i="6"/>
  <c r="T772" i="6"/>
  <c r="U772" i="6"/>
  <c r="U815" i="6"/>
  <c r="T818" i="6"/>
  <c r="T817" i="6"/>
  <c r="U818" i="6"/>
  <c r="U827" i="6"/>
  <c r="T890" i="6"/>
  <c r="U816" i="6"/>
  <c r="U811" i="6"/>
  <c r="U778" i="6"/>
  <c r="U750" i="6"/>
  <c r="U682" i="6"/>
  <c r="T939" i="6"/>
  <c r="U939" i="6"/>
  <c r="U983" i="6"/>
  <c r="T956" i="6"/>
  <c r="T367" i="6"/>
  <c r="T849" i="6"/>
  <c r="T848" i="6"/>
  <c r="T847" i="6"/>
  <c r="T846" i="6"/>
  <c r="T835" i="6"/>
  <c r="T845" i="6"/>
  <c r="T819" i="6"/>
  <c r="U819" i="6"/>
  <c r="T773" i="6"/>
  <c r="U674" i="6"/>
  <c r="U773" i="6"/>
  <c r="U791" i="6"/>
  <c r="U832" i="6"/>
  <c r="U845" i="6"/>
  <c r="U835" i="6"/>
  <c r="U846" i="6"/>
  <c r="U847" i="6"/>
  <c r="U848" i="6"/>
  <c r="U849" i="6"/>
  <c r="U825" i="6"/>
  <c r="U956" i="6"/>
  <c r="T326" i="6"/>
  <c r="U911" i="6"/>
  <c r="T904" i="6"/>
  <c r="U905" i="6"/>
  <c r="U890" i="6"/>
  <c r="T883" i="6"/>
  <c r="U722" i="6"/>
  <c r="U805" i="6"/>
  <c r="U883" i="6"/>
  <c r="T884" i="6"/>
  <c r="U884" i="6"/>
  <c r="U885" i="6"/>
  <c r="T878" i="6"/>
  <c r="T877" i="6"/>
  <c r="U787" i="6"/>
  <c r="U877" i="6"/>
  <c r="U878" i="6"/>
  <c r="U916" i="6"/>
  <c r="U920" i="6"/>
  <c r="U929" i="6"/>
  <c r="U942" i="6"/>
  <c r="U957" i="6"/>
  <c r="U992" i="6"/>
  <c r="T332" i="6"/>
  <c r="T286" i="6"/>
  <c r="U906" i="6"/>
  <c r="U850" i="6"/>
  <c r="T820" i="6"/>
  <c r="U759" i="6"/>
  <c r="U820" i="6"/>
  <c r="U851" i="6"/>
  <c r="T802" i="6"/>
  <c r="U734" i="6"/>
  <c r="U746" i="6"/>
  <c r="U689" i="6"/>
  <c r="U753" i="6"/>
  <c r="T808" i="6"/>
  <c r="U809" i="6"/>
  <c r="U802" i="6"/>
  <c r="U817" i="6"/>
  <c r="T852" i="6"/>
  <c r="U852" i="6"/>
  <c r="T837" i="6"/>
  <c r="U742" i="6"/>
  <c r="T501" i="6"/>
  <c r="U1000" i="6"/>
  <c r="T853" i="6"/>
  <c r="U853" i="6"/>
  <c r="U857" i="6"/>
  <c r="U923" i="6"/>
  <c r="U951" i="6"/>
  <c r="T803" i="6"/>
  <c r="T807" i="6"/>
  <c r="U807" i="6"/>
  <c r="U803" i="6"/>
  <c r="T813" i="6"/>
  <c r="U764" i="6"/>
  <c r="U813" i="6"/>
  <c r="U821" i="6"/>
  <c r="U893" i="6"/>
  <c r="U896" i="6"/>
  <c r="U930" i="6"/>
  <c r="T242" i="6"/>
  <c r="U904" i="6"/>
  <c r="T886" i="6"/>
  <c r="U886" i="6"/>
  <c r="T836" i="6"/>
  <c r="U808" i="6"/>
  <c r="U836" i="6"/>
  <c r="U1004" i="6"/>
  <c r="U837" i="6"/>
  <c r="U971" i="6"/>
  <c r="U804" i="6"/>
  <c r="U940" i="6"/>
  <c r="U926" i="6"/>
  <c r="U908" i="6"/>
  <c r="U879" i="6"/>
  <c r="U858" i="6"/>
  <c r="U958" i="6"/>
  <c r="U968" i="6"/>
  <c r="T400" i="6"/>
  <c r="U899" i="6"/>
  <c r="U973" i="6"/>
  <c r="U891" i="6"/>
  <c r="U892" i="6"/>
  <c r="U874" i="6"/>
  <c r="U919" i="6"/>
  <c r="U774" i="6"/>
  <c r="U784" i="6"/>
  <c r="U948" i="6"/>
  <c r="U897" i="6"/>
  <c r="U887" i="6"/>
  <c r="T854" i="6"/>
  <c r="U854" i="6"/>
  <c r="T855" i="6"/>
  <c r="U855" i="6"/>
  <c r="U856" i="6"/>
  <c r="T660" i="6"/>
  <c r="T26" i="6"/>
  <c r="U665" i="6"/>
  <c r="T651" i="6"/>
  <c r="U652" i="6"/>
  <c r="T657" i="6"/>
  <c r="U657" i="6"/>
  <c r="T661" i="6"/>
  <c r="U661" i="6"/>
  <c r="T38" i="6"/>
  <c r="U684" i="6"/>
  <c r="U704" i="6"/>
  <c r="U697" i="6"/>
  <c r="T647" i="6"/>
  <c r="T3" i="6"/>
  <c r="U647" i="6"/>
  <c r="T10" i="6"/>
  <c r="U651" i="6"/>
  <c r="T11" i="6"/>
  <c r="U653" i="6"/>
  <c r="T70" i="6"/>
  <c r="U726" i="6"/>
  <c r="T43" i="6"/>
  <c r="U690" i="6"/>
  <c r="U694" i="6"/>
  <c r="T104" i="6"/>
  <c r="U679" i="6"/>
  <c r="U766" i="6"/>
  <c r="U776" i="6"/>
  <c r="T34" i="6"/>
  <c r="T19" i="6"/>
  <c r="U656" i="6"/>
  <c r="T142" i="6"/>
  <c r="T346" i="6"/>
  <c r="U799" i="6"/>
  <c r="T645" i="6"/>
  <c r="T642" i="6"/>
  <c r="U646" i="6"/>
  <c r="T164" i="6"/>
  <c r="U667" i="6"/>
  <c r="U710" i="6"/>
  <c r="U713" i="6"/>
  <c r="U814" i="6"/>
  <c r="T838" i="6"/>
  <c r="T183" i="6"/>
  <c r="U838" i="6"/>
  <c r="U839" i="6"/>
  <c r="T60" i="6"/>
  <c r="T65" i="6"/>
  <c r="U648" i="6"/>
  <c r="T658" i="6"/>
  <c r="U658" i="6"/>
  <c r="U662" i="6"/>
  <c r="U699" i="6"/>
  <c r="U700" i="6"/>
  <c r="U715" i="6"/>
  <c r="T29" i="6"/>
  <c r="U659" i="6"/>
  <c r="U677" i="6"/>
  <c r="U649" i="6"/>
  <c r="T591" i="6"/>
  <c r="T585" i="6"/>
  <c r="T590" i="6"/>
  <c r="U591" i="6"/>
  <c r="T637" i="6"/>
  <c r="T553" i="6"/>
  <c r="T634" i="6"/>
  <c r="T636" i="6"/>
  <c r="U637" i="6"/>
  <c r="T640" i="6"/>
  <c r="U640" i="6"/>
  <c r="T625" i="6"/>
  <c r="U626" i="6"/>
  <c r="T643" i="6"/>
  <c r="U644" i="6"/>
  <c r="T572" i="6"/>
  <c r="U573" i="6"/>
  <c r="U638" i="6"/>
  <c r="T110" i="6"/>
  <c r="T4" i="6"/>
  <c r="T209" i="6"/>
  <c r="T109" i="6"/>
  <c r="T52" i="6"/>
  <c r="T40" i="6"/>
  <c r="T39" i="6"/>
  <c r="U40" i="6"/>
  <c r="T50" i="6"/>
  <c r="T51" i="6"/>
  <c r="U52" i="6"/>
  <c r="U110" i="6"/>
  <c r="T30" i="6"/>
  <c r="T598" i="6"/>
  <c r="T2" i="6"/>
  <c r="T59" i="6"/>
  <c r="U2" i="6"/>
  <c r="T349" i="6"/>
  <c r="U11" i="6"/>
  <c r="T64" i="6"/>
  <c r="T23" i="6"/>
  <c r="T22" i="6"/>
  <c r="U23" i="6"/>
  <c r="U64" i="6"/>
  <c r="T69" i="6"/>
  <c r="T8" i="6"/>
  <c r="T68" i="6"/>
  <c r="U69" i="6"/>
  <c r="T279" i="6"/>
  <c r="T33" i="6"/>
  <c r="U34" i="6"/>
  <c r="T36" i="6"/>
  <c r="T276" i="6"/>
  <c r="T17" i="6"/>
  <c r="T35" i="6"/>
  <c r="U36" i="6"/>
  <c r="T20" i="6"/>
  <c r="T578" i="6"/>
  <c r="U20" i="6"/>
  <c r="T21" i="6"/>
  <c r="T283" i="6"/>
  <c r="T94" i="6"/>
  <c r="T93" i="6"/>
  <c r="T58" i="6"/>
  <c r="T57" i="6"/>
  <c r="U58" i="6"/>
  <c r="T92" i="6"/>
  <c r="U93" i="6"/>
  <c r="U283" i="6"/>
  <c r="T37" i="6"/>
  <c r="U37" i="6"/>
  <c r="T208" i="6"/>
  <c r="U209" i="6"/>
  <c r="T144" i="6"/>
  <c r="T275" i="6"/>
  <c r="T143" i="6"/>
  <c r="U144" i="6"/>
  <c r="T119" i="6"/>
  <c r="T123" i="6"/>
  <c r="T118" i="6"/>
  <c r="U119" i="6"/>
  <c r="T100" i="6"/>
  <c r="T67" i="6"/>
  <c r="U68" i="6"/>
  <c r="T99" i="6"/>
  <c r="U100" i="6"/>
  <c r="T117" i="6"/>
  <c r="T113" i="6"/>
  <c r="T116" i="6"/>
  <c r="U117" i="6"/>
  <c r="T5" i="6"/>
  <c r="T79" i="6"/>
  <c r="T49" i="6"/>
  <c r="T48" i="6"/>
  <c r="T9" i="6"/>
  <c r="T7" i="6"/>
  <c r="U9" i="6"/>
  <c r="T47" i="6"/>
  <c r="U48" i="6"/>
  <c r="U49" i="6"/>
  <c r="U79" i="6"/>
  <c r="T12" i="6"/>
  <c r="T45" i="6"/>
  <c r="T516" i="6"/>
  <c r="T44" i="6"/>
  <c r="U45" i="6"/>
  <c r="T291" i="6"/>
  <c r="T402" i="6"/>
  <c r="T233" i="6"/>
  <c r="T232" i="6"/>
  <c r="U233" i="6"/>
  <c r="T274" i="6"/>
  <c r="U275" i="6"/>
  <c r="T161" i="6"/>
  <c r="T163" i="6"/>
  <c r="U10" i="6"/>
  <c r="T160" i="6"/>
  <c r="U161" i="6"/>
  <c r="T112" i="6"/>
  <c r="T574" i="6"/>
  <c r="T111" i="6"/>
  <c r="U112" i="6"/>
  <c r="T24" i="6"/>
  <c r="U24" i="6"/>
  <c r="U65" i="6"/>
  <c r="T80" i="6"/>
  <c r="U80" i="6"/>
  <c r="T522" i="6"/>
  <c r="U3" i="6"/>
  <c r="T303" i="6"/>
  <c r="T302" i="6"/>
  <c r="U303" i="6"/>
  <c r="T136" i="6"/>
  <c r="T81" i="6"/>
  <c r="T25" i="6"/>
  <c r="U25" i="6"/>
  <c r="U81" i="6"/>
  <c r="U136" i="6"/>
  <c r="T101" i="6"/>
  <c r="T6" i="6"/>
  <c r="U7" i="6"/>
  <c r="U101" i="6"/>
  <c r="T155" i="6"/>
  <c r="U70" i="6"/>
  <c r="U116" i="6"/>
  <c r="T98" i="6"/>
  <c r="T600" i="6"/>
  <c r="T13" i="6"/>
  <c r="U13" i="6"/>
  <c r="U21" i="6"/>
  <c r="U44" i="6"/>
  <c r="T46" i="6"/>
  <c r="U46" i="6"/>
  <c r="T601" i="6"/>
  <c r="T466" i="6"/>
  <c r="T464" i="6"/>
  <c r="T42" i="6"/>
  <c r="T28" i="6"/>
  <c r="U14" i="6"/>
  <c r="T27" i="6"/>
  <c r="U28" i="6"/>
  <c r="U38" i="6"/>
  <c r="T41" i="6"/>
  <c r="U42" i="6"/>
  <c r="T465" i="6"/>
  <c r="U466" i="6"/>
  <c r="T263" i="6"/>
  <c r="T262" i="6"/>
  <c r="U263" i="6"/>
  <c r="T195" i="6"/>
  <c r="T120" i="6"/>
  <c r="T97" i="6"/>
  <c r="T61" i="6"/>
  <c r="T54" i="6"/>
  <c r="U55" i="6"/>
  <c r="U61" i="6"/>
  <c r="T96" i="6"/>
  <c r="T95" i="6"/>
  <c r="U96" i="6"/>
  <c r="U97" i="6"/>
  <c r="U98" i="6"/>
  <c r="U120" i="6"/>
  <c r="T194" i="6"/>
  <c r="U195" i="6"/>
  <c r="T210" i="6"/>
  <c r="T395" i="6"/>
  <c r="T82" i="6"/>
  <c r="T18" i="6"/>
  <c r="U19" i="6"/>
  <c r="U82" i="6"/>
  <c r="U210" i="6"/>
  <c r="T213" i="6"/>
  <c r="U213" i="6"/>
  <c r="T149" i="6"/>
  <c r="T154" i="6"/>
  <c r="U155" i="6"/>
  <c r="T102" i="6"/>
  <c r="U102" i="6"/>
  <c r="T177" i="6"/>
  <c r="U114" i="6"/>
  <c r="T229" i="6"/>
  <c r="T247" i="6"/>
  <c r="T521" i="6"/>
  <c r="T239" i="6"/>
  <c r="T398" i="6"/>
  <c r="T502" i="6"/>
  <c r="U29" i="6"/>
  <c r="U502" i="6"/>
  <c r="T320" i="6"/>
  <c r="U320" i="6"/>
  <c r="T234" i="6"/>
  <c r="U71" i="6"/>
  <c r="U234" i="6"/>
  <c r="T174" i="6"/>
  <c r="T189" i="6"/>
  <c r="T89" i="6"/>
  <c r="T88" i="6"/>
  <c r="U89" i="6"/>
  <c r="T173" i="6"/>
  <c r="U174" i="6"/>
  <c r="T126" i="6"/>
  <c r="T125" i="6"/>
  <c r="U126" i="6"/>
  <c r="T158" i="6"/>
  <c r="T223" i="6"/>
  <c r="T133" i="6"/>
  <c r="T146" i="6"/>
  <c r="T145" i="6"/>
  <c r="U145" i="6"/>
  <c r="U146" i="6"/>
  <c r="T132" i="6"/>
  <c r="U133" i="6"/>
  <c r="T222" i="6"/>
  <c r="U223" i="6"/>
  <c r="U276" i="6"/>
  <c r="T214" i="6"/>
  <c r="U214" i="6"/>
  <c r="T385" i="6"/>
  <c r="T152" i="6"/>
  <c r="T151" i="6"/>
  <c r="U152" i="6"/>
  <c r="T422" i="6"/>
  <c r="T379" i="6"/>
  <c r="T378" i="6"/>
  <c r="U379" i="6"/>
  <c r="T237" i="6"/>
  <c r="T236" i="6"/>
  <c r="T235" i="6"/>
  <c r="U236" i="6"/>
  <c r="U237" i="6"/>
  <c r="T278" i="6"/>
  <c r="T277" i="6"/>
  <c r="U278" i="6"/>
  <c r="U279" i="6"/>
  <c r="T245" i="6"/>
  <c r="U246" i="6"/>
  <c r="T258" i="6"/>
  <c r="T257" i="6"/>
  <c r="T256" i="6"/>
  <c r="U257" i="6"/>
  <c r="U258" i="6"/>
  <c r="T175" i="6"/>
  <c r="U99" i="6"/>
  <c r="U175" i="6"/>
  <c r="T416" i="6"/>
  <c r="T157" i="6"/>
  <c r="T156" i="6"/>
  <c r="U157" i="6"/>
  <c r="U158" i="6"/>
  <c r="T147" i="6"/>
  <c r="T548" i="6"/>
  <c r="U53" i="6"/>
  <c r="U147" i="6"/>
  <c r="T137" i="6"/>
  <c r="T477" i="6"/>
  <c r="T84" i="6"/>
  <c r="U85" i="6"/>
  <c r="U91" i="6"/>
  <c r="U115" i="6"/>
  <c r="U137" i="6"/>
  <c r="T557" i="6"/>
  <c r="T520" i="6"/>
  <c r="T281" i="6"/>
  <c r="U281" i="6"/>
  <c r="T293" i="6"/>
  <c r="T290" i="6"/>
  <c r="T289" i="6"/>
  <c r="T288" i="6"/>
  <c r="U289" i="6"/>
  <c r="U290" i="6"/>
  <c r="U291" i="6"/>
  <c r="T519" i="6"/>
  <c r="U520" i="6"/>
  <c r="T403" i="6"/>
  <c r="T394" i="6"/>
  <c r="U395" i="6"/>
  <c r="T312" i="6"/>
  <c r="U229" i="6"/>
  <c r="T311" i="6"/>
  <c r="U312" i="6"/>
  <c r="T316" i="6"/>
  <c r="U83" i="6"/>
  <c r="T315" i="6"/>
  <c r="U316" i="6"/>
  <c r="U247" i="6"/>
  <c r="T187" i="6"/>
  <c r="U143" i="6"/>
  <c r="T186" i="6"/>
  <c r="U187" i="6"/>
  <c r="U235" i="6"/>
  <c r="T269" i="6"/>
  <c r="T224" i="6"/>
  <c r="U224" i="6"/>
  <c r="T268" i="6"/>
  <c r="U269" i="6"/>
  <c r="T197" i="6"/>
  <c r="T196" i="6"/>
  <c r="U197" i="6"/>
  <c r="T215" i="6"/>
  <c r="U215" i="6"/>
  <c r="T410" i="6"/>
  <c r="T193" i="6"/>
  <c r="U194" i="6"/>
  <c r="T409" i="6"/>
  <c r="U410" i="6"/>
  <c r="T348" i="6"/>
  <c r="U349" i="6"/>
  <c r="T381" i="6"/>
  <c r="T380" i="6"/>
  <c r="U381" i="6"/>
  <c r="T384" i="6"/>
  <c r="U385" i="6"/>
  <c r="T226" i="6"/>
  <c r="T181" i="6"/>
  <c r="T180" i="6"/>
  <c r="T138" i="6"/>
  <c r="U138" i="6"/>
  <c r="T179" i="6"/>
  <c r="U180" i="6"/>
  <c r="U181" i="6"/>
  <c r="T225" i="6"/>
  <c r="U225" i="6"/>
  <c r="U226" i="6"/>
  <c r="T559" i="6"/>
  <c r="T494" i="6"/>
  <c r="U156" i="6"/>
  <c r="T507" i="6"/>
  <c r="T351" i="6"/>
  <c r="T284" i="6"/>
  <c r="U284" i="6"/>
  <c r="T350" i="6"/>
  <c r="U351" i="6"/>
  <c r="T506" i="6"/>
  <c r="U507" i="6"/>
  <c r="T295" i="6"/>
  <c r="T620" i="6"/>
  <c r="T294" i="6"/>
  <c r="U295" i="6"/>
  <c r="U388" i="6"/>
  <c r="T31" i="6"/>
  <c r="T361" i="6"/>
  <c r="U362" i="6"/>
  <c r="T364" i="6"/>
  <c r="T240" i="6"/>
  <c r="T227" i="6"/>
  <c r="T199" i="6"/>
  <c r="U196" i="6"/>
  <c r="T198" i="6"/>
  <c r="U199" i="6"/>
  <c r="U227" i="6"/>
  <c r="T238" i="6"/>
  <c r="U239" i="6"/>
  <c r="U240" i="6"/>
  <c r="T363" i="6"/>
  <c r="U364" i="6"/>
  <c r="U60" i="6"/>
  <c r="T298" i="6"/>
  <c r="T124" i="6"/>
  <c r="U125" i="6"/>
  <c r="T297" i="6"/>
  <c r="U298" i="6"/>
  <c r="U606" i="6"/>
  <c r="T421" i="6"/>
  <c r="U422" i="6"/>
  <c r="U416" i="6"/>
  <c r="T368" i="6"/>
  <c r="T169" i="6"/>
  <c r="T190" i="6"/>
  <c r="T185" i="6"/>
  <c r="U186" i="6"/>
  <c r="U190" i="6"/>
  <c r="T168" i="6"/>
  <c r="U169" i="6"/>
  <c r="U368" i="6"/>
  <c r="T386" i="6"/>
  <c r="U386" i="6"/>
  <c r="T292" i="6"/>
  <c r="T241" i="6"/>
  <c r="T182" i="6"/>
  <c r="T139" i="6"/>
  <c r="T103" i="6"/>
  <c r="U104" i="6"/>
  <c r="U139" i="6"/>
  <c r="U182" i="6"/>
  <c r="U241" i="6"/>
  <c r="U292" i="6"/>
  <c r="T628" i="6"/>
  <c r="T475" i="6"/>
  <c r="T593" i="6"/>
  <c r="T597" i="6"/>
  <c r="U598" i="6"/>
  <c r="T470" i="6"/>
  <c r="T304" i="6"/>
  <c r="U304" i="6"/>
  <c r="T469" i="6"/>
  <c r="U470" i="6"/>
  <c r="T448" i="6"/>
  <c r="T365" i="6"/>
  <c r="T211" i="6"/>
  <c r="U153" i="6"/>
  <c r="U211" i="6"/>
  <c r="U365" i="6"/>
  <c r="T447" i="6"/>
  <c r="U448" i="6"/>
  <c r="U164" i="6"/>
  <c r="T401" i="6"/>
  <c r="U402" i="6"/>
  <c r="T432" i="6"/>
  <c r="T413" i="6"/>
  <c r="T344" i="6"/>
  <c r="T267" i="6"/>
  <c r="T460" i="6"/>
  <c r="T253" i="6"/>
  <c r="T249" i="6"/>
  <c r="U250" i="6"/>
  <c r="T266" i="6"/>
  <c r="U267" i="6"/>
  <c r="U268" i="6"/>
  <c r="T338" i="6"/>
  <c r="T355" i="6"/>
  <c r="U350" i="6"/>
  <c r="T441" i="6"/>
  <c r="T337" i="6"/>
  <c r="U338" i="6"/>
  <c r="T343" i="6"/>
  <c r="U344" i="6"/>
  <c r="T391" i="6"/>
  <c r="U380" i="6"/>
  <c r="T411" i="6"/>
  <c r="T417" i="6"/>
  <c r="U411" i="6"/>
  <c r="T412" i="6"/>
  <c r="U413" i="6"/>
  <c r="U434" i="6"/>
  <c r="T435" i="6"/>
  <c r="U436" i="6"/>
  <c r="T329" i="6"/>
  <c r="T270" i="6"/>
  <c r="T176" i="6"/>
  <c r="U176" i="6"/>
  <c r="U270" i="6"/>
  <c r="T328" i="6"/>
  <c r="U329" i="6"/>
  <c r="T301" i="6"/>
  <c r="T300" i="6"/>
  <c r="U301" i="6"/>
  <c r="T317" i="6"/>
  <c r="T148" i="6"/>
  <c r="U148" i="6"/>
  <c r="U317" i="6"/>
  <c r="T230" i="6"/>
  <c r="T552" i="6"/>
  <c r="U230" i="6"/>
  <c r="T390" i="6"/>
  <c r="T352" i="6"/>
  <c r="T325" i="6"/>
  <c r="U326" i="6"/>
  <c r="U352" i="6"/>
  <c r="T366" i="6"/>
  <c r="U367" i="6"/>
  <c r="T389" i="6"/>
  <c r="U390" i="6"/>
  <c r="T476" i="6"/>
  <c r="U477" i="6"/>
  <c r="T382" i="6"/>
  <c r="U382" i="6"/>
  <c r="T285" i="6"/>
  <c r="U286" i="6"/>
  <c r="T318" i="6"/>
  <c r="U319" i="6"/>
  <c r="U212" i="6"/>
  <c r="U274" i="6"/>
  <c r="T537" i="6"/>
  <c r="U200" i="6"/>
  <c r="T456" i="6"/>
  <c r="T418" i="6"/>
  <c r="U228" i="6"/>
  <c r="U242" i="6"/>
  <c r="U277" i="6"/>
  <c r="U282" i="6"/>
  <c r="U418" i="6"/>
  <c r="T455" i="6"/>
  <c r="U456" i="6"/>
  <c r="U521" i="6"/>
  <c r="T594" i="6"/>
  <c r="U522" i="6"/>
  <c r="T354" i="6"/>
  <c r="T353" i="6"/>
  <c r="U354" i="6"/>
  <c r="T377" i="6"/>
  <c r="U378" i="6"/>
  <c r="U339" i="6"/>
  <c r="U371" i="6"/>
  <c r="U271" i="6"/>
  <c r="T399" i="6"/>
  <c r="U121" i="6"/>
  <c r="U332" i="6"/>
  <c r="T397" i="6"/>
  <c r="U398" i="6"/>
  <c r="U399" i="6"/>
  <c r="T599" i="6"/>
  <c r="U600" i="6"/>
  <c r="T481" i="6"/>
  <c r="T473" i="6"/>
  <c r="T307" i="6"/>
  <c r="U308" i="6"/>
  <c r="U473" i="6"/>
  <c r="T482" i="6"/>
  <c r="T480" i="6"/>
  <c r="U481" i="6"/>
  <c r="T493" i="6"/>
  <c r="U494" i="6"/>
  <c r="T547" i="6"/>
  <c r="U548" i="6"/>
  <c r="T486" i="6"/>
  <c r="T406" i="6"/>
  <c r="T405" i="6"/>
  <c r="U406" i="6"/>
  <c r="T420" i="6"/>
  <c r="U420" i="6"/>
  <c r="T396" i="6"/>
  <c r="U396" i="6"/>
  <c r="U594" i="6"/>
  <c r="T558" i="6"/>
  <c r="U407" i="6"/>
  <c r="U558" i="6"/>
  <c r="U387" i="6"/>
  <c r="U464" i="6"/>
  <c r="T474" i="6"/>
  <c r="U475" i="6"/>
  <c r="T345" i="6"/>
  <c r="U345" i="6"/>
  <c r="U346" i="6"/>
  <c r="T449" i="6"/>
  <c r="U183" i="6"/>
  <c r="T444" i="6"/>
  <c r="T443" i="6"/>
  <c r="U443" i="6"/>
  <c r="U444" i="6"/>
  <c r="U449" i="6"/>
  <c r="U559" i="6"/>
  <c r="U571" i="6"/>
  <c r="U601" i="6"/>
  <c r="T556" i="6"/>
  <c r="U557" i="6"/>
  <c r="T588" i="6"/>
  <c r="T500" i="6"/>
  <c r="U501" i="6"/>
  <c r="T141" i="6"/>
  <c r="U142" i="6"/>
  <c r="U400" i="6"/>
  <c r="U421" i="6"/>
  <c r="T609" i="6"/>
  <c r="U613" i="6"/>
  <c r="T485" i="6"/>
  <c r="U254" i="6"/>
  <c r="U485" i="6"/>
  <c r="U486" i="6"/>
  <c r="U552" i="6"/>
  <c r="T561" i="6"/>
  <c r="U562" i="6"/>
  <c r="U467" i="6"/>
  <c r="U503" i="6"/>
  <c r="U457" i="6"/>
  <c r="T611" i="6"/>
  <c r="T538" i="6"/>
  <c r="T523" i="6"/>
  <c r="U523" i="6"/>
  <c r="T540" i="6"/>
  <c r="T536" i="6"/>
  <c r="U537" i="6"/>
  <c r="U538" i="6"/>
  <c r="T610" i="6"/>
  <c r="U611" i="6"/>
  <c r="T524" i="6"/>
  <c r="U525" i="6"/>
  <c r="U357" i="6"/>
  <c r="T549" i="6"/>
  <c r="U549" i="6"/>
  <c r="U553" i="6"/>
  <c r="T630" i="6"/>
  <c r="U631" i="6"/>
  <c r="U634" i="6"/>
  <c r="T627" i="6"/>
  <c r="U419" i="6"/>
  <c r="T584" i="6"/>
  <c r="T583" i="6"/>
  <c r="U584" i="6"/>
  <c r="U585" i="6"/>
  <c r="U612" i="6"/>
  <c r="U628" i="6"/>
  <c r="U539" i="6"/>
  <c r="U642" i="6"/>
  <c r="U450" i="6"/>
  <c r="U43" i="6"/>
  <c r="T32" i="6"/>
  <c r="U32" i="6"/>
  <c r="U26" i="6"/>
  <c r="U57" i="6"/>
  <c r="U77" i="6"/>
  <c r="U33" i="6"/>
  <c r="U12" i="6"/>
  <c r="U94" i="6"/>
  <c r="T16" i="6"/>
  <c r="U17" i="6"/>
  <c r="T635" i="6"/>
  <c r="U5" i="6"/>
  <c r="T108" i="6"/>
  <c r="U109" i="6"/>
  <c r="U4" i="6"/>
  <c r="U59" i="6"/>
  <c r="U50" i="6"/>
  <c r="U30" i="6"/>
  <c r="T347" i="6"/>
  <c r="U8" i="6"/>
  <c r="U618" i="6"/>
  <c r="U636" i="6"/>
  <c r="T629" i="6"/>
  <c r="U627" i="6"/>
  <c r="U615" i="6"/>
  <c r="T621" i="6"/>
  <c r="U622" i="6"/>
  <c r="T531" i="6"/>
  <c r="T619" i="6"/>
  <c r="U629" i="6"/>
  <c r="T616" i="6"/>
  <c r="T632" i="6"/>
  <c r="U617" i="6"/>
  <c r="U621" i="6"/>
  <c r="T504" i="6"/>
  <c r="U505" i="6"/>
  <c r="U630" i="6"/>
  <c r="U635" i="6"/>
  <c r="U633" i="6"/>
  <c r="U639" i="6"/>
  <c r="T608" i="6"/>
  <c r="U609" i="6"/>
  <c r="T577" i="6"/>
  <c r="U578" i="6"/>
  <c r="T529" i="6"/>
  <c r="U645" i="6"/>
  <c r="T568" i="6"/>
  <c r="T550" i="6"/>
  <c r="T544" i="6"/>
  <c r="U550" i="6"/>
  <c r="U551" i="6"/>
  <c r="T569" i="6"/>
  <c r="U570" i="6"/>
  <c r="U603" i="6"/>
  <c r="T579" i="6"/>
  <c r="U602" i="6"/>
  <c r="T589" i="6"/>
  <c r="T581" i="6"/>
  <c r="T488" i="6"/>
  <c r="T497" i="6"/>
  <c r="T499" i="6"/>
  <c r="U500" i="6"/>
  <c r="U488" i="6"/>
  <c r="T514" i="6"/>
  <c r="U515" i="6"/>
  <c r="T580" i="6"/>
  <c r="U581" i="6"/>
  <c r="U589" i="6"/>
  <c r="T576" i="6"/>
  <c r="U577" i="6"/>
  <c r="T565" i="6"/>
  <c r="T535" i="6"/>
  <c r="T438" i="6"/>
  <c r="U442" i="6"/>
  <c r="U536" i="6"/>
  <c r="T546" i="6"/>
  <c r="U547" i="6"/>
  <c r="T567" i="6"/>
  <c r="U568" i="6"/>
  <c r="T543" i="6"/>
  <c r="T517" i="6"/>
  <c r="T542" i="6"/>
  <c r="U543" i="6"/>
  <c r="U604" i="6"/>
  <c r="T492" i="6"/>
  <c r="U493" i="6"/>
  <c r="T526" i="6"/>
  <c r="U527" i="6"/>
  <c r="U597" i="6"/>
  <c r="U544" i="6"/>
  <c r="T495" i="6"/>
  <c r="U496" i="6"/>
  <c r="U403" i="6"/>
  <c r="T592" i="6"/>
  <c r="U593" i="6"/>
  <c r="U625" i="6"/>
  <c r="U632" i="6"/>
  <c r="U619" i="6"/>
  <c r="U620" i="6"/>
  <c r="U574" i="6"/>
  <c r="T586" i="6"/>
  <c r="U587" i="6"/>
  <c r="U588" i="6"/>
  <c r="U540" i="6"/>
  <c r="T167" i="6"/>
  <c r="T159" i="6"/>
  <c r="T166" i="6"/>
  <c r="U167" i="6"/>
  <c r="T170" i="6"/>
  <c r="T73" i="6"/>
  <c r="U170" i="6"/>
  <c r="T178" i="6"/>
  <c r="U178" i="6"/>
  <c r="T191" i="6"/>
  <c r="U191" i="6"/>
  <c r="T192" i="6"/>
  <c r="U192" i="6"/>
  <c r="T204" i="6"/>
  <c r="U204" i="6"/>
  <c r="T207" i="6"/>
  <c r="T15" i="6"/>
  <c r="U6" i="6"/>
  <c r="U15" i="6"/>
  <c r="U16" i="6"/>
  <c r="U207" i="6"/>
  <c r="U208" i="6"/>
  <c r="T122" i="6"/>
  <c r="T566" i="6"/>
  <c r="T468" i="6"/>
  <c r="T218" i="6"/>
  <c r="U218" i="6"/>
  <c r="T255" i="6"/>
  <c r="T66" i="6"/>
  <c r="U255" i="6"/>
  <c r="T259" i="6"/>
  <c r="U259" i="6"/>
  <c r="T264" i="6"/>
  <c r="U264" i="6"/>
  <c r="T287" i="6"/>
  <c r="U288" i="6"/>
  <c r="T296" i="6"/>
  <c r="U296" i="6"/>
  <c r="T309" i="6"/>
  <c r="U309" i="6"/>
  <c r="U297" i="6"/>
  <c r="T299" i="6"/>
  <c r="U299" i="6"/>
  <c r="U302" i="6"/>
  <c r="U311" i="6"/>
  <c r="T322" i="6"/>
  <c r="U322" i="6"/>
  <c r="T323" i="6"/>
  <c r="U323" i="6"/>
  <c r="U54" i="6"/>
  <c r="T333" i="6"/>
  <c r="U333" i="6"/>
  <c r="T340" i="6"/>
  <c r="U62" i="6"/>
  <c r="U340" i="6"/>
  <c r="T373" i="6"/>
  <c r="T372" i="6"/>
  <c r="U373" i="6"/>
  <c r="T374" i="6"/>
  <c r="U374" i="6"/>
  <c r="U389" i="6"/>
  <c r="T392" i="6"/>
  <c r="U392" i="6"/>
  <c r="T72" i="6"/>
  <c r="T75" i="6"/>
  <c r="U72" i="6"/>
  <c r="T106" i="6"/>
  <c r="U51" i="6"/>
  <c r="T595" i="6"/>
  <c r="U39" i="6"/>
  <c r="T404" i="6"/>
  <c r="U76" i="6"/>
  <c r="U404" i="6"/>
  <c r="U405" i="6"/>
  <c r="U412" i="6"/>
  <c r="U417" i="6"/>
  <c r="U433" i="6"/>
  <c r="T440" i="6"/>
  <c r="U95" i="6"/>
  <c r="T439" i="6"/>
  <c r="U440" i="6"/>
  <c r="T445" i="6"/>
  <c r="U445" i="6"/>
  <c r="U122" i="6"/>
  <c r="U90" i="6"/>
  <c r="T478" i="6"/>
  <c r="T458" i="6"/>
  <c r="U458" i="6"/>
  <c r="U461" i="6"/>
  <c r="T479" i="6"/>
  <c r="U479" i="6"/>
  <c r="T489" i="6"/>
  <c r="U489" i="6"/>
  <c r="T490" i="6"/>
  <c r="U490" i="6"/>
  <c r="T165" i="6"/>
  <c r="U166" i="6"/>
  <c r="T107" i="6"/>
  <c r="U107" i="6"/>
  <c r="T508" i="6"/>
  <c r="U508" i="6"/>
  <c r="U201" i="6"/>
  <c r="T130" i="6"/>
  <c r="U124" i="6"/>
  <c r="U168" i="6"/>
  <c r="T575" i="6"/>
  <c r="U165" i="6"/>
  <c r="T150" i="6"/>
  <c r="U151" i="6"/>
  <c r="T541" i="6"/>
  <c r="T244" i="6"/>
  <c r="U244" i="6"/>
  <c r="U541" i="6"/>
  <c r="T545" i="6"/>
  <c r="T265" i="6"/>
  <c r="T219" i="6"/>
  <c r="T172" i="6"/>
  <c r="T131" i="6"/>
  <c r="T127" i="6"/>
  <c r="U127" i="6"/>
  <c r="U131" i="6"/>
  <c r="U160" i="6"/>
  <c r="T171" i="6"/>
  <c r="U172" i="6"/>
  <c r="U219" i="6"/>
  <c r="U265" i="6"/>
  <c r="U545" i="6"/>
  <c r="U560" i="6"/>
  <c r="U198" i="6"/>
  <c r="U238" i="6"/>
  <c r="T305" i="6"/>
  <c r="U256" i="6"/>
  <c r="T272" i="6"/>
  <c r="U272" i="6"/>
  <c r="T205" i="6"/>
  <c r="U205" i="6"/>
  <c r="U154" i="6"/>
  <c r="T446" i="6"/>
  <c r="U111" i="6"/>
  <c r="U305" i="6"/>
  <c r="U300" i="6"/>
  <c r="T184" i="6"/>
  <c r="T105" i="6"/>
  <c r="U105" i="6"/>
  <c r="U184" i="6"/>
  <c r="U193" i="6"/>
  <c r="U185" i="6"/>
  <c r="T564" i="6"/>
  <c r="U363" i="6"/>
  <c r="T375" i="6"/>
  <c r="T358" i="6"/>
  <c r="U149" i="6"/>
  <c r="U358" i="6"/>
  <c r="U375" i="6"/>
  <c r="T330" i="6"/>
  <c r="U330" i="6"/>
  <c r="T306" i="6"/>
  <c r="T248" i="6"/>
  <c r="T221" i="6"/>
  <c r="T220" i="6"/>
  <c r="U173" i="6"/>
  <c r="U220" i="6"/>
  <c r="U221" i="6"/>
  <c r="U248" i="6"/>
  <c r="T260" i="6"/>
  <c r="U206" i="6"/>
  <c r="U260" i="6"/>
  <c r="U266" i="6"/>
  <c r="U306" i="6"/>
  <c r="T231" i="6"/>
  <c r="T563" i="6"/>
  <c r="U231" i="6"/>
  <c r="T554" i="6"/>
  <c r="U108" i="6"/>
  <c r="T324" i="6"/>
  <c r="T140" i="6"/>
  <c r="U140" i="6"/>
  <c r="U141" i="6"/>
  <c r="U324" i="6"/>
  <c r="U325" i="6"/>
  <c r="U435" i="6"/>
  <c r="U366" i="6"/>
  <c r="U401" i="6"/>
  <c r="T334" i="6"/>
  <c r="U334" i="6"/>
  <c r="U113" i="6"/>
  <c r="U132" i="6"/>
  <c r="U249" i="6"/>
  <c r="T314" i="6"/>
  <c r="T313" i="6"/>
  <c r="U314" i="6"/>
  <c r="U307" i="6"/>
  <c r="U361" i="6"/>
  <c r="T251" i="6"/>
  <c r="T162" i="6"/>
  <c r="U162" i="6"/>
  <c r="U251" i="6"/>
  <c r="U280" i="6"/>
  <c r="U372" i="6"/>
  <c r="T216" i="6"/>
  <c r="U216" i="6"/>
  <c r="U376" i="6"/>
  <c r="U171" i="6"/>
  <c r="U287" i="6"/>
  <c r="T369" i="6"/>
  <c r="U47" i="6"/>
  <c r="T342" i="6"/>
  <c r="T341" i="6"/>
  <c r="U222" i="6"/>
  <c r="U341" i="6"/>
  <c r="U342" i="6"/>
  <c r="T335" i="6"/>
  <c r="T336" i="6"/>
  <c r="U337" i="6"/>
  <c r="U245" i="6"/>
  <c r="U285" i="6"/>
  <c r="U335" i="6"/>
  <c r="U343" i="6"/>
  <c r="T459" i="6"/>
  <c r="U460" i="6"/>
  <c r="U468" i="6"/>
  <c r="T430" i="6"/>
  <c r="U430" i="6"/>
  <c r="T252" i="6"/>
  <c r="U252" i="6"/>
  <c r="U377" i="6"/>
  <c r="U355" i="6"/>
  <c r="U391" i="6"/>
  <c r="U313" i="6"/>
  <c r="T261" i="6"/>
  <c r="U261" i="6"/>
  <c r="T513" i="6"/>
  <c r="U262" i="6"/>
  <c r="U177" i="6"/>
  <c r="U478" i="6"/>
  <c r="U321" i="6"/>
  <c r="T431" i="6"/>
  <c r="U432" i="6"/>
  <c r="T128" i="6"/>
  <c r="U128" i="6"/>
  <c r="U441" i="6"/>
  <c r="T498" i="6"/>
  <c r="U293" i="6"/>
  <c r="U294" i="6"/>
  <c r="U318" i="6"/>
  <c r="U253" i="6"/>
  <c r="U243" i="6"/>
  <c r="T188" i="6"/>
  <c r="U188" i="6"/>
  <c r="T518" i="6"/>
  <c r="U480" i="6"/>
  <c r="U518" i="6"/>
  <c r="U566" i="6"/>
  <c r="T453" i="6"/>
  <c r="T327" i="6"/>
  <c r="U327" i="6"/>
  <c r="T393" i="6"/>
  <c r="U393" i="6"/>
  <c r="U394" i="6"/>
  <c r="T452" i="6"/>
  <c r="U453" i="6"/>
  <c r="T462" i="6"/>
  <c r="U446" i="6"/>
  <c r="U462" i="6"/>
  <c r="U474" i="6"/>
  <c r="U495" i="6"/>
  <c r="U459" i="6"/>
  <c r="U439" i="6"/>
  <c r="U431" i="6"/>
  <c r="U347" i="6"/>
  <c r="U232" i="6"/>
  <c r="T509" i="6"/>
  <c r="T437" i="6"/>
  <c r="U217" i="6"/>
  <c r="U179" i="6"/>
  <c r="U447" i="6"/>
  <c r="U437" i="6"/>
  <c r="U483" i="6"/>
  <c r="U369" i="6"/>
  <c r="U455" i="6"/>
  <c r="T471" i="6"/>
  <c r="U471" i="6"/>
  <c r="T491" i="6"/>
  <c r="U491" i="6"/>
  <c r="T425" i="6"/>
  <c r="T424" i="6"/>
  <c r="U425" i="6"/>
  <c r="U408" i="6"/>
  <c r="U348" i="6"/>
  <c r="U384" i="6"/>
  <c r="T359" i="6"/>
  <c r="T134" i="6"/>
  <c r="U134" i="6"/>
  <c r="U123" i="6"/>
  <c r="U610" i="6"/>
  <c r="T426" i="6"/>
  <c r="U328" i="6"/>
  <c r="U397" i="6"/>
  <c r="U426" i="6"/>
  <c r="U476" i="6"/>
  <c r="U469" i="6"/>
  <c r="U359" i="6"/>
  <c r="U465" i="6"/>
  <c r="U472" i="6"/>
  <c r="U189" i="6"/>
  <c r="U315" i="6"/>
  <c r="U498" i="6"/>
  <c r="U492" i="6"/>
  <c r="U510" i="6"/>
  <c r="U567" i="6"/>
  <c r="U575" i="6"/>
  <c r="U563" i="6"/>
  <c r="U506" i="6"/>
  <c r="U561" i="6"/>
  <c r="T532" i="6"/>
  <c r="U532" i="6"/>
  <c r="T533" i="6"/>
  <c r="T555" i="6"/>
  <c r="U103" i="6"/>
  <c r="U135" i="6"/>
  <c r="T423" i="6"/>
  <c r="U336" i="6"/>
  <c r="U423" i="6"/>
  <c r="U424" i="6"/>
  <c r="U533" i="6"/>
  <c r="U592" i="6"/>
  <c r="T582" i="6"/>
  <c r="T427" i="6"/>
  <c r="U370" i="6"/>
  <c r="U427" i="6"/>
  <c r="U428" i="6"/>
  <c r="U519" i="6"/>
  <c r="U546" i="6"/>
  <c r="U582" i="6"/>
  <c r="U595" i="6"/>
  <c r="U463" i="6"/>
  <c r="U554" i="6"/>
  <c r="U513" i="6"/>
  <c r="T451" i="6"/>
  <c r="U353" i="6"/>
  <c r="U451" i="6"/>
  <c r="U452" i="6"/>
  <c r="U360" i="6"/>
  <c r="U273" i="6"/>
  <c r="T414" i="6"/>
  <c r="U409" i="6"/>
  <c r="U414" i="6"/>
  <c r="U608" i="6"/>
  <c r="U599" i="6"/>
  <c r="U590" i="6"/>
  <c r="U438" i="6"/>
  <c r="U542" i="6"/>
  <c r="U564" i="6"/>
  <c r="T528" i="6"/>
  <c r="U528" i="6"/>
  <c r="U529" i="6"/>
  <c r="U524" i="6"/>
  <c r="U482" i="6"/>
  <c r="U454" i="6"/>
  <c r="U163" i="6"/>
  <c r="U331" i="6"/>
  <c r="U383" i="6"/>
  <c r="U487" i="6"/>
  <c r="U499" i="6"/>
  <c r="U586" i="6"/>
  <c r="T534" i="6"/>
  <c r="U534" i="6"/>
  <c r="U509" i="6"/>
  <c r="U504" i="6"/>
  <c r="U516" i="6"/>
  <c r="U526" i="6"/>
  <c r="U356" i="6"/>
  <c r="U623" i="6"/>
  <c r="U415" i="6"/>
  <c r="U583" i="6"/>
  <c r="U596" i="6"/>
  <c r="T530" i="6"/>
  <c r="U497" i="6"/>
  <c r="U512" i="6"/>
  <c r="U530" i="6"/>
  <c r="U576" i="6"/>
  <c r="U569" i="6"/>
  <c r="U572" i="6"/>
  <c r="U531" i="6"/>
  <c r="U517" i="6"/>
  <c r="U514" i="6"/>
  <c r="U565" i="6"/>
  <c r="U579" i="6"/>
  <c r="U580" i="6"/>
  <c r="U616" i="6"/>
  <c r="U555" i="6"/>
  <c r="U556" i="6"/>
  <c r="U535" i="6"/>
  <c r="U310" i="6"/>
  <c r="U27" i="6"/>
  <c r="U35" i="6"/>
  <c r="U41" i="6"/>
  <c r="U66" i="6"/>
  <c r="U67" i="6"/>
  <c r="U73" i="6"/>
  <c r="T74" i="6"/>
  <c r="U74" i="6"/>
  <c r="U75" i="6"/>
  <c r="U84" i="6"/>
  <c r="T86" i="6"/>
  <c r="U86" i="6"/>
  <c r="T87" i="6"/>
  <c r="U87" i="6"/>
  <c r="U88" i="6"/>
  <c r="U92" i="6"/>
  <c r="U106" i="6"/>
  <c r="U118" i="6"/>
  <c r="T129" i="6"/>
  <c r="U129" i="6"/>
  <c r="U130" i="6"/>
  <c r="U150" i="6"/>
  <c r="U159" i="6"/>
  <c r="U22" i="6"/>
  <c r="Z1048" i="6"/>
  <c r="Z1052" i="6"/>
  <c r="Z1050" i="6"/>
  <c r="Z1053" i="6"/>
  <c r="Z1063" i="6"/>
  <c r="Z1049" i="6"/>
  <c r="Z1060" i="6"/>
  <c r="Z1055" i="6"/>
  <c r="Z1066" i="6"/>
  <c r="Z1061" i="6"/>
  <c r="Z1057" i="6"/>
  <c r="Z1059" i="6"/>
  <c r="Z1054" i="6"/>
  <c r="Z1062" i="6"/>
  <c r="Z1064" i="6"/>
  <c r="Z1065" i="6"/>
  <c r="Z1058" i="6"/>
  <c r="Z647" i="6"/>
  <c r="Z665" i="6"/>
  <c r="Z684" i="6"/>
  <c r="Z704" i="6"/>
  <c r="Z697" i="6"/>
  <c r="Z726" i="6"/>
  <c r="Z756" i="6"/>
  <c r="Z757" i="6"/>
  <c r="Z758" i="6"/>
  <c r="Z759" i="6"/>
  <c r="Z760" i="6"/>
  <c r="Z762" i="6"/>
  <c r="Z763" i="6"/>
  <c r="Z764" i="6"/>
  <c r="Z765" i="6"/>
  <c r="Z766" i="6"/>
  <c r="Z651" i="6"/>
  <c r="Z774" i="6"/>
  <c r="Z775" i="6"/>
  <c r="Z776" i="6"/>
  <c r="Z767" i="6"/>
  <c r="Z768" i="6"/>
  <c r="Z769" i="6"/>
  <c r="Z770" i="6"/>
  <c r="Z771" i="6"/>
  <c r="Z772" i="6"/>
  <c r="Z652" i="6"/>
  <c r="Z734" i="6"/>
  <c r="Z735" i="6"/>
  <c r="Z736" i="6"/>
  <c r="Z737" i="6"/>
  <c r="Z738" i="6"/>
  <c r="Z739" i="6"/>
  <c r="Z752" i="6"/>
  <c r="Z675" i="6"/>
  <c r="Z711" i="6"/>
  <c r="Z722" i="6"/>
  <c r="Z723" i="6"/>
  <c r="Z851" i="6"/>
  <c r="Z852" i="6"/>
  <c r="Z853" i="6"/>
  <c r="Z854" i="6"/>
  <c r="Z855" i="6"/>
  <c r="Z856" i="6"/>
  <c r="Z857" i="6"/>
  <c r="Z858" i="6"/>
  <c r="Z859" i="6"/>
  <c r="Z864" i="6"/>
  <c r="Z676" i="6"/>
  <c r="Z929" i="6"/>
  <c r="Z930" i="6"/>
  <c r="Z931" i="6"/>
  <c r="Z932" i="6"/>
  <c r="Z933" i="6"/>
  <c r="Z934" i="6"/>
  <c r="Z935" i="6"/>
  <c r="Z706" i="6"/>
  <c r="Z777" i="6"/>
  <c r="Z778" i="6"/>
  <c r="Z773" i="6"/>
  <c r="Z939" i="6"/>
  <c r="Z940" i="6"/>
  <c r="Z779" i="6"/>
  <c r="Z780" i="6"/>
  <c r="Z781" i="6"/>
  <c r="Z782" i="6"/>
  <c r="Z783" i="6"/>
  <c r="Z784" i="6"/>
  <c r="Z946" i="6"/>
  <c r="Z947" i="6"/>
  <c r="Z948" i="6"/>
  <c r="Z689" i="6"/>
  <c r="Z753" i="6"/>
  <c r="Z796" i="6"/>
  <c r="Z797" i="6"/>
  <c r="Z798" i="6"/>
  <c r="Z799" i="6"/>
  <c r="Z800" i="6"/>
  <c r="Z801" i="6"/>
  <c r="Z802" i="6"/>
  <c r="Z803" i="6"/>
  <c r="Z804" i="6"/>
  <c r="Z805" i="6"/>
  <c r="Z806" i="6"/>
  <c r="Z807" i="6"/>
  <c r="Z808" i="6"/>
  <c r="Z809" i="6"/>
  <c r="Z918" i="6"/>
  <c r="Z919" i="6"/>
  <c r="Z920" i="6"/>
  <c r="Z921" i="6"/>
  <c r="Z922" i="6"/>
  <c r="Z923" i="6"/>
  <c r="Z951" i="6"/>
  <c r="Z740" i="6"/>
  <c r="Z741" i="6"/>
  <c r="Z744" i="6"/>
  <c r="Z664" i="6"/>
  <c r="Z727" i="6"/>
  <c r="Z728" i="6"/>
  <c r="Z729" i="6"/>
  <c r="Z708" i="6"/>
  <c r="Z745" i="6"/>
  <c r="Z746" i="6"/>
  <c r="Z747" i="6"/>
  <c r="Z748" i="6"/>
  <c r="Z749" i="6"/>
  <c r="Z656" i="6"/>
  <c r="Z688" i="6"/>
  <c r="Z705" i="6"/>
  <c r="Z882" i="6"/>
  <c r="Z883" i="6"/>
  <c r="Z884" i="6"/>
  <c r="Z885" i="6"/>
  <c r="Z886" i="6"/>
  <c r="Z887" i="6"/>
  <c r="Z888" i="6"/>
  <c r="Z889" i="6"/>
  <c r="Z709" i="6"/>
  <c r="Z693" i="6"/>
  <c r="Z730" i="6"/>
  <c r="Z870" i="6"/>
  <c r="Z750" i="6"/>
  <c r="Z794" i="6"/>
  <c r="Z795" i="6"/>
  <c r="Z822" i="6"/>
  <c r="Z823" i="6"/>
  <c r="Z824" i="6"/>
  <c r="Z825" i="6"/>
  <c r="Z826" i="6"/>
  <c r="Z827" i="6"/>
  <c r="Z828" i="6"/>
  <c r="Z829" i="6"/>
  <c r="Z830" i="6"/>
  <c r="Z831" i="6"/>
  <c r="Z832" i="6"/>
  <c r="Z833" i="6"/>
  <c r="Z687" i="6"/>
  <c r="Z913" i="6"/>
  <c r="Z970" i="6"/>
  <c r="Z834" i="6"/>
  <c r="Z835" i="6"/>
  <c r="Z836" i="6"/>
  <c r="Z837" i="6"/>
  <c r="Z838" i="6"/>
  <c r="Z839" i="6"/>
  <c r="Z840" i="6"/>
  <c r="Z841" i="6"/>
  <c r="Z842" i="6"/>
  <c r="Z843" i="6"/>
  <c r="Z844" i="6"/>
  <c r="Z810" i="6"/>
  <c r="Z811" i="6"/>
  <c r="Z812" i="6"/>
  <c r="Z813" i="6"/>
  <c r="Z814" i="6"/>
  <c r="Z815" i="6"/>
  <c r="Z816" i="6"/>
  <c r="Z817" i="6"/>
  <c r="Z818" i="6"/>
  <c r="Z819" i="6"/>
  <c r="Z845" i="6"/>
  <c r="Z846" i="6"/>
  <c r="Z847" i="6"/>
  <c r="Z848" i="6"/>
  <c r="Z849" i="6"/>
  <c r="Z850" i="6"/>
  <c r="Z820" i="6"/>
  <c r="Z914" i="6"/>
  <c r="Z915" i="6"/>
  <c r="Z916" i="6"/>
  <c r="Z890" i="6"/>
  <c r="Z891" i="6"/>
  <c r="Z785" i="6"/>
  <c r="Z821" i="6"/>
  <c r="Z873" i="6"/>
  <c r="Z874" i="6"/>
  <c r="Z875" i="6"/>
  <c r="Z876" i="6"/>
  <c r="Z877" i="6"/>
  <c r="Z878" i="6"/>
  <c r="Z879" i="6"/>
  <c r="Z892" i="6"/>
  <c r="Z1004" i="6"/>
  <c r="Z786" i="6"/>
  <c r="Z787" i="6"/>
  <c r="Z788" i="6"/>
  <c r="Z789" i="6"/>
  <c r="Z790" i="6"/>
  <c r="Z791" i="6"/>
  <c r="Z793" i="6"/>
  <c r="Z792" i="6"/>
  <c r="Z698" i="6"/>
  <c r="Z725" i="6"/>
  <c r="Z904" i="6"/>
  <c r="Z905" i="6"/>
  <c r="Z906" i="6"/>
  <c r="Z907" i="6"/>
  <c r="Z908" i="6"/>
  <c r="Z909" i="6"/>
  <c r="Z910" i="6"/>
  <c r="Z911" i="6"/>
  <c r="Z942" i="6"/>
  <c r="Z658" i="6"/>
  <c r="Z662" i="6"/>
  <c r="Z880" i="6"/>
  <c r="Z881" i="6"/>
  <c r="Z646" i="6"/>
  <c r="Z865" i="6"/>
  <c r="Z866" i="6"/>
  <c r="Z871" i="6"/>
  <c r="Z716" i="6"/>
  <c r="Z717" i="6"/>
  <c r="Z712" i="6"/>
  <c r="Z710" i="6"/>
  <c r="Z668" i="6"/>
  <c r="Z695" i="6"/>
  <c r="Z690" i="6"/>
  <c r="Z657" i="6"/>
  <c r="Z661" i="6"/>
  <c r="Z694" i="6"/>
  <c r="Z653" i="6"/>
  <c r="Z679" i="6"/>
  <c r="Z713" i="6"/>
  <c r="Z715" i="6"/>
  <c r="Z976" i="6"/>
  <c r="Z977" i="6"/>
  <c r="Z978" i="6"/>
  <c r="Z979" i="6"/>
  <c r="Z980" i="6"/>
  <c r="Z999" i="6"/>
  <c r="Z1000" i="6"/>
  <c r="Z956" i="6"/>
  <c r="Z957" i="6"/>
  <c r="Z958" i="6"/>
  <c r="Z959" i="6"/>
  <c r="Z925" i="6"/>
  <c r="Z926" i="6"/>
  <c r="Z971" i="6"/>
  <c r="Z968" i="6"/>
  <c r="Z966" i="6"/>
  <c r="Z972" i="6"/>
  <c r="Z973" i="6"/>
  <c r="Z974" i="6"/>
  <c r="Z1008" i="6"/>
  <c r="Z1009" i="6"/>
  <c r="Z982" i="6"/>
  <c r="Z983" i="6"/>
  <c r="Z700" i="6"/>
  <c r="Z699" i="6"/>
  <c r="Z667" i="6"/>
  <c r="Z685" i="6"/>
  <c r="Z718" i="6"/>
  <c r="Z742" i="6"/>
  <c r="Z754" i="6"/>
  <c r="Z755" i="6"/>
  <c r="Z992" i="6"/>
  <c r="Z677" i="6"/>
  <c r="Z696" i="6"/>
  <c r="Z867" i="6"/>
  <c r="Z659" i="6"/>
  <c r="Z654" i="6"/>
  <c r="Z670" i="6"/>
  <c r="Z648" i="6"/>
  <c r="Z655" i="6"/>
  <c r="Z671" i="6"/>
  <c r="Z967" i="6"/>
  <c r="Z649" i="6"/>
  <c r="Z680" i="6"/>
  <c r="Z702" i="6"/>
  <c r="Z663" i="6"/>
  <c r="Z701" i="6"/>
  <c r="Z893" i="6"/>
  <c r="Z650" i="6"/>
  <c r="Z714" i="6"/>
  <c r="Z686" i="6"/>
  <c r="Z731" i="6"/>
  <c r="Z691" i="6"/>
  <c r="Z719" i="6"/>
  <c r="Z896" i="6"/>
  <c r="Z672" i="6"/>
  <c r="Z897" i="6"/>
  <c r="Z984" i="6"/>
  <c r="Z1013" i="6"/>
  <c r="Z1025" i="6"/>
  <c r="Z669" i="6"/>
  <c r="Z692" i="6"/>
  <c r="Z898" i="6"/>
  <c r="Z899" i="6"/>
  <c r="Z941" i="6"/>
  <c r="Z1015" i="6"/>
  <c r="Z1017" i="6"/>
  <c r="Z953" i="6"/>
  <c r="Z1010" i="6"/>
  <c r="Z1011" i="6"/>
  <c r="Z861" i="6"/>
  <c r="Z987" i="6"/>
  <c r="Z988" i="6"/>
  <c r="Z989" i="6"/>
  <c r="Z673" i="6"/>
  <c r="Z720" i="6"/>
  <c r="Z721" i="6"/>
  <c r="Z703" i="6"/>
  <c r="Z678" i="6"/>
  <c r="Z666" i="6"/>
  <c r="Z682" i="6"/>
  <c r="Z732" i="6"/>
  <c r="Z733" i="6"/>
  <c r="Z707" i="6"/>
  <c r="Z681" i="6"/>
  <c r="Z894" i="6"/>
  <c r="Z962" i="6"/>
  <c r="Z963" i="6"/>
  <c r="Z949" i="6"/>
  <c r="Z1031" i="6"/>
  <c r="Z1032" i="6"/>
  <c r="Z1028" i="6"/>
  <c r="Z1035" i="6"/>
  <c r="Z1026" i="6"/>
  <c r="Z1038" i="6"/>
  <c r="Z1022" i="6"/>
  <c r="Z1023" i="6"/>
  <c r="Z1041" i="6"/>
  <c r="Z985" i="6"/>
  <c r="Z674" i="6"/>
  <c r="Z868" i="6"/>
  <c r="Z1042" i="6"/>
  <c r="Z936" i="6"/>
  <c r="Z993" i="6"/>
  <c r="Z1019" i="6"/>
  <c r="Z1005" i="6"/>
  <c r="Z1036" i="6"/>
  <c r="Z1045" i="6"/>
  <c r="Z1047" i="6"/>
  <c r="Z1016" i="6"/>
  <c r="Z1001" i="6"/>
  <c r="Z928" i="6"/>
  <c r="Z1021" i="6"/>
  <c r="Z961" i="6"/>
  <c r="Z924" i="6"/>
  <c r="Z943" i="6"/>
  <c r="Z1002" i="6"/>
  <c r="Z1030" i="6"/>
  <c r="Z917" i="6"/>
  <c r="Z990" i="6"/>
  <c r="Z998" i="6"/>
  <c r="Z761" i="6"/>
  <c r="Z986" i="6"/>
  <c r="Z950" i="6"/>
  <c r="Z743" i="6"/>
  <c r="Z724" i="6"/>
  <c r="Z751" i="6"/>
  <c r="Z954" i="6"/>
  <c r="Z869" i="6"/>
  <c r="Z996" i="6"/>
  <c r="Z872" i="6"/>
  <c r="Z6" i="6"/>
  <c r="Z15" i="6"/>
  <c r="Z16" i="6"/>
  <c r="Z72" i="6"/>
  <c r="Z73" i="6"/>
  <c r="Z170" i="6"/>
  <c r="Z201" i="6"/>
  <c r="Z202" i="6"/>
  <c r="Z203" i="6"/>
  <c r="Z204" i="6"/>
  <c r="Z205" i="6"/>
  <c r="Z206" i="6"/>
  <c r="Z207" i="6"/>
  <c r="Z208" i="6"/>
  <c r="Z216" i="6"/>
  <c r="Z217" i="6"/>
  <c r="Z218" i="6"/>
  <c r="Z259" i="6"/>
  <c r="Z264" i="6"/>
  <c r="Z66" i="6"/>
  <c r="Z67" i="6"/>
  <c r="Z62" i="6"/>
  <c r="Z340" i="6"/>
  <c r="Z22" i="6"/>
  <c r="Z35" i="6"/>
  <c r="Z74" i="6"/>
  <c r="Z75" i="6"/>
  <c r="Z76" i="6"/>
  <c r="Z404" i="6"/>
  <c r="Z405" i="6"/>
  <c r="Z412" i="6"/>
  <c r="Z165" i="6"/>
  <c r="Z166" i="6"/>
  <c r="Z167" i="6"/>
  <c r="Z177" i="6"/>
  <c r="Z178" i="6"/>
  <c r="Z287" i="6"/>
  <c r="Z288" i="6"/>
  <c r="Z309" i="6"/>
  <c r="Z417" i="6"/>
  <c r="Z92" i="6"/>
  <c r="Z105" i="6"/>
  <c r="Z106" i="6"/>
  <c r="Z95" i="6"/>
  <c r="Z440" i="6"/>
  <c r="Z508" i="6"/>
  <c r="Z84" i="6"/>
  <c r="Z86" i="6"/>
  <c r="Z87" i="6"/>
  <c r="Z88" i="6"/>
  <c r="Z127" i="6"/>
  <c r="Z128" i="6"/>
  <c r="Z129" i="6"/>
  <c r="Z130" i="6"/>
  <c r="Z122" i="6"/>
  <c r="Z123" i="6"/>
  <c r="Z124" i="6"/>
  <c r="Z219" i="6"/>
  <c r="Z265" i="6"/>
  <c r="Z272" i="6"/>
  <c r="Z479" i="6"/>
  <c r="Z489" i="6"/>
  <c r="Z255" i="6"/>
  <c r="Z256" i="6"/>
  <c r="Z257" i="6"/>
  <c r="Z260" i="6"/>
  <c r="Z191" i="6"/>
  <c r="Z192" i="6"/>
  <c r="Z168" i="6"/>
  <c r="Z433" i="6"/>
  <c r="Z63" i="6"/>
  <c r="Z96" i="6"/>
  <c r="Z490" i="6"/>
  <c r="Z149" i="6"/>
  <c r="Z150" i="6"/>
  <c r="Z151" i="6"/>
  <c r="Z131" i="6"/>
  <c r="Z159" i="6"/>
  <c r="Z160" i="6"/>
  <c r="Z171" i="6"/>
  <c r="Z172" i="6"/>
  <c r="Z184" i="6"/>
  <c r="Z185" i="6"/>
  <c r="Z545" i="6"/>
  <c r="Z278" i="6"/>
  <c r="Z305" i="6"/>
  <c r="Z173" i="6"/>
  <c r="Z296" i="6"/>
  <c r="Z289" i="6"/>
  <c r="Z290" i="6"/>
  <c r="Z220" i="6"/>
  <c r="Z221" i="6"/>
  <c r="Z248" i="6"/>
  <c r="Z266" i="6"/>
  <c r="Z261" i="6"/>
  <c r="Z262" i="6"/>
  <c r="Z140" i="6"/>
  <c r="Z141" i="6"/>
  <c r="Z306" i="6"/>
  <c r="Z113" i="6"/>
  <c r="Z132" i="6"/>
  <c r="Z441" i="6"/>
  <c r="Z350" i="6"/>
  <c r="Z333" i="6"/>
  <c r="Z334" i="6"/>
  <c r="Z335" i="6"/>
  <c r="Z336" i="6"/>
  <c r="Z337" i="6"/>
  <c r="Z338" i="6"/>
  <c r="Z411" i="6"/>
  <c r="Z249" i="6"/>
  <c r="Z307" i="6"/>
  <c r="Z359" i="6"/>
  <c r="Z360" i="6"/>
  <c r="Z361" i="6"/>
  <c r="Z222" i="6"/>
  <c r="Z341" i="6"/>
  <c r="Z342" i="6"/>
  <c r="Z299" i="6"/>
  <c r="Z300" i="6"/>
  <c r="Z375" i="6"/>
  <c r="Z376" i="6"/>
  <c r="Z243" i="6"/>
  <c r="Z244" i="6"/>
  <c r="Z245" i="6"/>
  <c r="Z285" i="6"/>
  <c r="Z343" i="6"/>
  <c r="Z460" i="6"/>
  <c r="Z252" i="6"/>
  <c r="Z253" i="6"/>
  <c r="Z250" i="6"/>
  <c r="Z267" i="6"/>
  <c r="Z268" i="6"/>
  <c r="Z344" i="6"/>
  <c r="Z380" i="6"/>
  <c r="Z413" i="6"/>
  <c r="Z465" i="6"/>
  <c r="Z532" i="6"/>
  <c r="Z347" i="6"/>
  <c r="Z348" i="6"/>
  <c r="Z423" i="6"/>
  <c r="Z424" i="6"/>
  <c r="Z533" i="6"/>
  <c r="Z592" i="6"/>
  <c r="Z409" i="6"/>
  <c r="Z519" i="6"/>
  <c r="Z546" i="6"/>
  <c r="Z582" i="6"/>
  <c r="Z595" i="6"/>
  <c r="Z414" i="6"/>
  <c r="Z415" i="6"/>
  <c r="Z981" i="6"/>
  <c r="Z944" i="6"/>
  <c r="Z863" i="6"/>
  <c r="Z901" i="6"/>
  <c r="Z902" i="6"/>
  <c r="Z995" i="6"/>
  <c r="Z1014" i="6"/>
  <c r="Z903" i="6"/>
  <c r="Z1012" i="6"/>
  <c r="Z937" i="6"/>
  <c r="Z862" i="6"/>
  <c r="Z1024" i="6"/>
  <c r="Z938" i="6"/>
  <c r="Z991" i="6"/>
  <c r="Z952" i="6"/>
  <c r="Z1043" i="6"/>
  <c r="Z997" i="6"/>
  <c r="Z1037" i="6"/>
  <c r="Z1007" i="6"/>
  <c r="Z1040" i="6"/>
  <c r="Z1029" i="6"/>
  <c r="Z1046" i="6"/>
  <c r="Z1044" i="6"/>
  <c r="Z1003" i="6"/>
  <c r="Z1018" i="6"/>
  <c r="Z1034" i="6"/>
  <c r="Z1033" i="6"/>
  <c r="Z1027" i="6"/>
  <c r="Z1039" i="6"/>
  <c r="Z550" i="6"/>
  <c r="Z551" i="6"/>
  <c r="Z1020" i="6"/>
  <c r="Z912" i="6"/>
  <c r="Z900" i="6"/>
  <c r="Z969" i="6"/>
  <c r="Z975" i="6"/>
  <c r="Z297" i="6"/>
  <c r="Z118" i="6"/>
  <c r="Z302" i="6"/>
  <c r="Z310" i="6"/>
  <c r="Z311" i="6"/>
  <c r="Z236" i="6"/>
  <c r="Z541" i="6"/>
  <c r="Z157" i="6"/>
  <c r="Z193" i="6"/>
  <c r="Z358" i="6"/>
  <c r="Z366" i="6"/>
  <c r="Z231" i="6"/>
  <c r="Z225" i="6"/>
  <c r="Z251" i="6"/>
  <c r="Z355" i="6"/>
  <c r="Z353" i="6"/>
  <c r="Z356" i="6"/>
  <c r="Z945" i="6"/>
  <c r="Z955" i="6"/>
  <c r="Z134" i="6"/>
  <c r="Z135" i="6"/>
  <c r="Z860" i="6"/>
  <c r="Z895" i="6"/>
  <c r="Z927" i="6"/>
  <c r="Z960" i="6"/>
  <c r="Z377" i="6"/>
  <c r="Z391" i="6"/>
  <c r="Z393" i="6"/>
  <c r="Z384" i="6"/>
  <c r="Z381" i="6"/>
  <c r="Z382" i="6"/>
  <c r="Z383" i="6"/>
  <c r="Z964" i="6"/>
  <c r="Z965" i="6"/>
  <c r="Z458" i="6"/>
  <c r="Z321" i="6"/>
  <c r="Z432" i="6"/>
  <c r="Z330" i="6"/>
  <c r="Z327" i="6"/>
  <c r="Z394" i="6"/>
  <c r="Z453" i="6"/>
  <c r="Z434" i="6"/>
  <c r="Z480" i="6"/>
  <c r="Z518" i="6"/>
  <c r="Z566" i="6"/>
  <c r="Z369" i="6"/>
  <c r="Z455" i="6"/>
  <c r="Z425" i="6"/>
  <c r="Z469" i="6"/>
  <c r="Z459" i="6"/>
  <c r="Z437" i="6"/>
  <c r="Z483" i="6"/>
  <c r="Z454" i="6"/>
  <c r="Z994" i="6"/>
  <c r="Z1006" i="6"/>
  <c r="Z5" i="6"/>
  <c r="Z8" i="6"/>
  <c r="Z69" i="6"/>
  <c r="Z30" i="6"/>
  <c r="Z23" i="6"/>
  <c r="Z64" i="6"/>
  <c r="Z68" i="6"/>
  <c r="Z77" i="6"/>
  <c r="Z9" i="6"/>
  <c r="Z48" i="6"/>
  <c r="Z49" i="6"/>
  <c r="Z78" i="6"/>
  <c r="Z79" i="6"/>
  <c r="Z158" i="6"/>
  <c r="Z71" i="6"/>
  <c r="Z100" i="6"/>
  <c r="Z7" i="6"/>
  <c r="Z101" i="6"/>
  <c r="Z102" i="6"/>
  <c r="Z237" i="6"/>
  <c r="Z279" i="6"/>
  <c r="Z197" i="6"/>
  <c r="Z215" i="6"/>
  <c r="Z448" i="6"/>
  <c r="Z270" i="6"/>
  <c r="Z329" i="6"/>
  <c r="Z379" i="6"/>
  <c r="Z174" i="6"/>
  <c r="Z133" i="6"/>
  <c r="Z223" i="6"/>
  <c r="Z99" i="6"/>
  <c r="Z175" i="6"/>
  <c r="Z224" i="6"/>
  <c r="Z269" i="6"/>
  <c r="Z385" i="6"/>
  <c r="Z386" i="6"/>
  <c r="Z387" i="6"/>
  <c r="Z388" i="6"/>
  <c r="Z390" i="6"/>
  <c r="Z271" i="6"/>
  <c r="Z308" i="6"/>
  <c r="Z466" i="6"/>
  <c r="Z470" i="6"/>
  <c r="Z477" i="6"/>
  <c r="Z473" i="6"/>
  <c r="Z481" i="6"/>
  <c r="Z494" i="6"/>
  <c r="Z548" i="6"/>
  <c r="Z147" i="6"/>
  <c r="Z395" i="6"/>
  <c r="Z402" i="6"/>
  <c r="Z4" i="6"/>
  <c r="Z24" i="6"/>
  <c r="Z36" i="6"/>
  <c r="Z37" i="6"/>
  <c r="Z209" i="6"/>
  <c r="Z10" i="6"/>
  <c r="Z65" i="6"/>
  <c r="Z80" i="6"/>
  <c r="Z25" i="6"/>
  <c r="Z81" i="6"/>
  <c r="Z136" i="6"/>
  <c r="Z19" i="6"/>
  <c r="Z82" i="6"/>
  <c r="Z210" i="6"/>
  <c r="Z152" i="6"/>
  <c r="Z85" i="6"/>
  <c r="Z91" i="6"/>
  <c r="Z104" i="6"/>
  <c r="Z139" i="6"/>
  <c r="Z182" i="6"/>
  <c r="Z241" i="6"/>
  <c r="Z292" i="6"/>
  <c r="Z598" i="6"/>
  <c r="Z599" i="6"/>
  <c r="Z600" i="6"/>
  <c r="Z594" i="6"/>
  <c r="Z601" i="6"/>
  <c r="Z21" i="6"/>
  <c r="Z520" i="6"/>
  <c r="Z138" i="6"/>
  <c r="Z180" i="6"/>
  <c r="Z181" i="6"/>
  <c r="Z226" i="6"/>
  <c r="Z199" i="6"/>
  <c r="Z227" i="6"/>
  <c r="Z239" i="6"/>
  <c r="Z32" i="6"/>
  <c r="Z28" i="6"/>
  <c r="Z38" i="6"/>
  <c r="Z55" i="6"/>
  <c r="Z61" i="6"/>
  <c r="Z97" i="6"/>
  <c r="Z98" i="6"/>
  <c r="Z2" i="6"/>
  <c r="Z3" i="6"/>
  <c r="Z94" i="6"/>
  <c r="Z109" i="6"/>
  <c r="Z110" i="6"/>
  <c r="Z59" i="6"/>
  <c r="Z303" i="6"/>
  <c r="Z50" i="6"/>
  <c r="Z52" i="6"/>
  <c r="Z93" i="6"/>
  <c r="Z161" i="6"/>
  <c r="Z320" i="6"/>
  <c r="Z17" i="6"/>
  <c r="Z117" i="6"/>
  <c r="Z263" i="6"/>
  <c r="Z120" i="6"/>
  <c r="Z195" i="6"/>
  <c r="Z12" i="6"/>
  <c r="Z13" i="6"/>
  <c r="Z418" i="6"/>
  <c r="Z642" i="6"/>
  <c r="Z29" i="6"/>
  <c r="Z33" i="6"/>
  <c r="Z34" i="6"/>
  <c r="Z45" i="6"/>
  <c r="Z410" i="6"/>
  <c r="Z276" i="6"/>
  <c r="Z246" i="6"/>
  <c r="Z20" i="6"/>
  <c r="Z312" i="6"/>
  <c r="Z349" i="6"/>
  <c r="Z11" i="6"/>
  <c r="Z115" i="6"/>
  <c r="Z137" i="6"/>
  <c r="Z281" i="6"/>
  <c r="Z291" i="6"/>
  <c r="Z40" i="6"/>
  <c r="Z70" i="6"/>
  <c r="Z114" i="6"/>
  <c r="Z126" i="6"/>
  <c r="Z214" i="6"/>
  <c r="Z145" i="6"/>
  <c r="Z229" i="6"/>
  <c r="Z146" i="6"/>
  <c r="Z419" i="6"/>
  <c r="Z420" i="6"/>
  <c r="Z421" i="6"/>
  <c r="Z422" i="6"/>
  <c r="Z57" i="6"/>
  <c r="Z58" i="6"/>
  <c r="Z501" i="6"/>
  <c r="Z502" i="6"/>
  <c r="Z507" i="6"/>
  <c r="Z503" i="6"/>
  <c r="Z456" i="6"/>
  <c r="Z521" i="6"/>
  <c r="Z522" i="6"/>
  <c r="Z121" i="6"/>
  <c r="Z332" i="6"/>
  <c r="Z125" i="6"/>
  <c r="Z196" i="6"/>
  <c r="Z416" i="6"/>
  <c r="Z176" i="6"/>
  <c r="Z398" i="6"/>
  <c r="Z399" i="6"/>
  <c r="Z396" i="6"/>
  <c r="Z611" i="6"/>
  <c r="Z612" i="6"/>
  <c r="Z585" i="6"/>
  <c r="Z485" i="6"/>
  <c r="Z345" i="6"/>
  <c r="Z443" i="6"/>
  <c r="Z444" i="6"/>
  <c r="Z537" i="6"/>
  <c r="Z212" i="6"/>
  <c r="Z60" i="6"/>
  <c r="Z200" i="6"/>
  <c r="Z400" i="6"/>
  <c r="Z475" i="6"/>
  <c r="Z467" i="6"/>
  <c r="Z605" i="6"/>
  <c r="Z613" i="6"/>
  <c r="Z614" i="6"/>
  <c r="Z457" i="6"/>
  <c r="Z26" i="6"/>
  <c r="Z233" i="6"/>
  <c r="Z275" i="6"/>
  <c r="Z112" i="6"/>
  <c r="Z213" i="6"/>
  <c r="Z234" i="6"/>
  <c r="Z258" i="6"/>
  <c r="Z316" i="6"/>
  <c r="Z362" i="6"/>
  <c r="Z247" i="6"/>
  <c r="Z235" i="6"/>
  <c r="Z351" i="6"/>
  <c r="Z240" i="6"/>
  <c r="Z364" i="6"/>
  <c r="Z44" i="6"/>
  <c r="Z46" i="6"/>
  <c r="Z89" i="6"/>
  <c r="Z42" i="6"/>
  <c r="Z187" i="6"/>
  <c r="Z143" i="6"/>
  <c r="Z53" i="6"/>
  <c r="Z557" i="6"/>
  <c r="Z552" i="6"/>
  <c r="Z230" i="6"/>
  <c r="Z326" i="6"/>
  <c r="Z354" i="6"/>
  <c r="Z368" i="6"/>
  <c r="Z371" i="6"/>
  <c r="Z406" i="6"/>
  <c r="Z464" i="6"/>
  <c r="Z286" i="6"/>
  <c r="Z378" i="6"/>
  <c r="Z339" i="6"/>
  <c r="Z14" i="6"/>
  <c r="Z83" i="6"/>
  <c r="Z155" i="6"/>
  <c r="Z116" i="6"/>
  <c r="Z284" i="6"/>
  <c r="Z295" i="6"/>
  <c r="Z304" i="6"/>
  <c r="Z558" i="6"/>
  <c r="Z559" i="6"/>
  <c r="Z571" i="6"/>
  <c r="Z156" i="6"/>
  <c r="Z144" i="6"/>
  <c r="Z119" i="6"/>
  <c r="Z606" i="6"/>
  <c r="Z186" i="6"/>
  <c r="Z190" i="6"/>
  <c r="Z169" i="6"/>
  <c r="Z319" i="6"/>
  <c r="Z274" i="6"/>
  <c r="Z436" i="6"/>
  <c r="Z153" i="6"/>
  <c r="Z211" i="6"/>
  <c r="Z365" i="6"/>
  <c r="Z277" i="6"/>
  <c r="Z228" i="6"/>
  <c r="Z242" i="6"/>
  <c r="Z282" i="6"/>
  <c r="Z148" i="6"/>
  <c r="Z164" i="6"/>
  <c r="Z301" i="6"/>
  <c r="Z367" i="6"/>
  <c r="Z628" i="6"/>
  <c r="Z317" i="6"/>
  <c r="Z352" i="6"/>
  <c r="Z591" i="6"/>
  <c r="Z357" i="6"/>
  <c r="Z626" i="6"/>
  <c r="Z346" i="6"/>
  <c r="Z449" i="6"/>
  <c r="Z183" i="6"/>
  <c r="Z142" i="6"/>
  <c r="Z634" i="6"/>
  <c r="Z194" i="6"/>
  <c r="Z298" i="6"/>
  <c r="Z631" i="6"/>
  <c r="Z254" i="6"/>
  <c r="Z486" i="6"/>
  <c r="Z523" i="6"/>
  <c r="Z525" i="6"/>
  <c r="Z538" i="6"/>
  <c r="Z549" i="6"/>
  <c r="Z553" i="6"/>
  <c r="Z562" i="6"/>
  <c r="Z407" i="6"/>
  <c r="Z637" i="6"/>
  <c r="Z640" i="6"/>
  <c r="Z643" i="6"/>
  <c r="Z644" i="6"/>
  <c r="Z539" i="6"/>
  <c r="Z638" i="6"/>
  <c r="Z450" i="6"/>
  <c r="Z573" i="6"/>
  <c r="Z43" i="6"/>
  <c r="Z283" i="6"/>
  <c r="Z554" i="6"/>
  <c r="Z438" i="6"/>
  <c r="Z542" i="6"/>
  <c r="Z322" i="6"/>
  <c r="Z323" i="6"/>
  <c r="Z324" i="6"/>
  <c r="Z325" i="6"/>
  <c r="Z495" i="6"/>
  <c r="Z471" i="6"/>
  <c r="Z491" i="6"/>
  <c r="Z498" i="6"/>
  <c r="Z293" i="6"/>
  <c r="Z294" i="6"/>
  <c r="Z445" i="6"/>
  <c r="Z446" i="6"/>
  <c r="Z468" i="6"/>
  <c r="Z439" i="6"/>
  <c r="Z447" i="6"/>
  <c r="Z328" i="6"/>
  <c r="Z397" i="6"/>
  <c r="Z426" i="6"/>
  <c r="Z472" i="6"/>
  <c r="Z492" i="6"/>
  <c r="Z510" i="6"/>
  <c r="Z513" i="6"/>
  <c r="Z430" i="6"/>
  <c r="Z431" i="6"/>
  <c r="Z478" i="6"/>
  <c r="Z474" i="6"/>
  <c r="Z476" i="6"/>
  <c r="Z616" i="6"/>
  <c r="Z232" i="6"/>
  <c r="Z451" i="6"/>
  <c r="Z569" i="6"/>
  <c r="Z564" i="6"/>
  <c r="Z534" i="6"/>
  <c r="Z514" i="6"/>
  <c r="Z565" i="6"/>
  <c r="Z579" i="6"/>
  <c r="Z602" i="6"/>
  <c r="Z162" i="6"/>
  <c r="Z163" i="6"/>
  <c r="Z188" i="6"/>
  <c r="Z482" i="6"/>
  <c r="Z452" i="6"/>
  <c r="Z580" i="6"/>
  <c r="Z528" i="6"/>
  <c r="Z529" i="6"/>
  <c r="Z509" i="6"/>
  <c r="Z526" i="6"/>
  <c r="Z530" i="6"/>
  <c r="Z555" i="6"/>
  <c r="Z313" i="6"/>
  <c r="Z314" i="6"/>
  <c r="Z318" i="6"/>
  <c r="Z315" i="6"/>
  <c r="Z531" i="6"/>
  <c r="Z629" i="6"/>
  <c r="Z372" i="6"/>
  <c r="Z567" i="6"/>
  <c r="Z575" i="6"/>
  <c r="Z370" i="6"/>
  <c r="Z487" i="6"/>
  <c r="Z499" i="6"/>
  <c r="Z512" i="6"/>
  <c r="Z604" i="6"/>
  <c r="Z619" i="6"/>
  <c r="Z488" i="6"/>
  <c r="Z515" i="6"/>
  <c r="Z581" i="6"/>
  <c r="Z589" i="6"/>
  <c r="Z556" i="6"/>
  <c r="Z577" i="6"/>
  <c r="Z511" i="6"/>
  <c r="Z535" i="6"/>
  <c r="Z536" i="6"/>
  <c r="Z547" i="6"/>
  <c r="Z54" i="6"/>
  <c r="Z51" i="6"/>
  <c r="Z47" i="6"/>
  <c r="Z179" i="6"/>
  <c r="Z635" i="6"/>
  <c r="Z593" i="6"/>
  <c r="Z625" i="6"/>
  <c r="Z632" i="6"/>
  <c r="Z617" i="6"/>
  <c r="Z621" i="6"/>
  <c r="Z497" i="6"/>
  <c r="Z524" i="6"/>
  <c r="Z516" i="6"/>
  <c r="Z517" i="6"/>
  <c r="Z568" i="6"/>
  <c r="Z597" i="6"/>
  <c r="Z630" i="6"/>
  <c r="Z633" i="6"/>
  <c r="Z331" i="6"/>
  <c r="Z189" i="6"/>
  <c r="Z543" i="6"/>
  <c r="Z544" i="6"/>
  <c r="Z574" i="6"/>
  <c r="Z588" i="6"/>
  <c r="Z273" i="6"/>
  <c r="Z587" i="6"/>
  <c r="Z583" i="6"/>
  <c r="Z596" i="6"/>
  <c r="Z429" i="6"/>
  <c r="Z484" i="6"/>
  <c r="Z500" i="6"/>
  <c r="Z607" i="6"/>
  <c r="Z527" i="6"/>
  <c r="Z427" i="6"/>
  <c r="Z428" i="6"/>
  <c r="Z401" i="6"/>
  <c r="Z403" i="6"/>
  <c r="Z506" i="6"/>
  <c r="Z608" i="6"/>
  <c r="Z504" i="6"/>
  <c r="Z505" i="6"/>
  <c r="Z238" i="6"/>
  <c r="Z576" i="6"/>
  <c r="Z107" i="6"/>
  <c r="Z111" i="6"/>
  <c r="Z108" i="6"/>
  <c r="Z198" i="6"/>
  <c r="Z620" i="6"/>
  <c r="Z363" i="6"/>
  <c r="Z154" i="6"/>
  <c r="Z639" i="6"/>
  <c r="Z442" i="6"/>
  <c r="Z578" i="6"/>
  <c r="Z636" i="6"/>
  <c r="Z540" i="6"/>
  <c r="Z408" i="6"/>
  <c r="Z586" i="6"/>
  <c r="Z572" i="6"/>
  <c r="Z56" i="6"/>
  <c r="Z435" i="6"/>
  <c r="Z590" i="6"/>
  <c r="Z623" i="6"/>
  <c r="Z584" i="6"/>
  <c r="Z610" i="6"/>
  <c r="Z462" i="6"/>
  <c r="Z563" i="6"/>
  <c r="Z41" i="6"/>
  <c r="Z39" i="6"/>
  <c r="Z280" i="6"/>
  <c r="Z561" i="6"/>
  <c r="Z645" i="6"/>
  <c r="Z103" i="6"/>
  <c r="Z463" i="6"/>
  <c r="Z624" i="6"/>
  <c r="Z609" i="6"/>
  <c r="Z603" i="6"/>
  <c r="Z641" i="6"/>
  <c r="Z493" i="6"/>
  <c r="Z496" i="6"/>
  <c r="Z570" i="6"/>
  <c r="Z622" i="6"/>
  <c r="Z627" i="6"/>
  <c r="Z615" i="6"/>
  <c r="Z618" i="6"/>
  <c r="Z90" i="6"/>
  <c r="Z27" i="6"/>
  <c r="Z373" i="6"/>
  <c r="Z374" i="6"/>
  <c r="Z389" i="6"/>
  <c r="Z392" i="6"/>
  <c r="Z461" i="6"/>
  <c r="Z560" i="6"/>
  <c r="O2" i="10"/>
  <c r="O3" i="10"/>
  <c r="O4" i="10"/>
  <c r="O5" i="10"/>
  <c r="O6" i="10"/>
  <c r="O7" i="10"/>
  <c r="O8" i="10"/>
  <c r="O9" i="10"/>
  <c r="O10" i="10"/>
  <c r="O11" i="10"/>
  <c r="O12" i="10"/>
  <c r="O13" i="10"/>
  <c r="O15" i="10"/>
  <c r="O16" i="10"/>
  <c r="O17" i="10"/>
  <c r="O18" i="10"/>
  <c r="O19" i="10"/>
  <c r="O20" i="10"/>
  <c r="O22" i="10"/>
  <c r="O24" i="10"/>
  <c r="O25" i="10"/>
  <c r="O26" i="10"/>
  <c r="O27" i="10"/>
  <c r="O28" i="10"/>
  <c r="O29" i="10"/>
  <c r="O30" i="10"/>
  <c r="O31" i="10"/>
  <c r="O32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8" i="10"/>
  <c r="O71" i="10"/>
  <c r="O72" i="10"/>
  <c r="O73" i="10"/>
  <c r="O75" i="10"/>
  <c r="O76" i="10"/>
  <c r="O77" i="10"/>
  <c r="O78" i="10"/>
  <c r="O79" i="10"/>
  <c r="O80" i="10"/>
  <c r="O81" i="10"/>
  <c r="O83" i="10"/>
  <c r="O84" i="10"/>
  <c r="O85" i="10"/>
  <c r="O86" i="10"/>
  <c r="O87" i="10"/>
  <c r="O88" i="10"/>
  <c r="O90" i="10"/>
  <c r="O91" i="10"/>
  <c r="O92" i="10"/>
  <c r="O93" i="10"/>
  <c r="O95" i="10"/>
  <c r="O96" i="10"/>
  <c r="O97" i="10"/>
  <c r="O98" i="10"/>
  <c r="O99" i="10"/>
  <c r="O100" i="10"/>
  <c r="O101" i="10"/>
  <c r="O102" i="10"/>
  <c r="O103" i="10"/>
  <c r="O104" i="10"/>
  <c r="O105" i="10"/>
  <c r="O106" i="10"/>
  <c r="O107" i="10"/>
  <c r="O108" i="10"/>
  <c r="O109" i="10"/>
  <c r="O112" i="10"/>
  <c r="O113" i="10"/>
  <c r="O114" i="10"/>
  <c r="O115" i="10"/>
  <c r="O116" i="10"/>
  <c r="O117" i="10"/>
  <c r="O118" i="10"/>
  <c r="O120" i="10"/>
  <c r="O123" i="10"/>
  <c r="O124" i="10"/>
  <c r="O125" i="10"/>
  <c r="O126" i="10"/>
  <c r="O127" i="10"/>
  <c r="O128" i="10"/>
  <c r="O129" i="10"/>
  <c r="O130" i="10"/>
  <c r="O131" i="10"/>
  <c r="O132" i="10"/>
  <c r="O133" i="10"/>
  <c r="O134" i="10"/>
  <c r="O135" i="10"/>
  <c r="O137" i="10"/>
  <c r="O138" i="10"/>
  <c r="O139" i="10"/>
  <c r="O140" i="10"/>
  <c r="O141" i="10"/>
  <c r="O142" i="10"/>
  <c r="O143" i="10"/>
  <c r="O144" i="10"/>
  <c r="O145" i="10"/>
  <c r="O146" i="10"/>
  <c r="O147" i="10"/>
  <c r="O148" i="10"/>
  <c r="O149" i="10"/>
  <c r="O150" i="10"/>
  <c r="O151" i="10"/>
  <c r="O152" i="10"/>
  <c r="O153" i="10"/>
  <c r="O154" i="10"/>
  <c r="O155" i="10"/>
  <c r="O156" i="10"/>
  <c r="O157" i="10"/>
  <c r="O158" i="10"/>
  <c r="O159" i="10"/>
  <c r="O160" i="10"/>
  <c r="O161" i="10"/>
  <c r="O162" i="10"/>
  <c r="O163" i="10"/>
  <c r="O164" i="10"/>
  <c r="O165" i="10"/>
  <c r="O166" i="10"/>
  <c r="O170" i="10"/>
  <c r="O171" i="10"/>
  <c r="O172" i="10"/>
  <c r="O173" i="10"/>
  <c r="O174" i="10"/>
  <c r="O175" i="10"/>
  <c r="O177" i="10"/>
  <c r="O178" i="10"/>
  <c r="O179" i="10"/>
  <c r="O181" i="10"/>
  <c r="O182" i="10"/>
  <c r="O183" i="10"/>
  <c r="O184" i="10"/>
  <c r="O185" i="10"/>
  <c r="O186" i="10"/>
  <c r="O188" i="10"/>
  <c r="O189" i="10"/>
  <c r="O190" i="10"/>
  <c r="O192" i="10"/>
  <c r="O193" i="10"/>
  <c r="O194" i="10"/>
  <c r="O195" i="10"/>
  <c r="O196" i="10"/>
  <c r="O197" i="10"/>
  <c r="O198" i="10"/>
  <c r="O199" i="10"/>
  <c r="O201" i="10"/>
  <c r="O202" i="10"/>
  <c r="O203" i="10"/>
  <c r="O204" i="10"/>
  <c r="O205" i="10"/>
  <c r="O206" i="10"/>
  <c r="O207" i="10"/>
  <c r="O208" i="10"/>
  <c r="O209" i="10"/>
  <c r="O210" i="10"/>
  <c r="O211" i="10"/>
  <c r="O212" i="10"/>
  <c r="O213" i="10"/>
  <c r="O214" i="10"/>
  <c r="O217" i="10"/>
  <c r="O218" i="10"/>
  <c r="O219" i="10"/>
  <c r="O220" i="10"/>
  <c r="O221" i="10"/>
  <c r="O222" i="10"/>
  <c r="O223" i="10"/>
  <c r="O225" i="10"/>
  <c r="O226" i="10"/>
  <c r="O227" i="10"/>
  <c r="O228" i="10"/>
  <c r="O230" i="10"/>
  <c r="O232" i="10"/>
  <c r="O233" i="10"/>
  <c r="O234" i="10"/>
  <c r="O235" i="10"/>
  <c r="O236" i="10"/>
  <c r="O237" i="10"/>
  <c r="O238" i="10"/>
  <c r="O239" i="10"/>
  <c r="O240" i="10"/>
  <c r="O241" i="10"/>
  <c r="O243" i="10"/>
  <c r="O244" i="10"/>
  <c r="O245" i="10"/>
  <c r="O246" i="10"/>
  <c r="O247" i="10"/>
  <c r="O248" i="10"/>
  <c r="O249" i="10"/>
  <c r="O250" i="10"/>
  <c r="O251" i="10"/>
  <c r="O252" i="10"/>
  <c r="O253" i="10"/>
  <c r="O254" i="10"/>
  <c r="O256" i="10"/>
  <c r="O257" i="10"/>
  <c r="O258" i="10"/>
  <c r="O259" i="10"/>
  <c r="O260" i="10"/>
  <c r="O261" i="10"/>
  <c r="O262" i="10"/>
  <c r="O263" i="10"/>
  <c r="O264" i="10"/>
  <c r="O265" i="10"/>
  <c r="O267" i="10"/>
  <c r="O268" i="10"/>
  <c r="O269" i="10"/>
  <c r="O271" i="10"/>
  <c r="O272" i="10"/>
  <c r="O273" i="10"/>
  <c r="O274" i="10"/>
  <c r="O275" i="10"/>
  <c r="O276" i="10"/>
  <c r="O277" i="10"/>
  <c r="O278" i="10"/>
  <c r="O279" i="10"/>
  <c r="O280" i="10"/>
  <c r="O281" i="10"/>
  <c r="O282" i="10"/>
  <c r="O283" i="10"/>
  <c r="O284" i="10"/>
  <c r="O285" i="10"/>
  <c r="O287" i="10"/>
  <c r="O288" i="10"/>
  <c r="O289" i="10"/>
  <c r="O290" i="10"/>
  <c r="O291" i="10"/>
  <c r="O292" i="10"/>
  <c r="O293" i="10"/>
  <c r="O294" i="10"/>
  <c r="O296" i="10"/>
  <c r="O297" i="10"/>
  <c r="O298" i="10"/>
  <c r="O300" i="10"/>
  <c r="O301" i="10"/>
  <c r="O302" i="10"/>
  <c r="O304" i="10"/>
  <c r="O305" i="10"/>
  <c r="O309" i="10"/>
  <c r="O310" i="10"/>
  <c r="O312" i="10"/>
  <c r="O313" i="10"/>
  <c r="O314" i="10"/>
  <c r="O315" i="10"/>
  <c r="O316" i="10"/>
  <c r="O317" i="10"/>
  <c r="O318" i="10"/>
  <c r="O319" i="10"/>
  <c r="O320" i="10"/>
  <c r="O321" i="10"/>
  <c r="O322" i="10"/>
  <c r="O323" i="10"/>
  <c r="O324" i="10"/>
  <c r="O325" i="10"/>
  <c r="O326" i="10"/>
  <c r="O327" i="10"/>
  <c r="O328" i="10"/>
  <c r="O329" i="10"/>
  <c r="O330" i="10"/>
  <c r="O331" i="10"/>
  <c r="O332" i="10"/>
  <c r="O333" i="10"/>
  <c r="O334" i="10"/>
  <c r="O335" i="10"/>
  <c r="O336" i="10"/>
  <c r="O337" i="10"/>
  <c r="O338" i="10"/>
  <c r="O339" i="10"/>
  <c r="O340" i="10"/>
  <c r="O341" i="10"/>
  <c r="O342" i="10"/>
  <c r="O343" i="10"/>
  <c r="O345" i="10"/>
  <c r="O346" i="10"/>
  <c r="O347" i="10"/>
  <c r="O348" i="10"/>
  <c r="O350" i="10"/>
  <c r="O352" i="10"/>
  <c r="O354" i="10"/>
  <c r="O356" i="10"/>
  <c r="O357" i="10"/>
  <c r="O358" i="10"/>
  <c r="O359" i="10"/>
  <c r="O360" i="10"/>
  <c r="O361" i="10"/>
  <c r="O362" i="10"/>
  <c r="O363" i="10"/>
  <c r="O364" i="10"/>
  <c r="O365" i="10"/>
  <c r="O366" i="10"/>
  <c r="O368" i="10"/>
  <c r="O369" i="10"/>
  <c r="O370" i="10"/>
  <c r="O371" i="10"/>
  <c r="O372" i="10"/>
  <c r="O373" i="10"/>
  <c r="O375" i="10"/>
  <c r="O376" i="10"/>
  <c r="O377" i="10"/>
  <c r="O378" i="10"/>
  <c r="O379" i="10"/>
  <c r="O380" i="10"/>
  <c r="O381" i="10"/>
  <c r="O382" i="10"/>
  <c r="O384" i="10"/>
  <c r="O385" i="10"/>
  <c r="O386" i="10"/>
  <c r="O387" i="10"/>
  <c r="O388" i="10"/>
  <c r="O389" i="10"/>
  <c r="O390" i="10"/>
  <c r="O391" i="10"/>
  <c r="O393" i="10"/>
  <c r="O395" i="10"/>
  <c r="O396" i="10"/>
  <c r="O397" i="10"/>
  <c r="O398" i="10"/>
  <c r="O399" i="10"/>
  <c r="O400" i="10"/>
  <c r="O401" i="10"/>
  <c r="O402" i="10"/>
  <c r="O403" i="10"/>
  <c r="O406" i="10"/>
  <c r="O407" i="10"/>
  <c r="O408" i="10"/>
  <c r="O409" i="10"/>
  <c r="O410" i="10"/>
  <c r="O411" i="10"/>
  <c r="O412" i="10"/>
  <c r="O413" i="10"/>
  <c r="O414" i="10"/>
  <c r="O415" i="10"/>
  <c r="O416" i="10"/>
  <c r="O417" i="10"/>
  <c r="O418" i="10"/>
  <c r="O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05" i="10"/>
  <c r="J42" i="7"/>
  <c r="O42" i="7"/>
  <c r="N42" i="7"/>
  <c r="M42" i="7"/>
  <c r="L42" i="7"/>
  <c r="K42" i="7"/>
  <c r="O2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8" i="9"/>
  <c r="O29" i="9"/>
  <c r="O30" i="9"/>
  <c r="O31" i="9"/>
  <c r="O32" i="9"/>
  <c r="O33" i="9"/>
  <c r="O34" i="9"/>
  <c r="O35" i="9"/>
  <c r="O37" i="9"/>
  <c r="O38" i="9"/>
  <c r="O39" i="9"/>
  <c r="O40" i="9"/>
  <c r="O41" i="9"/>
  <c r="O42" i="9"/>
  <c r="O43" i="9"/>
  <c r="O45" i="9"/>
  <c r="O46" i="9"/>
  <c r="O47" i="9"/>
  <c r="O48" i="9"/>
  <c r="O49" i="9"/>
  <c r="O50" i="9"/>
  <c r="O51" i="9"/>
  <c r="O52" i="9"/>
  <c r="O54" i="9"/>
  <c r="O55" i="9"/>
  <c r="O56" i="9"/>
  <c r="O57" i="9"/>
  <c r="O58" i="9"/>
  <c r="O59" i="9"/>
  <c r="O60" i="9"/>
  <c r="O61" i="9"/>
  <c r="O62" i="9"/>
  <c r="O64" i="9"/>
  <c r="O65" i="9"/>
  <c r="O66" i="9"/>
  <c r="O67" i="9"/>
  <c r="O68" i="9"/>
  <c r="O69" i="9"/>
  <c r="O70" i="9"/>
  <c r="O71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1" i="9"/>
  <c r="O92" i="9"/>
  <c r="O93" i="9"/>
  <c r="O94" i="9"/>
  <c r="O95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1" i="9"/>
  <c r="O114" i="9"/>
  <c r="O115" i="9"/>
  <c r="O116" i="9"/>
  <c r="O117" i="9"/>
  <c r="O118" i="9"/>
  <c r="O119" i="9"/>
  <c r="O121" i="9"/>
  <c r="O122" i="9"/>
  <c r="O123" i="9"/>
  <c r="O124" i="9"/>
  <c r="O125" i="9"/>
  <c r="O126" i="9"/>
  <c r="O127" i="9"/>
  <c r="O129" i="9"/>
  <c r="O130" i="9"/>
  <c r="O131" i="9"/>
  <c r="O132" i="9"/>
  <c r="O133" i="9"/>
  <c r="O135" i="9"/>
  <c r="O136" i="9"/>
  <c r="O137" i="9"/>
  <c r="O138" i="9"/>
  <c r="O139" i="9"/>
  <c r="O140" i="9"/>
  <c r="O142" i="9"/>
  <c r="O144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60" i="9"/>
  <c r="O161" i="9"/>
  <c r="O162" i="9"/>
  <c r="O163" i="9"/>
  <c r="O164" i="9"/>
  <c r="O165" i="9"/>
  <c r="O167" i="9"/>
  <c r="O169" i="9"/>
  <c r="O171" i="9"/>
  <c r="O172" i="9"/>
  <c r="O173" i="9"/>
  <c r="O174" i="9"/>
  <c r="O175" i="9"/>
  <c r="O176" i="9"/>
  <c r="O177" i="9"/>
  <c r="O179" i="9"/>
  <c r="O180" i="9"/>
  <c r="O181" i="9"/>
  <c r="O182" i="9"/>
  <c r="O183" i="9"/>
  <c r="O184" i="9"/>
  <c r="O185" i="9"/>
  <c r="O186" i="9"/>
  <c r="O187" i="9"/>
  <c r="O188" i="9"/>
  <c r="O190" i="9"/>
  <c r="O191" i="9"/>
  <c r="O192" i="9"/>
  <c r="O193" i="9"/>
  <c r="O194" i="9"/>
  <c r="O195" i="9"/>
  <c r="O196" i="9"/>
  <c r="O197" i="9"/>
  <c r="O198" i="9"/>
  <c r="O200" i="9"/>
  <c r="O201" i="9"/>
  <c r="O202" i="9"/>
  <c r="O204" i="9"/>
  <c r="O205" i="9"/>
  <c r="O206" i="9"/>
  <c r="O209" i="9"/>
  <c r="O210" i="9"/>
  <c r="O211" i="9"/>
  <c r="O212" i="9"/>
  <c r="O214" i="9"/>
  <c r="O215" i="9"/>
  <c r="O216" i="9"/>
  <c r="O217" i="9"/>
  <c r="O218" i="9"/>
  <c r="O219" i="9"/>
  <c r="O220" i="9"/>
  <c r="O221" i="9"/>
  <c r="O222" i="9"/>
  <c r="O223" i="9"/>
  <c r="O224" i="9"/>
  <c r="O225" i="9"/>
  <c r="O226" i="9"/>
  <c r="O227" i="9"/>
  <c r="O228" i="9"/>
  <c r="O229" i="9"/>
  <c r="O230" i="9"/>
  <c r="O231" i="9"/>
  <c r="O232" i="9"/>
  <c r="O233" i="9"/>
  <c r="O234" i="9"/>
  <c r="O235" i="9"/>
  <c r="O236" i="9"/>
  <c r="O237" i="9"/>
  <c r="O238" i="9"/>
  <c r="O239" i="9"/>
  <c r="O240" i="9"/>
  <c r="O241" i="9"/>
  <c r="O242" i="9"/>
  <c r="O243" i="9"/>
  <c r="O244" i="9"/>
  <c r="O245" i="9"/>
  <c r="O246" i="9"/>
  <c r="O247" i="9"/>
  <c r="O248" i="9"/>
  <c r="O249" i="9"/>
  <c r="O250" i="9"/>
  <c r="O251" i="9"/>
  <c r="O253" i="9"/>
  <c r="O254" i="9"/>
  <c r="O256" i="9"/>
  <c r="O258" i="9"/>
  <c r="O259" i="9"/>
  <c r="O260" i="9"/>
  <c r="O261" i="9"/>
  <c r="O262" i="9"/>
  <c r="O265" i="9"/>
  <c r="O267" i="9"/>
  <c r="O270" i="9"/>
  <c r="O271" i="9"/>
  <c r="O272" i="9"/>
  <c r="O273" i="9"/>
  <c r="O275" i="9"/>
  <c r="O276" i="9"/>
  <c r="O277" i="9"/>
  <c r="O278" i="9"/>
  <c r="O279" i="9"/>
  <c r="O280" i="9"/>
  <c r="O281" i="9"/>
  <c r="O282" i="9"/>
  <c r="O283" i="9"/>
  <c r="O284" i="9"/>
  <c r="O285" i="9"/>
  <c r="O286" i="9"/>
  <c r="O287" i="9"/>
  <c r="O290" i="9"/>
  <c r="O291" i="9"/>
  <c r="O292" i="9"/>
  <c r="O293" i="9"/>
  <c r="O294" i="9"/>
  <c r="O295" i="9"/>
  <c r="O297" i="9"/>
  <c r="O298" i="9"/>
  <c r="O299" i="9"/>
  <c r="O301" i="9"/>
  <c r="O302" i="9"/>
  <c r="O303" i="9"/>
  <c r="O304" i="9"/>
  <c r="O306" i="9"/>
  <c r="O307" i="9"/>
  <c r="O308" i="9"/>
  <c r="O309" i="9"/>
  <c r="O311" i="9"/>
  <c r="O312" i="9"/>
  <c r="O313" i="9"/>
  <c r="O314" i="9"/>
  <c r="O317" i="9"/>
  <c r="O319" i="9"/>
  <c r="O322" i="9"/>
  <c r="O323" i="9"/>
  <c r="O324" i="9"/>
  <c r="O325" i="9"/>
  <c r="O326" i="9"/>
  <c r="O328" i="9"/>
  <c r="O330" i="9"/>
  <c r="O331" i="9"/>
  <c r="O332" i="9"/>
  <c r="O334" i="9"/>
  <c r="O335" i="9"/>
  <c r="O336" i="9"/>
  <c r="O337" i="9"/>
  <c r="O338" i="9"/>
  <c r="O339" i="9"/>
  <c r="O340" i="9"/>
  <c r="O342" i="9"/>
  <c r="O344" i="9"/>
  <c r="O345" i="9"/>
  <c r="O346" i="9"/>
  <c r="O347" i="9"/>
  <c r="O348" i="9"/>
  <c r="O349" i="9"/>
  <c r="O350" i="9"/>
  <c r="O351" i="9"/>
  <c r="O352" i="9"/>
  <c r="O355" i="9"/>
  <c r="O356" i="9"/>
  <c r="O357" i="9"/>
  <c r="O359" i="9"/>
  <c r="O360" i="9"/>
  <c r="O361" i="9"/>
  <c r="O362" i="9"/>
  <c r="O363" i="9"/>
  <c r="O364" i="9"/>
  <c r="O365" i="9"/>
  <c r="O367" i="9"/>
  <c r="O368" i="9"/>
  <c r="O369" i="9"/>
  <c r="O371" i="9"/>
  <c r="O372" i="9"/>
  <c r="O373" i="9"/>
  <c r="O374" i="9"/>
  <c r="O375" i="9"/>
  <c r="O377" i="9"/>
  <c r="O378" i="9"/>
  <c r="O379" i="9"/>
  <c r="O380" i="9"/>
  <c r="O382" i="9"/>
  <c r="O384" i="9"/>
  <c r="O385" i="9"/>
  <c r="O386" i="9"/>
  <c r="O387" i="9"/>
  <c r="O388" i="9"/>
  <c r="O389" i="9"/>
  <c r="O390" i="9"/>
  <c r="O393" i="9"/>
  <c r="O394" i="9"/>
  <c r="O395" i="9"/>
  <c r="O396" i="9"/>
  <c r="O397" i="9"/>
  <c r="O398" i="9"/>
  <c r="O399" i="9"/>
  <c r="O400" i="9"/>
  <c r="O401" i="9"/>
  <c r="O402" i="9"/>
  <c r="O404" i="9"/>
  <c r="O405" i="9"/>
  <c r="O407" i="9"/>
  <c r="O408" i="9"/>
  <c r="O409" i="9"/>
  <c r="O410" i="9"/>
  <c r="O412" i="9"/>
  <c r="O414" i="9"/>
  <c r="O415" i="9"/>
  <c r="O416" i="9"/>
  <c r="O417" i="9"/>
  <c r="O418" i="9"/>
  <c r="O419" i="9"/>
  <c r="O420" i="9"/>
  <c r="O421" i="9"/>
  <c r="O422" i="9"/>
  <c r="O423" i="9"/>
  <c r="O424" i="9"/>
  <c r="O426" i="9"/>
  <c r="O427" i="9"/>
  <c r="O428" i="9"/>
  <c r="O429" i="9"/>
  <c r="O430" i="9"/>
  <c r="O431" i="9"/>
  <c r="O432" i="9"/>
  <c r="O433" i="9"/>
  <c r="O434" i="9"/>
  <c r="O435" i="9"/>
  <c r="O436" i="9"/>
  <c r="O438" i="9"/>
  <c r="O440" i="9"/>
  <c r="O441" i="9"/>
  <c r="O442" i="9"/>
  <c r="O443" i="9"/>
  <c r="O444" i="9"/>
  <c r="O446" i="9"/>
  <c r="O447" i="9"/>
  <c r="O448" i="9"/>
  <c r="O449" i="9"/>
  <c r="O450" i="9"/>
  <c r="O451" i="9"/>
  <c r="O452" i="9"/>
  <c r="O453" i="9"/>
  <c r="O454" i="9"/>
  <c r="O455" i="9"/>
  <c r="O457" i="9"/>
  <c r="O458" i="9"/>
  <c r="O459" i="9"/>
  <c r="O460" i="9"/>
  <c r="O461" i="9"/>
  <c r="O462" i="9"/>
  <c r="O463" i="9"/>
  <c r="O464" i="9"/>
  <c r="O465" i="9"/>
  <c r="O466" i="9"/>
  <c r="O468" i="9"/>
  <c r="O469" i="9"/>
  <c r="O470" i="9"/>
  <c r="O472" i="9"/>
  <c r="O473" i="9"/>
  <c r="O475" i="9"/>
  <c r="O476" i="9"/>
  <c r="O477" i="9"/>
  <c r="O478" i="9"/>
  <c r="O479" i="9"/>
  <c r="O480" i="9"/>
  <c r="O481" i="9"/>
  <c r="O482" i="9"/>
  <c r="O483" i="9"/>
  <c r="O484" i="9"/>
  <c r="O485" i="9"/>
  <c r="O486" i="9"/>
  <c r="O487" i="9"/>
  <c r="O488" i="9"/>
  <c r="O489" i="9"/>
  <c r="O490" i="9"/>
  <c r="O491" i="9"/>
  <c r="O492" i="9"/>
  <c r="O493" i="9"/>
  <c r="O494" i="9"/>
  <c r="O495" i="9"/>
  <c r="O496" i="9"/>
  <c r="O499" i="9"/>
  <c r="O500" i="9"/>
  <c r="O502" i="9"/>
  <c r="O503" i="9"/>
  <c r="O504" i="9"/>
  <c r="O505" i="9"/>
  <c r="O506" i="9"/>
  <c r="O509" i="9"/>
  <c r="O510" i="9"/>
  <c r="O512" i="9"/>
  <c r="O513" i="9"/>
  <c r="O514" i="9"/>
  <c r="O515" i="9"/>
  <c r="O516" i="9"/>
  <c r="O517" i="9"/>
  <c r="O518" i="9"/>
  <c r="O519" i="9"/>
  <c r="O520" i="9"/>
  <c r="O522" i="9"/>
  <c r="O523" i="9"/>
  <c r="O524" i="9"/>
  <c r="O525" i="9"/>
  <c r="O526" i="9"/>
  <c r="O527" i="9"/>
  <c r="O529" i="9"/>
  <c r="O531" i="9"/>
  <c r="O532" i="9"/>
  <c r="O533" i="9"/>
  <c r="O534" i="9"/>
  <c r="O535" i="9"/>
  <c r="O536" i="9"/>
  <c r="O537" i="9"/>
  <c r="O538" i="9"/>
  <c r="O539" i="9"/>
  <c r="O540" i="9"/>
  <c r="O541" i="9"/>
  <c r="O542" i="9"/>
  <c r="O543" i="9"/>
  <c r="O544" i="9"/>
  <c r="O545" i="9"/>
  <c r="O546" i="9"/>
  <c r="O547" i="9"/>
  <c r="O548" i="9"/>
  <c r="O549" i="9"/>
  <c r="O550" i="9"/>
  <c r="O552" i="9"/>
  <c r="O554" i="9"/>
  <c r="O555" i="9"/>
  <c r="O559" i="9"/>
  <c r="O560" i="9"/>
  <c r="O562" i="9"/>
  <c r="O563" i="9"/>
  <c r="O564" i="9"/>
  <c r="O565" i="9"/>
  <c r="O566" i="9"/>
  <c r="O567" i="9"/>
  <c r="O568" i="9"/>
  <c r="O569" i="9"/>
  <c r="O570" i="9"/>
  <c r="O571" i="9"/>
  <c r="O574" i="9"/>
  <c r="O575" i="9"/>
  <c r="O576" i="9"/>
  <c r="O578" i="9"/>
  <c r="O579" i="9"/>
  <c r="O580" i="9"/>
  <c r="O581" i="9"/>
  <c r="O582" i="9"/>
  <c r="O583" i="9"/>
  <c r="O584" i="9"/>
  <c r="O585" i="9"/>
  <c r="O587" i="9"/>
  <c r="O588" i="9"/>
  <c r="O589" i="9"/>
  <c r="O590" i="9"/>
  <c r="O592" i="9"/>
  <c r="O593" i="9"/>
  <c r="O594" i="9"/>
  <c r="O595" i="9"/>
  <c r="O596" i="9"/>
  <c r="O597" i="9"/>
  <c r="O598" i="9"/>
  <c r="O599" i="9"/>
  <c r="O600" i="9"/>
  <c r="O601" i="9"/>
  <c r="O602" i="9"/>
  <c r="O603" i="9"/>
  <c r="O604" i="9"/>
  <c r="O605" i="9"/>
  <c r="O606" i="9"/>
  <c r="O607" i="9"/>
  <c r="O608" i="9"/>
  <c r="O609" i="9"/>
  <c r="O610" i="9"/>
  <c r="O611" i="9"/>
  <c r="O612" i="9"/>
  <c r="O613" i="9"/>
  <c r="O614" i="9"/>
  <c r="O616" i="9"/>
  <c r="O617" i="9"/>
  <c r="O618" i="9"/>
  <c r="O619" i="9"/>
  <c r="O620" i="9"/>
  <c r="O622" i="9"/>
  <c r="O624" i="9"/>
  <c r="O625" i="9"/>
  <c r="O626" i="9"/>
  <c r="O627" i="9"/>
  <c r="O628" i="9"/>
  <c r="O629" i="9"/>
  <c r="O630" i="9"/>
  <c r="O631" i="9"/>
  <c r="O632" i="9"/>
  <c r="O633" i="9"/>
  <c r="O634" i="9"/>
  <c r="O635" i="9"/>
  <c r="O636" i="9"/>
  <c r="O637" i="9"/>
  <c r="O638" i="9"/>
  <c r="O639" i="9"/>
  <c r="O640" i="9"/>
  <c r="O641" i="9"/>
  <c r="O642" i="9"/>
  <c r="O643" i="9"/>
  <c r="O644" i="9"/>
  <c r="O645" i="9"/>
  <c r="O648" i="9"/>
  <c r="O649" i="9"/>
  <c r="O650" i="9"/>
  <c r="O651" i="9"/>
  <c r="O652" i="9"/>
  <c r="O653" i="9"/>
  <c r="O654" i="9"/>
  <c r="O655" i="9"/>
  <c r="O656" i="9"/>
  <c r="O657" i="9"/>
  <c r="O658" i="9"/>
  <c r="O659" i="9"/>
  <c r="O660" i="9"/>
  <c r="O647" i="9"/>
  <c r="I648" i="9"/>
  <c r="I649" i="9"/>
  <c r="I650" i="9"/>
  <c r="I651" i="9"/>
  <c r="I652" i="9"/>
  <c r="I653" i="9"/>
  <c r="I654" i="9"/>
  <c r="I655" i="9"/>
  <c r="I656" i="9"/>
  <c r="I657" i="9"/>
  <c r="I658" i="9"/>
  <c r="I659" i="9"/>
  <c r="I660" i="9"/>
  <c r="I661" i="9"/>
  <c r="I662" i="9"/>
  <c r="I647" i="9"/>
  <c r="O41" i="7"/>
  <c r="O40" i="7"/>
  <c r="O39" i="7"/>
  <c r="O38" i="7"/>
  <c r="O37" i="7"/>
  <c r="O35" i="7"/>
  <c r="O34" i="7"/>
  <c r="O33" i="7"/>
  <c r="O32" i="7"/>
  <c r="O31" i="7"/>
  <c r="O30" i="7"/>
  <c r="O29" i="7"/>
  <c r="O28" i="7"/>
  <c r="O27" i="7"/>
  <c r="O26" i="7"/>
  <c r="O24" i="7"/>
  <c r="O21" i="7"/>
  <c r="O20" i="7"/>
  <c r="O19" i="7"/>
  <c r="O18" i="7"/>
  <c r="O17" i="7"/>
  <c r="O16" i="7"/>
  <c r="O15" i="7"/>
  <c r="O14" i="7"/>
  <c r="O13" i="7"/>
  <c r="O12" i="7"/>
  <c r="O10" i="7"/>
  <c r="O9" i="7"/>
  <c r="O8" i="7"/>
  <c r="O7" i="7"/>
  <c r="O6" i="7"/>
  <c r="O5" i="7"/>
  <c r="O4" i="7"/>
  <c r="O3" i="7"/>
  <c r="O2" i="7"/>
  <c r="O1" i="7"/>
</calcChain>
</file>

<file path=xl/sharedStrings.xml><?xml version="1.0" encoding="utf-8"?>
<sst xmlns="http://schemas.openxmlformats.org/spreadsheetml/2006/main" count="15222" uniqueCount="2419">
  <si>
    <t>姓名</t>
  </si>
  <si>
    <t>准考证号</t>
  </si>
  <si>
    <t>比赛名称</t>
  </si>
  <si>
    <t>备注</t>
  </si>
  <si>
    <t>省份</t>
  </si>
  <si>
    <t>考点</t>
  </si>
  <si>
    <t>级别</t>
  </si>
  <si>
    <t>组别</t>
  </si>
  <si>
    <t>选择总成绩</t>
  </si>
  <si>
    <t>编程1</t>
  </si>
  <si>
    <t>编程2</t>
  </si>
  <si>
    <t>编程3</t>
  </si>
  <si>
    <t>编程4</t>
  </si>
  <si>
    <t>编程5</t>
  </si>
  <si>
    <t>编程总成绩</t>
  </si>
  <si>
    <t>阮子涵</t>
  </si>
  <si>
    <t>11191215556KCP167</t>
  </si>
  <si>
    <t>安徽安庆STEMA初级-Python</t>
  </si>
  <si>
    <t>安徽</t>
  </si>
  <si>
    <t>安庆</t>
  </si>
  <si>
    <t>初级</t>
  </si>
  <si>
    <t>Python</t>
  </si>
  <si>
    <t>盛思豪</t>
  </si>
  <si>
    <t>11191215556KZP168</t>
  </si>
  <si>
    <t xml:space="preserve">安徽安庆STEMA中级-Python  </t>
  </si>
  <si>
    <t>中级</t>
  </si>
  <si>
    <t>王航</t>
  </si>
  <si>
    <t>11191215556KZP169</t>
  </si>
  <si>
    <t>汪嘉会</t>
  </si>
  <si>
    <t>11191215556KZP170</t>
  </si>
  <si>
    <t>肖文轩</t>
  </si>
  <si>
    <t>11191215556KZP171</t>
  </si>
  <si>
    <t>马晨凯</t>
  </si>
  <si>
    <t>11191215556KZP172</t>
  </si>
  <si>
    <t>杨晨熙</t>
  </si>
  <si>
    <t>11191215556KZP173</t>
  </si>
  <si>
    <t>徐泰硕</t>
  </si>
  <si>
    <t>11191215556KZP174</t>
  </si>
  <si>
    <t>江炎朗</t>
  </si>
  <si>
    <t>11191215556KZP175</t>
  </si>
  <si>
    <t>王子昂</t>
  </si>
  <si>
    <t>11191215556KZP176</t>
  </si>
  <si>
    <t>方宇</t>
  </si>
  <si>
    <t>11191215556KZP177</t>
  </si>
  <si>
    <t>齐佳琦</t>
  </si>
  <si>
    <t>11191215556KZP178</t>
  </si>
  <si>
    <t>王清平</t>
  </si>
  <si>
    <t>11191215556KZP179</t>
  </si>
  <si>
    <t>江弈衡</t>
  </si>
  <si>
    <t>11191215556KZP180</t>
  </si>
  <si>
    <t>王可</t>
  </si>
  <si>
    <t>11191215556KZP181</t>
  </si>
  <si>
    <t>叶杰达</t>
  </si>
  <si>
    <t>11191215556KGP182</t>
  </si>
  <si>
    <t>安徽安庆STEMA高级-Python</t>
  </si>
  <si>
    <t>高级</t>
  </si>
  <si>
    <t>潘子旭</t>
  </si>
  <si>
    <t>11191215556KGP183</t>
  </si>
  <si>
    <t>张文丽</t>
  </si>
  <si>
    <t>11191215556KGP184</t>
  </si>
  <si>
    <t>丁诚</t>
  </si>
  <si>
    <t>11191215556KGP185</t>
  </si>
  <si>
    <t>张王子腾</t>
  </si>
  <si>
    <t>111912150317KCS001</t>
  </si>
  <si>
    <t xml:space="preserve">河北沧州STEMA初级-Scratch  </t>
  </si>
  <si>
    <t>河北</t>
  </si>
  <si>
    <t>沧州</t>
  </si>
  <si>
    <t>Scratch</t>
  </si>
  <si>
    <t>杨千仪</t>
  </si>
  <si>
    <t>111912150317KCS002</t>
  </si>
  <si>
    <t>苗新硕</t>
  </si>
  <si>
    <t>111912150317KCS003</t>
  </si>
  <si>
    <t>卜香宇</t>
  </si>
  <si>
    <t>111912150317KCS004</t>
  </si>
  <si>
    <t>金雅婕</t>
  </si>
  <si>
    <t>111912150317KCS005</t>
  </si>
  <si>
    <t>王艺博</t>
  </si>
  <si>
    <t>111912150317KCS006</t>
  </si>
  <si>
    <t>田烨</t>
  </si>
  <si>
    <t>111912150317KCS007</t>
  </si>
  <si>
    <t>柳嘉悦</t>
  </si>
  <si>
    <t>111912150317KCS008</t>
  </si>
  <si>
    <t>原旌赫</t>
  </si>
  <si>
    <t>111912150317KCS009</t>
  </si>
  <si>
    <t>朱培耀</t>
  </si>
  <si>
    <t>111912150317KCS010</t>
  </si>
  <si>
    <t>刘家豪</t>
  </si>
  <si>
    <t>111912150317KCS011</t>
  </si>
  <si>
    <t>李健瑜</t>
  </si>
  <si>
    <t>111912150317KCS012</t>
  </si>
  <si>
    <t>崔福祎</t>
  </si>
  <si>
    <t>111912150317KCS013</t>
  </si>
  <si>
    <t>唐德峰</t>
  </si>
  <si>
    <t>111912150317KCS014</t>
  </si>
  <si>
    <t>王梓旭</t>
  </si>
  <si>
    <t>111912150317KZS001</t>
  </si>
  <si>
    <t>河北沧州STEMA中级-Scratch</t>
  </si>
  <si>
    <t>董昭钰</t>
  </si>
  <si>
    <t>111912150317KZS002</t>
  </si>
  <si>
    <t xml:space="preserve">河北沧州STEMA中级-Scratch </t>
  </si>
  <si>
    <t>姓名修改</t>
  </si>
  <si>
    <t>石家豪</t>
  </si>
  <si>
    <t>111912150317KZS003</t>
  </si>
  <si>
    <t>苏信诚</t>
  </si>
  <si>
    <t>111912150317KZS004</t>
  </si>
  <si>
    <t>张琰东</t>
  </si>
  <si>
    <t>111912150317KZS005</t>
  </si>
  <si>
    <t>杨祺飞</t>
  </si>
  <si>
    <t>111912150317KZS006</t>
  </si>
  <si>
    <t>李林轩</t>
  </si>
  <si>
    <t>111912150317KZS007</t>
  </si>
  <si>
    <t>周小雅</t>
  </si>
  <si>
    <t>111912150317KZS008</t>
  </si>
  <si>
    <t>丁照轩</t>
  </si>
  <si>
    <t>111912150317KZS009</t>
  </si>
  <si>
    <t>路志豪</t>
  </si>
  <si>
    <t>111912150317KZS010</t>
  </si>
  <si>
    <t>孙志杰</t>
  </si>
  <si>
    <t>111912150317KZS011</t>
  </si>
  <si>
    <t>郭轩廷</t>
  </si>
  <si>
    <t>111912150317KZS012</t>
  </si>
  <si>
    <t>陈重安</t>
  </si>
  <si>
    <t>111912150317KZS013</t>
  </si>
  <si>
    <t>孙式英</t>
  </si>
  <si>
    <t>111912150317KZS014</t>
  </si>
  <si>
    <t>王京然</t>
  </si>
  <si>
    <t>111912150317KZS016</t>
  </si>
  <si>
    <t>张永林</t>
  </si>
  <si>
    <t>111912150317KZS017</t>
  </si>
  <si>
    <t>李轩</t>
  </si>
  <si>
    <t>111912150317KZS018</t>
  </si>
  <si>
    <t>刘嘉城</t>
  </si>
  <si>
    <t>111912150317KZS019</t>
  </si>
  <si>
    <t>武子宸</t>
  </si>
  <si>
    <t>111912150317KZS020</t>
  </si>
  <si>
    <t>赵一铭</t>
  </si>
  <si>
    <t>111912150317KZS021</t>
  </si>
  <si>
    <t>吴若瑄</t>
  </si>
  <si>
    <t>111912150317KZS022</t>
  </si>
  <si>
    <t>库婧祎</t>
  </si>
  <si>
    <t>111912150317KZS023</t>
  </si>
  <si>
    <t>赵宇辰</t>
  </si>
  <si>
    <t>111912150519KCS001</t>
  </si>
  <si>
    <t>江苏常州STEMA初级-Scratch</t>
  </si>
  <si>
    <t>江苏</t>
  </si>
  <si>
    <t>常州</t>
  </si>
  <si>
    <t>薛奡涵</t>
  </si>
  <si>
    <t>111912150519KCS002</t>
  </si>
  <si>
    <t>陈美嘉</t>
  </si>
  <si>
    <t>111912150519KCS003</t>
  </si>
  <si>
    <t>王鑫杰</t>
  </si>
  <si>
    <t>111912150519KCP001</t>
  </si>
  <si>
    <t>江苏常州STEMA初级-Python</t>
  </si>
  <si>
    <t>刘延东</t>
  </si>
  <si>
    <t>111912150519KCP002</t>
  </si>
  <si>
    <t>陈一诚</t>
  </si>
  <si>
    <t>111912150519KCP003</t>
  </si>
  <si>
    <t>项雅岚</t>
  </si>
  <si>
    <t>111912150519KCP004</t>
  </si>
  <si>
    <t>白天</t>
  </si>
  <si>
    <t>111912150519KZP001</t>
  </si>
  <si>
    <t>江苏常州STEMA中级-Python</t>
  </si>
  <si>
    <t>董鑫楠</t>
  </si>
  <si>
    <t>111912150519KZP002</t>
  </si>
  <si>
    <t>贺怡</t>
  </si>
  <si>
    <t>111912150519KZP003</t>
  </si>
  <si>
    <t>潘逸霖</t>
  </si>
  <si>
    <t>111912150519KZP004</t>
  </si>
  <si>
    <t>刘嘉睿</t>
  </si>
  <si>
    <t>111912150519KZP005</t>
  </si>
  <si>
    <t>李俊昊</t>
  </si>
  <si>
    <t>111912150519KZP006</t>
  </si>
  <si>
    <t>吴波均</t>
  </si>
  <si>
    <t>111912150519KZP007</t>
  </si>
  <si>
    <t>高睿铖</t>
  </si>
  <si>
    <t>111912150519KZP008</t>
  </si>
  <si>
    <t xml:space="preserve">江苏常州STEMA中级-Python </t>
  </si>
  <si>
    <t>吴珺茗</t>
  </si>
  <si>
    <t>111912150519KZP009</t>
  </si>
  <si>
    <t>范纪轩</t>
  </si>
  <si>
    <t>111912150519KZP010</t>
  </si>
  <si>
    <t>江苏常州STEMA中级-Scratch</t>
  </si>
  <si>
    <t>邢悦</t>
  </si>
  <si>
    <t>11201912150459TSC001</t>
  </si>
  <si>
    <t>黑龙江大庆STEMA初级-Scratch</t>
  </si>
  <si>
    <t>黑龙江</t>
  </si>
  <si>
    <t>大庆</t>
  </si>
  <si>
    <t>郭珊麟</t>
  </si>
  <si>
    <t>11201912150459TSC002</t>
  </si>
  <si>
    <t>赵天放</t>
  </si>
  <si>
    <t>11201912150459TSG001</t>
  </si>
  <si>
    <t>黑龙江大庆STEMA中级-Scratch</t>
  </si>
  <si>
    <t>孙鸣鹤</t>
  </si>
  <si>
    <t>11201912150459TSG002</t>
  </si>
  <si>
    <t>贺子铭</t>
  </si>
  <si>
    <t>11201912150459TSPC001</t>
  </si>
  <si>
    <t>黑龙江大庆STEMA中级-Python</t>
  </si>
  <si>
    <t>崔皓凯</t>
  </si>
  <si>
    <t>11201912150459TSPC002</t>
  </si>
  <si>
    <t>黑龙江哈尔滨STEMA中级-Python</t>
  </si>
  <si>
    <t>钟子涵</t>
  </si>
  <si>
    <t>11201912150769KCP001</t>
  </si>
  <si>
    <t xml:space="preserve">广东东莞STEMA初级-Python  </t>
  </si>
  <si>
    <t>广东</t>
  </si>
  <si>
    <t>东莞</t>
  </si>
  <si>
    <t>贺雅轩</t>
  </si>
  <si>
    <t>11201912150769KCP002</t>
  </si>
  <si>
    <t>劉宸瑞</t>
  </si>
  <si>
    <t>11201912150769KCP003</t>
  </si>
  <si>
    <t>蒋昊霖</t>
  </si>
  <si>
    <t>11201912150769KCS001</t>
  </si>
  <si>
    <t>广东东莞STEMA初级-Scratch</t>
  </si>
  <si>
    <t>陈邓煜</t>
  </si>
  <si>
    <t>11201912150769KCS002</t>
  </si>
  <si>
    <t>邓钰祺</t>
  </si>
  <si>
    <t>11201912150769KCS003</t>
  </si>
  <si>
    <t>王澜菲</t>
  </si>
  <si>
    <t>11201912150769KCS004</t>
  </si>
  <si>
    <t>麦轩铭</t>
  </si>
  <si>
    <t>11201912150769KCS005</t>
  </si>
  <si>
    <t>陈铭越</t>
  </si>
  <si>
    <t>11201912150769KCS006</t>
  </si>
  <si>
    <t>贾茗皓</t>
  </si>
  <si>
    <t>11201912150769KCS007</t>
  </si>
  <si>
    <t>杨梓宸</t>
  </si>
  <si>
    <t>11201912150769KCS008</t>
  </si>
  <si>
    <t>李牧泽</t>
  </si>
  <si>
    <t>11201912150769KCS009</t>
  </si>
  <si>
    <t>甘鹏良</t>
  </si>
  <si>
    <t>11201912150769KCS010</t>
  </si>
  <si>
    <t>黎恩锜</t>
  </si>
  <si>
    <t>11201912150769KZP001</t>
  </si>
  <si>
    <t xml:space="preserve">广东东莞STEMA中级-Python  </t>
  </si>
  <si>
    <t>袁逸恒</t>
  </si>
  <si>
    <t>11201912150769KZP002</t>
  </si>
  <si>
    <t>陈耀慷</t>
  </si>
  <si>
    <t>11201912150769KZP003</t>
  </si>
  <si>
    <t>郭俊宏</t>
  </si>
  <si>
    <t>11201912150769KZP004</t>
  </si>
  <si>
    <t>丁文龙</t>
  </si>
  <si>
    <t>11201912150769KZP005</t>
  </si>
  <si>
    <t>黄灏</t>
  </si>
  <si>
    <t>11201912150769KZP006</t>
  </si>
  <si>
    <t>邱嘉铎</t>
  </si>
  <si>
    <t>11201912150769KZP007</t>
  </si>
  <si>
    <t>陈钰祺</t>
  </si>
  <si>
    <t>11201912150769KZP008</t>
  </si>
  <si>
    <t>成昊</t>
  </si>
  <si>
    <t>11201912150769KZP009</t>
  </si>
  <si>
    <t>王偉涵</t>
  </si>
  <si>
    <t>11201912150769KZP010</t>
  </si>
  <si>
    <t>賴頤珂</t>
  </si>
  <si>
    <t>11201912150769KZP011</t>
  </si>
  <si>
    <t>彭政钧</t>
  </si>
  <si>
    <t>11201912150769KZP012</t>
  </si>
  <si>
    <t>郭德杰</t>
  </si>
  <si>
    <t>11201912150769KZP013</t>
  </si>
  <si>
    <t>施宇辉</t>
  </si>
  <si>
    <t>11201912150769KZP014</t>
  </si>
  <si>
    <t>周靖茹</t>
  </si>
  <si>
    <t>11201912150769KZP015</t>
  </si>
  <si>
    <t>唐楚沛</t>
  </si>
  <si>
    <t>11201912150769KZP016</t>
  </si>
  <si>
    <t>罗皓聪</t>
  </si>
  <si>
    <t>11201912150769KZP017</t>
  </si>
  <si>
    <t>何佳城</t>
  </si>
  <si>
    <t>11201912150769KZP018</t>
  </si>
  <si>
    <t>杨尚华</t>
  </si>
  <si>
    <t>11201912150769KZP019</t>
  </si>
  <si>
    <t>徐子恒</t>
  </si>
  <si>
    <t>11201912150769KZP020</t>
  </si>
  <si>
    <t>罗培根</t>
  </si>
  <si>
    <t>11201912150769KZP021</t>
  </si>
  <si>
    <t>缺考</t>
  </si>
  <si>
    <t>黄卓研</t>
  </si>
  <si>
    <t>11201912150769KGP001</t>
  </si>
  <si>
    <t>广东东莞STEMA高级-Python</t>
  </si>
  <si>
    <t>罗智博</t>
  </si>
  <si>
    <t>111912150591KCS001</t>
  </si>
  <si>
    <t>福建福州STEMA初级-Scratch</t>
  </si>
  <si>
    <t>福建</t>
  </si>
  <si>
    <t>福州</t>
  </si>
  <si>
    <t>胡九思</t>
  </si>
  <si>
    <t>111912150591KCS002</t>
  </si>
  <si>
    <t>童城睿</t>
  </si>
  <si>
    <t>111912150591KCS003</t>
  </si>
  <si>
    <t>高逸轩</t>
  </si>
  <si>
    <t>111912150591KCS004</t>
  </si>
  <si>
    <t>林芸菲</t>
  </si>
  <si>
    <t>111912150591KCS005</t>
  </si>
  <si>
    <t>黄叙铭</t>
  </si>
  <si>
    <t>111912150591KCS006</t>
  </si>
  <si>
    <t>胡帅</t>
  </si>
  <si>
    <t>111912150591KCS007</t>
  </si>
  <si>
    <t>陈星球</t>
  </si>
  <si>
    <t>111912150591KCS008</t>
  </si>
  <si>
    <t>陈方朵凌</t>
  </si>
  <si>
    <t>111912150591KCS009</t>
  </si>
  <si>
    <t>许佳珩</t>
  </si>
  <si>
    <t>111912150591KCS010</t>
  </si>
  <si>
    <t>陈域翔</t>
  </si>
  <si>
    <t>111912150591KCS011</t>
  </si>
  <si>
    <t>张佳昕</t>
  </si>
  <si>
    <t>111912150591KCS012</t>
  </si>
  <si>
    <t>缪心悦</t>
  </si>
  <si>
    <t>111912150591KCS013</t>
  </si>
  <si>
    <t>张睿禹</t>
  </si>
  <si>
    <t>111912150591KCS014</t>
  </si>
  <si>
    <t>林子涵</t>
  </si>
  <si>
    <t>111912150591KCP001</t>
  </si>
  <si>
    <t>福建福州STEMA初级-Python</t>
  </si>
  <si>
    <t>许墨焓</t>
  </si>
  <si>
    <t>111912150591KCP002</t>
  </si>
  <si>
    <t>林靖鑫</t>
  </si>
  <si>
    <r>
      <rPr>
        <sz val="12"/>
        <rFont val="Calibri"/>
        <family val="4"/>
        <charset val="134"/>
        <scheme val="minor"/>
      </rPr>
      <t>111912150591KZ</t>
    </r>
    <r>
      <rPr>
        <sz val="12"/>
        <color theme="1"/>
        <rFont val="Calibri"/>
        <family val="2"/>
        <scheme val="minor"/>
      </rPr>
      <t>P003</t>
    </r>
  </si>
  <si>
    <t>福建福州STEMA中级-Python</t>
  </si>
  <si>
    <t>杨智平</t>
  </si>
  <si>
    <r>
      <rPr>
        <sz val="12"/>
        <rFont val="Calibri"/>
        <family val="4"/>
        <charset val="134"/>
        <scheme val="minor"/>
      </rPr>
      <t>111912150591KZ</t>
    </r>
    <r>
      <rPr>
        <sz val="12"/>
        <color theme="1"/>
        <rFont val="Calibri"/>
        <family val="2"/>
        <scheme val="minor"/>
      </rPr>
      <t>P004</t>
    </r>
  </si>
  <si>
    <t>刘胤翔</t>
  </si>
  <si>
    <r>
      <rPr>
        <sz val="12"/>
        <rFont val="Calibri"/>
        <family val="4"/>
        <charset val="134"/>
        <scheme val="minor"/>
      </rPr>
      <t>111912150591KG</t>
    </r>
    <r>
      <rPr>
        <sz val="12"/>
        <color theme="1"/>
        <rFont val="Calibri"/>
        <family val="2"/>
        <scheme val="minor"/>
      </rPr>
      <t>P001</t>
    </r>
  </si>
  <si>
    <t xml:space="preserve">福建福州STEMA高级-Python </t>
  </si>
  <si>
    <t>刘振海</t>
  </si>
  <si>
    <t>11191215797KCS001</t>
  </si>
  <si>
    <t>江西赣州STEMA初级-Scratch</t>
  </si>
  <si>
    <t>江西</t>
  </si>
  <si>
    <t>赣州</t>
  </si>
  <si>
    <t>林恩赐</t>
  </si>
  <si>
    <t>11191215797KZP002</t>
  </si>
  <si>
    <t>江西赣州STEMA中级-Python</t>
  </si>
  <si>
    <t>高贶</t>
  </si>
  <si>
    <t>11201912150757KCP001</t>
  </si>
  <si>
    <t xml:space="preserve">广东佛山STEMA初级-Python    </t>
  </si>
  <si>
    <t>佛山</t>
  </si>
  <si>
    <t>刘舒怀</t>
  </si>
  <si>
    <t>11201912150757KCS001</t>
  </si>
  <si>
    <t xml:space="preserve">广东佛山STEMA初级-Scratch   </t>
  </si>
  <si>
    <t>董泓乐</t>
  </si>
  <si>
    <t>11201912150757KCS002</t>
  </si>
  <si>
    <t>蔡智燊</t>
  </si>
  <si>
    <t>11201912150757KCS003</t>
  </si>
  <si>
    <t>韦昊霖</t>
  </si>
  <si>
    <t>11201912150757KCS004</t>
  </si>
  <si>
    <t>张子骞</t>
  </si>
  <si>
    <t>11201912150757KCS005</t>
  </si>
  <si>
    <t>王国铭</t>
  </si>
  <si>
    <t>11201912150757KCS006</t>
  </si>
  <si>
    <t>毛翊诚</t>
  </si>
  <si>
    <t>11201912150757KCS007</t>
  </si>
  <si>
    <t>陈煜</t>
  </si>
  <si>
    <t>11201912150757KCS008</t>
  </si>
  <si>
    <t>余永鹏</t>
  </si>
  <si>
    <t>11201912150757KCS009</t>
  </si>
  <si>
    <t>何称宽</t>
  </si>
  <si>
    <t>11201912150757KCS010</t>
  </si>
  <si>
    <t>余金城</t>
  </si>
  <si>
    <t>11201912150757KZP001</t>
  </si>
  <si>
    <t xml:space="preserve">广东佛山STEMA中级-Python </t>
  </si>
  <si>
    <t>罗欣彤</t>
  </si>
  <si>
    <t>11201912150757KZP002</t>
  </si>
  <si>
    <t>陈罗晟</t>
  </si>
  <si>
    <t>11201912150757KZP003</t>
  </si>
  <si>
    <t>陈家乐</t>
  </si>
  <si>
    <t>11201912150757KZP004</t>
  </si>
  <si>
    <t>冯锦坚</t>
  </si>
  <si>
    <t>11201912150757KZP005</t>
  </si>
  <si>
    <t>卢昊</t>
  </si>
  <si>
    <t>11201912150757KZP006</t>
  </si>
  <si>
    <t>潘俊良</t>
  </si>
  <si>
    <t>11201912150757KZS001</t>
  </si>
  <si>
    <t xml:space="preserve">广东佛山STEMA中级-Scratch </t>
  </si>
  <si>
    <t>潘吴辉</t>
  </si>
  <si>
    <t>11201912150757KZS002</t>
  </si>
  <si>
    <t>陈攀大</t>
  </si>
  <si>
    <t>11201912150757KZS003</t>
  </si>
  <si>
    <t>陈俞铭</t>
  </si>
  <si>
    <t>11201912150757KZS004</t>
  </si>
  <si>
    <t>黎清卓</t>
  </si>
  <si>
    <t>11201912150757KZS005</t>
  </si>
  <si>
    <t>刘祁</t>
  </si>
  <si>
    <t>11201912150757KZS006</t>
  </si>
  <si>
    <t>邓杰荣</t>
  </si>
  <si>
    <t>11201912150757KZS007</t>
  </si>
  <si>
    <t>陈徐亮</t>
  </si>
  <si>
    <t>11201912150757KZS008</t>
  </si>
  <si>
    <t>杨航</t>
  </si>
  <si>
    <t>11201912150757KZS009</t>
  </si>
  <si>
    <t>杨东晟</t>
  </si>
  <si>
    <t>11201912150757KZS010</t>
  </si>
  <si>
    <t>陈钟智</t>
  </si>
  <si>
    <t>11201912150757KZS011</t>
  </si>
  <si>
    <t>陈钟翰</t>
  </si>
  <si>
    <t>11201912150757KZS012</t>
  </si>
  <si>
    <t>徐学林</t>
  </si>
  <si>
    <t>11201912150757KZS013</t>
  </si>
  <si>
    <t>邓翱阳</t>
  </si>
  <si>
    <t>11201912150757KZS014</t>
  </si>
  <si>
    <t>高浠</t>
  </si>
  <si>
    <t>11201912150757KZS015</t>
  </si>
  <si>
    <t>林浩阳</t>
  </si>
  <si>
    <t>11201912150757KZS016</t>
  </si>
  <si>
    <t>何卓仁</t>
  </si>
  <si>
    <t>11201912150757KZS017</t>
  </si>
  <si>
    <t>蔡俊熙</t>
  </si>
  <si>
    <t>11201912150757KZS018</t>
  </si>
  <si>
    <t>曹傲安</t>
  </si>
  <si>
    <t>11201912150757KZS019</t>
  </si>
  <si>
    <t>石宪航</t>
  </si>
  <si>
    <t>11201912150757KZS020</t>
  </si>
  <si>
    <t>何俊毅</t>
  </si>
  <si>
    <t>11201912150757KZS021</t>
  </si>
  <si>
    <t>何梓铖</t>
  </si>
  <si>
    <t>11201912150757KZS022</t>
  </si>
  <si>
    <t>陈卓诣</t>
  </si>
  <si>
    <t>11201912150757KZS023</t>
  </si>
  <si>
    <t>李乐沣</t>
  </si>
  <si>
    <t>11201912150757KZS024</t>
  </si>
  <si>
    <t>刘志豪</t>
  </si>
  <si>
    <t>11201912150757KZS025</t>
  </si>
  <si>
    <t>郑鑫权</t>
  </si>
  <si>
    <t>11201912150757KZS026</t>
  </si>
  <si>
    <t>廖世杰</t>
  </si>
  <si>
    <t>1120191215020KCP001</t>
  </si>
  <si>
    <t xml:space="preserve">广东广州STEMA初级-Python </t>
  </si>
  <si>
    <t>广州</t>
  </si>
  <si>
    <t>张卓源</t>
  </si>
  <si>
    <t>1120191215020KCP002</t>
  </si>
  <si>
    <t>贾乐琪</t>
  </si>
  <si>
    <t>1120191215020KCP003</t>
  </si>
  <si>
    <t xml:space="preserve">	肖睿辰</t>
  </si>
  <si>
    <t>1120191215020KCP004</t>
  </si>
  <si>
    <t xml:space="preserve">	余奕瑶</t>
  </si>
  <si>
    <t>1120191215020KCP005</t>
  </si>
  <si>
    <t xml:space="preserve">	刘渊睿</t>
  </si>
  <si>
    <t>1120191215020KCP006</t>
  </si>
  <si>
    <t>编程题没做</t>
  </si>
  <si>
    <t>陈诺</t>
  </si>
  <si>
    <t>1120191215020KCS001</t>
  </si>
  <si>
    <t xml:space="preserve">广东广州STEMA初级-Scratch   </t>
  </si>
  <si>
    <t>沈奕</t>
  </si>
  <si>
    <t>1120191215020KCS002</t>
  </si>
  <si>
    <t>李星澈</t>
  </si>
  <si>
    <t>1120191215020KCS003</t>
  </si>
  <si>
    <t>陈昊峰</t>
  </si>
  <si>
    <t>1120191215020KCS004</t>
  </si>
  <si>
    <t>丁义</t>
  </si>
  <si>
    <t>1120191215020KCS005</t>
  </si>
  <si>
    <t>文麦祺</t>
  </si>
  <si>
    <t>1120191215020KCS006</t>
  </si>
  <si>
    <t>杨晟睿</t>
  </si>
  <si>
    <t>1120191215020KCS007</t>
  </si>
  <si>
    <t>王子涵</t>
  </si>
  <si>
    <t>1120191215020KCS008</t>
  </si>
  <si>
    <t>覃斯航</t>
  </si>
  <si>
    <t>1120191215020KCS009</t>
  </si>
  <si>
    <t>廖仲恩</t>
  </si>
  <si>
    <t>1120191215020KCS010</t>
  </si>
  <si>
    <t>刘君毅</t>
  </si>
  <si>
    <t>1120191215020KCS011</t>
  </si>
  <si>
    <t>黄天明</t>
  </si>
  <si>
    <t>1120191215020KCS012</t>
  </si>
  <si>
    <t>王翊兆</t>
  </si>
  <si>
    <t>1120191215020KCS013</t>
  </si>
  <si>
    <t>陈梓曰</t>
  </si>
  <si>
    <t>1120191215020KCS014</t>
  </si>
  <si>
    <t>伍亮宇</t>
  </si>
  <si>
    <t>1120191215020KCS015</t>
  </si>
  <si>
    <t>黄治</t>
  </si>
  <si>
    <t>1120191215020KCS016</t>
  </si>
  <si>
    <t>汪昭辰</t>
  </si>
  <si>
    <t>1120191215020KCS017</t>
  </si>
  <si>
    <t>顾凡熙</t>
  </si>
  <si>
    <t>1120191215020KZP001</t>
  </si>
  <si>
    <t xml:space="preserve">广东广州STEMA中级-Python </t>
  </si>
  <si>
    <t>赵圣杰</t>
  </si>
  <si>
    <t>1120191215020KZP002</t>
  </si>
  <si>
    <t>朱敏行</t>
  </si>
  <si>
    <t>1120191215020KZP003</t>
  </si>
  <si>
    <t>付蕾</t>
  </si>
  <si>
    <t>1120191215020KZP004</t>
  </si>
  <si>
    <t>吴弈谦</t>
  </si>
  <si>
    <t>1120191215020KZP005</t>
  </si>
  <si>
    <t>张家鑫</t>
  </si>
  <si>
    <t>1120191215020KZP006</t>
  </si>
  <si>
    <t>张铭</t>
  </si>
  <si>
    <t>1120191215020KZP007</t>
  </si>
  <si>
    <t>邓炜隽</t>
  </si>
  <si>
    <t>1120191215020KZP008</t>
  </si>
  <si>
    <t>姚宇涵</t>
  </si>
  <si>
    <t>1120191215020KZP009</t>
  </si>
  <si>
    <t>刘昊川</t>
  </si>
  <si>
    <t>1120191215020KZP010</t>
  </si>
  <si>
    <t xml:space="preserve"> 林思妤</t>
  </si>
  <si>
    <t>1120191215020KZP011</t>
  </si>
  <si>
    <t>卓圣尧</t>
  </si>
  <si>
    <t>1120191215020KZP012</t>
  </si>
  <si>
    <t>胡铭轩</t>
  </si>
  <si>
    <t>1120191215020KZP013</t>
  </si>
  <si>
    <t>王瀚聪</t>
  </si>
  <si>
    <t>1120191215020KZP014</t>
  </si>
  <si>
    <t>唐璟新</t>
  </si>
  <si>
    <t>1120191215020KZP015</t>
  </si>
  <si>
    <t>岑恒龙</t>
  </si>
  <si>
    <t>1120191215020KZP016</t>
  </si>
  <si>
    <t>熊嘉言</t>
  </si>
  <si>
    <t>1120191215020KZP017</t>
  </si>
  <si>
    <t>没有成绩？</t>
  </si>
  <si>
    <t>刘笑羽</t>
  </si>
  <si>
    <t>1120191215020KZP018</t>
  </si>
  <si>
    <t>胡泽枫</t>
  </si>
  <si>
    <t>1120191215020KZP019</t>
  </si>
  <si>
    <t>张旸晟</t>
  </si>
  <si>
    <t>1120191215020KZP020</t>
  </si>
  <si>
    <t>栗而宽</t>
  </si>
  <si>
    <t>1120191215020KZP021</t>
  </si>
  <si>
    <t>杨宗霖</t>
  </si>
  <si>
    <t>1120191215020KZP022</t>
  </si>
  <si>
    <t>王子成</t>
  </si>
  <si>
    <t>1120191215020KZP023</t>
  </si>
  <si>
    <t xml:space="preserve">	任宇晨</t>
  </si>
  <si>
    <t>1120191215020KZP024</t>
  </si>
  <si>
    <t xml:space="preserve">	陈岳铭</t>
  </si>
  <si>
    <t>1120191215020KZP025</t>
  </si>
  <si>
    <t xml:space="preserve">	程峻熙</t>
  </si>
  <si>
    <t>1120191215020KZP026</t>
  </si>
  <si>
    <t xml:space="preserve">	宋宇轩</t>
  </si>
  <si>
    <t>1120191215020KZP027</t>
  </si>
  <si>
    <t xml:space="preserve">	林思齐</t>
  </si>
  <si>
    <t>1120191215020KZP028</t>
  </si>
  <si>
    <t xml:space="preserve">	黄桦庭</t>
  </si>
  <si>
    <t>1120191215020KZP029</t>
  </si>
  <si>
    <t xml:space="preserve">	林芃宇</t>
  </si>
  <si>
    <t>1120191215020KZP030</t>
  </si>
  <si>
    <t xml:space="preserve">	钟秉峻</t>
  </si>
  <si>
    <t>1120191215020KZP031</t>
  </si>
  <si>
    <t xml:space="preserve">	陈祥翔</t>
  </si>
  <si>
    <t>1120191215020KZP032</t>
  </si>
  <si>
    <t xml:space="preserve">	朱启鸿</t>
  </si>
  <si>
    <t>1120191215020KZP033</t>
  </si>
  <si>
    <t xml:space="preserve">	张熠</t>
  </si>
  <si>
    <t>1120191215020KZP034</t>
  </si>
  <si>
    <t xml:space="preserve">	陈亮铭</t>
  </si>
  <si>
    <t>1120191215020KZP035</t>
  </si>
  <si>
    <t xml:space="preserve">	胡旭樊</t>
  </si>
  <si>
    <t>1120191215020KZP037</t>
  </si>
  <si>
    <t xml:space="preserve">	周冠成</t>
  </si>
  <si>
    <t>1120191215020KZP038</t>
  </si>
  <si>
    <t>谷劲亨</t>
  </si>
  <si>
    <t>1120191215020KZP039</t>
  </si>
  <si>
    <t>唐康鑫</t>
  </si>
  <si>
    <t>1120191215020KZP040</t>
  </si>
  <si>
    <t>胡深予</t>
  </si>
  <si>
    <t>1120191215020KZP041</t>
  </si>
  <si>
    <t xml:space="preserve">骆俊林	</t>
  </si>
  <si>
    <t>1120191215020KZP042</t>
  </si>
  <si>
    <t>李明宪</t>
  </si>
  <si>
    <t>1120191215020KZP043</t>
  </si>
  <si>
    <t>李思骏</t>
  </si>
  <si>
    <t>1120191215020KZP044</t>
  </si>
  <si>
    <t>杨博钧</t>
  </si>
  <si>
    <t>1120191215020KZS001</t>
  </si>
  <si>
    <t xml:space="preserve">广东广州STEMA中级-Scratch </t>
  </si>
  <si>
    <t>彭帅</t>
  </si>
  <si>
    <t>1120191215020KZS002</t>
  </si>
  <si>
    <t>袁炼凯</t>
  </si>
  <si>
    <t>1120191215020KZS003</t>
  </si>
  <si>
    <t>戴政旭</t>
  </si>
  <si>
    <t>1120191215020KZS004</t>
  </si>
  <si>
    <t>吴奕鸣</t>
  </si>
  <si>
    <t>1120191215020KZS005</t>
  </si>
  <si>
    <t>陆过</t>
  </si>
  <si>
    <t>1120191215020KZS006</t>
  </si>
  <si>
    <t xml:space="preserve">	罗涪瀚</t>
  </si>
  <si>
    <t>1120191215020KZP036</t>
  </si>
  <si>
    <t>王泽垲</t>
  </si>
  <si>
    <t>110571STSC001</t>
  </si>
  <si>
    <t>浙江杭州STEMA初级-Scratch</t>
  </si>
  <si>
    <t>浙江</t>
  </si>
  <si>
    <t>杭州</t>
  </si>
  <si>
    <t>沈新</t>
  </si>
  <si>
    <t>110571STSC002</t>
  </si>
  <si>
    <t>尹泽霖</t>
  </si>
  <si>
    <t>110571STSC003</t>
  </si>
  <si>
    <t>管巍竹</t>
  </si>
  <si>
    <t>110571STSC004</t>
  </si>
  <si>
    <t>胡远皓</t>
  </si>
  <si>
    <t>110571STSC005</t>
  </si>
  <si>
    <t>徐晟涵</t>
  </si>
  <si>
    <t>110571STSC006</t>
  </si>
  <si>
    <t>丁浩骞</t>
  </si>
  <si>
    <t>110571STSC007</t>
  </si>
  <si>
    <t>周俊辉</t>
  </si>
  <si>
    <t>110571STPC001</t>
  </si>
  <si>
    <t>浙江杭州STEMA初级-Python</t>
  </si>
  <si>
    <t>朱诗依</t>
  </si>
  <si>
    <t>110571STPC002</t>
  </si>
  <si>
    <t>韩宜帆</t>
  </si>
  <si>
    <t>110571STPC003</t>
  </si>
  <si>
    <t>周梓翔</t>
  </si>
  <si>
    <t>110571STPG001</t>
  </si>
  <si>
    <t>浙江杭州STEMA高级-Python</t>
  </si>
  <si>
    <t>严浩明</t>
  </si>
  <si>
    <t>110571STPZ001</t>
  </si>
  <si>
    <t xml:space="preserve">浙江杭州STEMA中级-Python </t>
  </si>
  <si>
    <t>费凡</t>
  </si>
  <si>
    <t>110571STPZ002</t>
  </si>
  <si>
    <t>归逸凯</t>
  </si>
  <si>
    <t>110571STPZ003</t>
  </si>
  <si>
    <t>许航</t>
  </si>
  <si>
    <t>110571STPZ004</t>
  </si>
  <si>
    <t>杨佳乐</t>
  </si>
  <si>
    <t>110571STPZ005</t>
  </si>
  <si>
    <t>王子鹏</t>
  </si>
  <si>
    <t>110571STPZ006</t>
  </si>
  <si>
    <t>张翔宇</t>
  </si>
  <si>
    <t>110571STPZ007</t>
  </si>
  <si>
    <t>顾冲</t>
  </si>
  <si>
    <t>110571STPZ008</t>
  </si>
  <si>
    <t>卢旭洋</t>
  </si>
  <si>
    <t>110571STPZ009</t>
  </si>
  <si>
    <t>杨彦恺</t>
  </si>
  <si>
    <t>110571STPZ010</t>
  </si>
  <si>
    <t>陈俊泽</t>
  </si>
  <si>
    <t>110571STPZ011</t>
  </si>
  <si>
    <t>胡倬源</t>
  </si>
  <si>
    <t>110571STPZ012</t>
  </si>
  <si>
    <t>郑淇文</t>
  </si>
  <si>
    <t>110571STPZ013</t>
  </si>
  <si>
    <t>翁浩鑫</t>
  </si>
  <si>
    <t>110571STPZ014</t>
  </si>
  <si>
    <t>常致瑜</t>
  </si>
  <si>
    <t>110571STPZ015</t>
  </si>
  <si>
    <t>胡恩舟</t>
  </si>
  <si>
    <t>110571STPZ016</t>
  </si>
  <si>
    <t>徐齐熹</t>
  </si>
  <si>
    <t>110571STPZ017</t>
  </si>
  <si>
    <t>应劭晗</t>
  </si>
  <si>
    <t>110571STPZ018</t>
  </si>
  <si>
    <t>陈杭涛</t>
  </si>
  <si>
    <t>110571STPZ019</t>
  </si>
  <si>
    <t>黄浩伦</t>
  </si>
  <si>
    <t>110571STPZ020</t>
  </si>
  <si>
    <t>周易</t>
  </si>
  <si>
    <t>110571STPZ021</t>
  </si>
  <si>
    <t>金书哲</t>
  </si>
  <si>
    <t>110571STPZ022</t>
  </si>
  <si>
    <t>章浩</t>
  </si>
  <si>
    <t>110571STPZ023</t>
  </si>
  <si>
    <t>张心惠</t>
  </si>
  <si>
    <t>110571STPZ024</t>
  </si>
  <si>
    <t>赵晟涵</t>
  </si>
  <si>
    <t>110571STPZ025</t>
  </si>
  <si>
    <t>胡天驰</t>
  </si>
  <si>
    <t>110571STSZ001</t>
  </si>
  <si>
    <t>王珏恩</t>
  </si>
  <si>
    <t>110571STSZ002</t>
  </si>
  <si>
    <t>陈哲恒</t>
  </si>
  <si>
    <t>110571STSZ003</t>
  </si>
  <si>
    <t>王杰瑞</t>
  </si>
  <si>
    <t>110571STSZ004</t>
  </si>
  <si>
    <t>谢若诚</t>
  </si>
  <si>
    <t>110571STSZ005</t>
  </si>
  <si>
    <t>斯子坤</t>
  </si>
  <si>
    <t>110571STSZ006</t>
  </si>
  <si>
    <t>何一涵</t>
  </si>
  <si>
    <t>110571STSZ007</t>
  </si>
  <si>
    <t>王致远</t>
  </si>
  <si>
    <t>110571STSZ008</t>
  </si>
  <si>
    <t>余悦</t>
  </si>
  <si>
    <t>110571STSZ009</t>
  </si>
  <si>
    <t>王鸣山</t>
  </si>
  <si>
    <t>110571STSZ010</t>
  </si>
  <si>
    <t>浙江杭州STEMA中级-Scratch</t>
  </si>
  <si>
    <t>李炎懿</t>
  </si>
  <si>
    <t>111912150319KCS001</t>
  </si>
  <si>
    <t>河北邢台STEMA初级-Scratch</t>
  </si>
  <si>
    <t>邢台</t>
  </si>
  <si>
    <t>刘文腾</t>
  </si>
  <si>
    <t>111912150319KCS002</t>
  </si>
  <si>
    <t>刘梓岚</t>
  </si>
  <si>
    <t>111912150319KCS003</t>
  </si>
  <si>
    <t>路梓屹</t>
  </si>
  <si>
    <t>111912150319KCS004</t>
  </si>
  <si>
    <t>孙璐泽</t>
  </si>
  <si>
    <t>111912150319KCS005</t>
  </si>
  <si>
    <t>田证皓</t>
  </si>
  <si>
    <t>111912150319KCS006</t>
  </si>
  <si>
    <t>张迎赫</t>
  </si>
  <si>
    <t>111912150319KCS007</t>
  </si>
  <si>
    <t>魏靖轩</t>
  </si>
  <si>
    <t>111912150319KCS008</t>
  </si>
  <si>
    <t>韩永泰</t>
  </si>
  <si>
    <t>111912150319KCS009</t>
  </si>
  <si>
    <t>吕政航</t>
  </si>
  <si>
    <t>111912150319KCS010</t>
  </si>
  <si>
    <t>田家齐</t>
  </si>
  <si>
    <t>111912150319KCS011</t>
  </si>
  <si>
    <t>秦钰涵</t>
  </si>
  <si>
    <t>111912150319KCS012</t>
  </si>
  <si>
    <t>贾敬宇</t>
  </si>
  <si>
    <t>111912150319KCS013</t>
  </si>
  <si>
    <t>张庭毓</t>
  </si>
  <si>
    <t>111912150319KCS014</t>
  </si>
  <si>
    <t>周暖程</t>
  </si>
  <si>
    <t>111912150319KCS015</t>
  </si>
  <si>
    <t>张紫星</t>
  </si>
  <si>
    <t>111912150319KCS016</t>
  </si>
  <si>
    <t>张怡涵</t>
  </si>
  <si>
    <t>111912150319KCS017</t>
  </si>
  <si>
    <t>111912150319KCS018</t>
  </si>
  <si>
    <t>肖恩</t>
  </si>
  <si>
    <t>111912150319KCS019</t>
  </si>
  <si>
    <t>王奇泽</t>
  </si>
  <si>
    <t>111912150319KCS020</t>
  </si>
  <si>
    <t>朱晨溪</t>
  </si>
  <si>
    <t>111912150319KCS021</t>
  </si>
  <si>
    <t>张靖涵</t>
  </si>
  <si>
    <t>111912150319KCS022</t>
  </si>
  <si>
    <t>芦梓琪</t>
  </si>
  <si>
    <t>111912150319KCS023</t>
  </si>
  <si>
    <t>裴阳嘉</t>
  </si>
  <si>
    <t>111912150319KCS024</t>
  </si>
  <si>
    <t>刘佩烨</t>
  </si>
  <si>
    <t>111912150319KCS025</t>
  </si>
  <si>
    <t>李佳琪</t>
  </si>
  <si>
    <t>111912150319KCS026</t>
  </si>
  <si>
    <t>于淞涵</t>
  </si>
  <si>
    <t>111912150319KCS027</t>
  </si>
  <si>
    <t>潘钰瑄</t>
  </si>
  <si>
    <t>111912150319KCS028</t>
  </si>
  <si>
    <t>范欣铄</t>
  </si>
  <si>
    <t>111912150319KCS029</t>
  </si>
  <si>
    <t>高欣怡</t>
  </si>
  <si>
    <t>111912150319KCS030</t>
  </si>
  <si>
    <t>张雪倩</t>
  </si>
  <si>
    <t>111912150319KCS031</t>
  </si>
  <si>
    <t>焦世强</t>
  </si>
  <si>
    <t>111912150319KCS032</t>
  </si>
  <si>
    <t>权泽宇</t>
  </si>
  <si>
    <t>111912150319KCS033</t>
  </si>
  <si>
    <t>王浩诚</t>
  </si>
  <si>
    <t>111912150319KCS034</t>
  </si>
  <si>
    <t>闫航洲</t>
  </si>
  <si>
    <t>111912150319KCS035</t>
  </si>
  <si>
    <t>张涵博</t>
  </si>
  <si>
    <t>111912150319KCS036</t>
  </si>
  <si>
    <t>白文清</t>
  </si>
  <si>
    <t>111912150319KCS037</t>
  </si>
  <si>
    <t>郭灿仪</t>
  </si>
  <si>
    <t>111912150319KCS038</t>
  </si>
  <si>
    <t>石振豪</t>
  </si>
  <si>
    <t>111912150319KCS039</t>
  </si>
  <si>
    <t>王宏轩</t>
  </si>
  <si>
    <t>111912150319KCS040</t>
  </si>
  <si>
    <t>李佳函</t>
  </si>
  <si>
    <t>111912150319KCS041</t>
  </si>
  <si>
    <t>吕鹏润</t>
  </si>
  <si>
    <t>111912150319KCS042</t>
  </si>
  <si>
    <t>冯鑫博</t>
  </si>
  <si>
    <t>111912150319KCS043</t>
  </si>
  <si>
    <t>杨雨欣</t>
  </si>
  <si>
    <t>111912150319KCS044</t>
  </si>
  <si>
    <t>梁宇涵</t>
  </si>
  <si>
    <t>111912150319KCS045</t>
  </si>
  <si>
    <t>许家宁</t>
  </si>
  <si>
    <t>111912150319KCS046</t>
  </si>
  <si>
    <t>吴锦奇</t>
  </si>
  <si>
    <t>111912150319KCS047</t>
  </si>
  <si>
    <t>李金峰</t>
  </si>
  <si>
    <t>111912150319KCS048</t>
  </si>
  <si>
    <t>隋锦毅</t>
  </si>
  <si>
    <t>111912150319KCS049</t>
  </si>
  <si>
    <t>王诗竣</t>
  </si>
  <si>
    <t>111912150319KGS001</t>
  </si>
  <si>
    <t>河北邢台STEMA高级-Scratch</t>
  </si>
  <si>
    <t>王彬德</t>
  </si>
  <si>
    <t>111912150319KGS002</t>
  </si>
  <si>
    <t>赵佳琦</t>
  </si>
  <si>
    <t>111912150319KGS003</t>
  </si>
  <si>
    <t>闫忆涛</t>
  </si>
  <si>
    <t>111912150319KGS004</t>
  </si>
  <si>
    <t>田家硕</t>
  </si>
  <si>
    <t>111912150319KZS001</t>
  </si>
  <si>
    <t xml:space="preserve">河北邢台STEMA中级-Scratch   </t>
  </si>
  <si>
    <t>韩禄正</t>
  </si>
  <si>
    <t>111912150319KZS002</t>
  </si>
  <si>
    <t>崔永康</t>
  </si>
  <si>
    <t>111912150319KZS003</t>
  </si>
  <si>
    <t>赵书晨</t>
  </si>
  <si>
    <t>111912150319KZS004</t>
  </si>
  <si>
    <t>李青岳</t>
  </si>
  <si>
    <t>111912150319KZS005</t>
  </si>
  <si>
    <t>李志钊</t>
  </si>
  <si>
    <t>111912150319KZS006</t>
  </si>
  <si>
    <t>李岳庭</t>
  </si>
  <si>
    <t>111912150319KZS007</t>
  </si>
  <si>
    <t>赵艺泽</t>
  </si>
  <si>
    <t>111912150319KZS008</t>
  </si>
  <si>
    <t>王新翌</t>
  </si>
  <si>
    <t>111912150319KZS009</t>
  </si>
  <si>
    <t>余瑷安</t>
  </si>
  <si>
    <t>111912150319KZS010</t>
  </si>
  <si>
    <t>李一诺</t>
  </si>
  <si>
    <t>111912150319KZS011</t>
  </si>
  <si>
    <t>郭馨瞳</t>
  </si>
  <si>
    <t>111912150319KZS012</t>
  </si>
  <si>
    <t>张迅</t>
  </si>
  <si>
    <t>111912150319KZS013</t>
  </si>
  <si>
    <t>薛梓晨</t>
  </si>
  <si>
    <t>111912150319KZS014</t>
  </si>
  <si>
    <t>华浩宇</t>
  </si>
  <si>
    <t>111912150319KZS015</t>
  </si>
  <si>
    <t>赵彦博</t>
  </si>
  <si>
    <t>111912150319KZS016</t>
  </si>
  <si>
    <t>张皓飞</t>
  </si>
  <si>
    <t>111912150319KZS017</t>
  </si>
  <si>
    <t>王帅森</t>
  </si>
  <si>
    <t>111912150319KZS018</t>
  </si>
  <si>
    <t>从克宇</t>
  </si>
  <si>
    <t>111912150319KZS019</t>
  </si>
  <si>
    <t>李梦玮</t>
  </si>
  <si>
    <t>111912150319KZS020</t>
  </si>
  <si>
    <t>宋玥桥</t>
  </si>
  <si>
    <t>111912150319KZS021</t>
  </si>
  <si>
    <t>张茗莤</t>
  </si>
  <si>
    <t>111912150319KZS022</t>
  </si>
  <si>
    <t>张瑞光</t>
  </si>
  <si>
    <t>111912150319KZS023</t>
  </si>
  <si>
    <t>单垚森</t>
  </si>
  <si>
    <t>111912150319KZS024</t>
  </si>
  <si>
    <t>吴可谦</t>
  </si>
  <si>
    <t>111912150319KZS025</t>
  </si>
  <si>
    <t>刘梓畅</t>
  </si>
  <si>
    <t>111912150319KZS026</t>
  </si>
  <si>
    <t>韩保林</t>
  </si>
  <si>
    <t>111912150319KZS027</t>
  </si>
  <si>
    <t>牛亚洲</t>
  </si>
  <si>
    <t>111912150319KZS028</t>
  </si>
  <si>
    <t>郭泽恩</t>
  </si>
  <si>
    <t>111912150319KZS029</t>
  </si>
  <si>
    <t>杨晨旭</t>
  </si>
  <si>
    <t>111912150319KZS030</t>
  </si>
  <si>
    <t>周子栋</t>
  </si>
  <si>
    <t>111912150319KZS031</t>
  </si>
  <si>
    <t>芦梓豪</t>
  </si>
  <si>
    <t>111912150319KZS032</t>
  </si>
  <si>
    <t>王晨旭</t>
  </si>
  <si>
    <t>111912150319KZS033</t>
  </si>
  <si>
    <t>贾景涵</t>
  </si>
  <si>
    <t>111912150319KZS034</t>
  </si>
  <si>
    <t>刘浩然</t>
  </si>
  <si>
    <t>111912150319KZS035</t>
  </si>
  <si>
    <t>景伯延</t>
  </si>
  <si>
    <t>111912150319KZS036</t>
  </si>
  <si>
    <t>韩昌甫</t>
  </si>
  <si>
    <t>111912150319KZS037</t>
  </si>
  <si>
    <t>李思颖</t>
  </si>
  <si>
    <t>111912150319KZS038</t>
  </si>
  <si>
    <t>郑源一</t>
  </si>
  <si>
    <t>111912150319KZS039</t>
  </si>
  <si>
    <t>赵元昊</t>
  </si>
  <si>
    <t>111912150319KZS040</t>
  </si>
  <si>
    <t>程肖晗</t>
  </si>
  <si>
    <t>111912150319KZS041</t>
  </si>
  <si>
    <t>刘亚棋</t>
  </si>
  <si>
    <t>111912150319KZS042</t>
  </si>
  <si>
    <t>孙铭跃</t>
  </si>
  <si>
    <t>111912150319KZS043</t>
  </si>
  <si>
    <t>陈奕冰</t>
  </si>
  <si>
    <t>111912150319KZS044</t>
  </si>
  <si>
    <t>焦世博</t>
  </si>
  <si>
    <t>111912150319KZS045</t>
  </si>
  <si>
    <t>相浩熙</t>
  </si>
  <si>
    <t>111912150319KZS046</t>
  </si>
  <si>
    <t>胡艺曦</t>
  </si>
  <si>
    <t>111912150319KZS047</t>
  </si>
  <si>
    <t>王佑绮</t>
  </si>
  <si>
    <t>111912150319KZS048</t>
  </si>
  <si>
    <t>段昊晔</t>
  </si>
  <si>
    <t>111912150319KZS049</t>
  </si>
  <si>
    <t>陈昱彤</t>
  </si>
  <si>
    <t>111912150319KZS050</t>
  </si>
  <si>
    <t>赵金金</t>
  </si>
  <si>
    <t>111912150319KZS051</t>
  </si>
  <si>
    <t>李华杰</t>
  </si>
  <si>
    <t>111912150319KZS052</t>
  </si>
  <si>
    <t>王嘉睿</t>
  </si>
  <si>
    <t>111912150319KZS053</t>
  </si>
  <si>
    <t>贾鄢宁</t>
  </si>
  <si>
    <t>111912150319KZS054</t>
  </si>
  <si>
    <t>张闻钊</t>
  </si>
  <si>
    <t>111912150319KZS055</t>
  </si>
  <si>
    <t>白宇轩</t>
  </si>
  <si>
    <t>111912150710KCP001</t>
  </si>
  <si>
    <t>湖北襄阳STEMA初级-Python</t>
  </si>
  <si>
    <t>湖北</t>
  </si>
  <si>
    <t>襄阳</t>
  </si>
  <si>
    <t>刘昊宇</t>
  </si>
  <si>
    <t>111912150710KCP002</t>
  </si>
  <si>
    <t>徐雨轩</t>
  </si>
  <si>
    <t>111912150710KCS001</t>
  </si>
  <si>
    <t>湖北襄阳STEMA初级-Scratch</t>
  </si>
  <si>
    <t>赵唐彬峰</t>
  </si>
  <si>
    <t>111912150710KCS002</t>
  </si>
  <si>
    <t>熊臻鸿</t>
  </si>
  <si>
    <t>111912150710KCS003</t>
  </si>
  <si>
    <t>宋熙桐</t>
  </si>
  <si>
    <t>111912150710KCS004</t>
  </si>
  <si>
    <t>王凌嵩</t>
  </si>
  <si>
    <t>111912150710KCS005</t>
  </si>
  <si>
    <t>黄浩洋</t>
  </si>
  <si>
    <t>111912150710KCS006</t>
  </si>
  <si>
    <t>选择题漏填，已补</t>
  </si>
  <si>
    <t>张胜宇</t>
  </si>
  <si>
    <t>111912150710KCS007</t>
  </si>
  <si>
    <t>袁绍杰</t>
  </si>
  <si>
    <t>111912150710KCS008</t>
  </si>
  <si>
    <t>吴浩宇</t>
  </si>
  <si>
    <t>111912150710KCS009</t>
  </si>
  <si>
    <t>胡茗语</t>
  </si>
  <si>
    <t>111912150710KCS010</t>
  </si>
  <si>
    <t>江澜</t>
  </si>
  <si>
    <t>111912150710KCS011</t>
  </si>
  <si>
    <t>石国奥</t>
  </si>
  <si>
    <t>111912150710KCS012</t>
  </si>
  <si>
    <t>编程全没做</t>
  </si>
  <si>
    <t>张奕然</t>
  </si>
  <si>
    <t>111912150710KCS013</t>
  </si>
  <si>
    <t>李政声</t>
  </si>
  <si>
    <t>111912150710KCS014</t>
  </si>
  <si>
    <t>谢思源</t>
  </si>
  <si>
    <t>111912150710KCS015</t>
  </si>
  <si>
    <t>蒋钊杨</t>
  </si>
  <si>
    <t>111912150710KCS016</t>
  </si>
  <si>
    <t>高煜琪</t>
  </si>
  <si>
    <t>111912150710KCS017</t>
  </si>
  <si>
    <t>李维卓</t>
  </si>
  <si>
    <t>111912150710KCS018</t>
  </si>
  <si>
    <t>李子赫</t>
  </si>
  <si>
    <t>111912150710KCS019</t>
  </si>
  <si>
    <t>卢旭尧</t>
  </si>
  <si>
    <t>111912150710KCS020</t>
  </si>
  <si>
    <t>王清杨</t>
  </si>
  <si>
    <t>111912150710KCS021</t>
  </si>
  <si>
    <t>杨蕃诚</t>
  </si>
  <si>
    <t>111912150710KCS022</t>
  </si>
  <si>
    <t>梅景文</t>
  </si>
  <si>
    <t>111912150710KZP001</t>
  </si>
  <si>
    <t>湖北襄阳STEMA中级-Python</t>
  </si>
  <si>
    <t>郑淩枫</t>
  </si>
  <si>
    <t>111912150710KZP002</t>
  </si>
  <si>
    <t>朱静秋</t>
  </si>
  <si>
    <t>111912150710KZP003</t>
  </si>
  <si>
    <t>周沈逸儒</t>
  </si>
  <si>
    <t>111912150710KZP004</t>
  </si>
  <si>
    <t>刘未来</t>
  </si>
  <si>
    <t>111912150710KZP005</t>
  </si>
  <si>
    <t>何霖</t>
  </si>
  <si>
    <t>111912150710KZP006</t>
  </si>
  <si>
    <t>许晨阳</t>
  </si>
  <si>
    <t>111912150710KZP007</t>
  </si>
  <si>
    <t>肖佳聰</t>
  </si>
  <si>
    <t>111912150710KZP008</t>
  </si>
  <si>
    <t>齐天睿</t>
  </si>
  <si>
    <t>111912150710KZP009</t>
  </si>
  <si>
    <t>肖子勋</t>
  </si>
  <si>
    <t>111912150710KZP010</t>
  </si>
  <si>
    <t>高胜寒</t>
  </si>
  <si>
    <t>111912150710KZP011</t>
  </si>
  <si>
    <t>方斯哲</t>
  </si>
  <si>
    <t>111912150710KZP012</t>
  </si>
  <si>
    <t>苏一航</t>
  </si>
  <si>
    <t>111912150710KZP013</t>
  </si>
  <si>
    <t>姚楚源</t>
  </si>
  <si>
    <t>111912150710KZP014</t>
  </si>
  <si>
    <t>刘铭哲</t>
  </si>
  <si>
    <t>111912150710KZP015</t>
  </si>
  <si>
    <t>王宇轩</t>
  </si>
  <si>
    <t>111912150710KZP016</t>
  </si>
  <si>
    <t>编程没有做对</t>
  </si>
  <si>
    <t>宋军翰</t>
  </si>
  <si>
    <t>111912150710KZS001</t>
  </si>
  <si>
    <t xml:space="preserve">湖北襄阳STEMA中级-Scratch </t>
  </si>
  <si>
    <t>郭昊毅</t>
  </si>
  <si>
    <t>111912150710KZS002</t>
  </si>
  <si>
    <t>郭加树</t>
  </si>
  <si>
    <t>11201912150431KCP001</t>
  </si>
  <si>
    <t>吉林长春STEMA初级-Python</t>
  </si>
  <si>
    <t>吉林</t>
  </si>
  <si>
    <t>长春</t>
  </si>
  <si>
    <t>周若冲</t>
  </si>
  <si>
    <t>11201912150431KCS001</t>
  </si>
  <si>
    <t xml:space="preserve">吉林长春STEMA初级-Scratch </t>
  </si>
  <si>
    <t>黄珈毓</t>
  </si>
  <si>
    <t>11201912150431KCS002</t>
  </si>
  <si>
    <t>张校铭</t>
  </si>
  <si>
    <t>11201912150431KCS003</t>
  </si>
  <si>
    <t>方浩乐</t>
  </si>
  <si>
    <t>11201912150431KCS004</t>
  </si>
  <si>
    <t>刘芸彰</t>
  </si>
  <si>
    <t>11201912150431KCS005</t>
  </si>
  <si>
    <t>甘镇毓</t>
  </si>
  <si>
    <t>11201912150431KCS006</t>
  </si>
  <si>
    <t>蒋昊轩</t>
  </si>
  <si>
    <t>11201912150431KCS007</t>
  </si>
  <si>
    <t>史一博</t>
  </si>
  <si>
    <t>11201912150431KCS008</t>
  </si>
  <si>
    <t>郑子涵</t>
  </si>
  <si>
    <t>11201912150431KCS009</t>
  </si>
  <si>
    <t>姜至阳</t>
  </si>
  <si>
    <t>11201912150431KCS010</t>
  </si>
  <si>
    <t>陈美汐</t>
  </si>
  <si>
    <t>11201912150431KCS011</t>
  </si>
  <si>
    <t>孙照宸</t>
  </si>
  <si>
    <t>11201912150431KCS012</t>
  </si>
  <si>
    <t>王嘉浩</t>
  </si>
  <si>
    <t>11201912150431KCS013</t>
  </si>
  <si>
    <t>孙祺然</t>
  </si>
  <si>
    <t>11201912150431KCS014</t>
  </si>
  <si>
    <t>李昊阳</t>
  </si>
  <si>
    <t>11201912150431KZP001</t>
  </si>
  <si>
    <t xml:space="preserve">吉林长春STEMA中级-Python </t>
  </si>
  <si>
    <t>滕家逸</t>
  </si>
  <si>
    <t>11201912150431KZP002</t>
  </si>
  <si>
    <t>杨俊祺</t>
  </si>
  <si>
    <t>11201912150431KZP003</t>
  </si>
  <si>
    <t>徐梓朔</t>
  </si>
  <si>
    <t>11201912150431KZP004</t>
  </si>
  <si>
    <t>徐梓恩</t>
  </si>
  <si>
    <t>11201912150431KZP005</t>
  </si>
  <si>
    <t>张朔铭</t>
  </si>
  <si>
    <t>11201912150431KZP006</t>
  </si>
  <si>
    <t>孙志铭</t>
  </si>
  <si>
    <t>11201912150431KZP007</t>
  </si>
  <si>
    <t>朱家奥</t>
  </si>
  <si>
    <t>11201912150431KZP008</t>
  </si>
  <si>
    <t>刘泽宇</t>
  </si>
  <si>
    <t>11201912150431KZP009</t>
  </si>
  <si>
    <t>李梓绪</t>
  </si>
  <si>
    <t>11201912150431KZP010</t>
  </si>
  <si>
    <t>单新禹</t>
  </si>
  <si>
    <t>11201912150431KZP011</t>
  </si>
  <si>
    <t>张庭轩</t>
  </si>
  <si>
    <t>11201912150431KZP012</t>
  </si>
  <si>
    <t>孟熙展</t>
  </si>
  <si>
    <t>11201912150431KZP013</t>
  </si>
  <si>
    <t>哈语轩</t>
  </si>
  <si>
    <t>11201912150431KZP014</t>
  </si>
  <si>
    <t>李梓维</t>
  </si>
  <si>
    <t>11201912150431KZP015</t>
  </si>
  <si>
    <t>张家瑞</t>
  </si>
  <si>
    <t>11201912150431KZS001</t>
  </si>
  <si>
    <t>吉林长春STEMA中级-Scratch</t>
  </si>
  <si>
    <t>李昊恩</t>
  </si>
  <si>
    <t>11201912150431KZS002</t>
  </si>
  <si>
    <t>王语涵</t>
  </si>
  <si>
    <t>11201912150573TSC001</t>
  </si>
  <si>
    <t>浙江嘉兴STEMA初级-Scratch</t>
  </si>
  <si>
    <t>嘉兴</t>
  </si>
  <si>
    <t>陈力齐</t>
  </si>
  <si>
    <t>11201912150573TSC002</t>
  </si>
  <si>
    <t>唐睿泽</t>
  </si>
  <si>
    <t>11201912150573TPG001</t>
  </si>
  <si>
    <t>浙江嘉兴STEMA中级-Python</t>
  </si>
  <si>
    <t>常诚</t>
  </si>
  <si>
    <t>11201912150573TPG002</t>
  </si>
  <si>
    <t>邵九疆</t>
  </si>
  <si>
    <t>11201912150579PC001</t>
  </si>
  <si>
    <t>浙江金华STEMA-Python初级组</t>
  </si>
  <si>
    <t>金华</t>
  </si>
  <si>
    <t>叶洋</t>
  </si>
  <si>
    <t>11201912150579PG001</t>
  </si>
  <si>
    <t xml:space="preserve">浙江金华STEMA-Python中级组  </t>
  </si>
  <si>
    <t>杨天宇</t>
  </si>
  <si>
    <t>111912150518KZP001</t>
  </si>
  <si>
    <t>江苏连云港STEMA中级-Python</t>
  </si>
  <si>
    <t>连云港</t>
  </si>
  <si>
    <t>韦苏恒</t>
  </si>
  <si>
    <t>111612150772KCS001</t>
  </si>
  <si>
    <t>广西柳州STEMA初级-Scratch</t>
  </si>
  <si>
    <t>编程题分数修改</t>
  </si>
  <si>
    <t>广西</t>
  </si>
  <si>
    <t>柳州</t>
  </si>
  <si>
    <t>施良东昊</t>
  </si>
  <si>
    <t>111612150772KZS001</t>
  </si>
  <si>
    <t>广西柳州STEMA中级-Scratch</t>
  </si>
  <si>
    <t>覃嘉然</t>
  </si>
  <si>
    <t>111612150772KZP001</t>
  </si>
  <si>
    <t>广西柳州STEMA中级-Python</t>
  </si>
  <si>
    <t>梁晋恺</t>
  </si>
  <si>
    <t>111612150772KGP001</t>
  </si>
  <si>
    <t>广西柳州STEMA高级-Python</t>
  </si>
  <si>
    <t>汪乐鑫</t>
  </si>
  <si>
    <t>11191215025SG180</t>
  </si>
  <si>
    <t>江苏南京STEMA初级-Scratch</t>
  </si>
  <si>
    <t>南京</t>
  </si>
  <si>
    <t>杨翊</t>
  </si>
  <si>
    <t>11191215025PC010</t>
  </si>
  <si>
    <t>江苏南京STEMA中级-Python</t>
  </si>
  <si>
    <t>汪思远</t>
  </si>
  <si>
    <t>11191215025PC011</t>
  </si>
  <si>
    <t>袁欣彤</t>
  </si>
  <si>
    <t>11191215025PC012</t>
  </si>
  <si>
    <t>倪冉</t>
  </si>
  <si>
    <t>11191215025PC013</t>
  </si>
  <si>
    <t>庞轶帆</t>
  </si>
  <si>
    <t>11191215025PC014</t>
  </si>
  <si>
    <t>王梦如</t>
  </si>
  <si>
    <t>11191215025PC015</t>
  </si>
  <si>
    <t>梁昊辰</t>
  </si>
  <si>
    <t>11191215025PC016</t>
  </si>
  <si>
    <t>邱诗鸿</t>
  </si>
  <si>
    <t>11191215025PC017</t>
  </si>
  <si>
    <t>谢泳然</t>
  </si>
  <si>
    <t>11191215025PC018</t>
  </si>
  <si>
    <t>刘润通</t>
  </si>
  <si>
    <t>11191215025PC019</t>
  </si>
  <si>
    <t>曾晞颜</t>
  </si>
  <si>
    <t>11191215025PC020</t>
  </si>
  <si>
    <t>陈奕宏</t>
  </si>
  <si>
    <t>11191215025PC021</t>
  </si>
  <si>
    <t>陈同泽</t>
  </si>
  <si>
    <t>11191215025PC022</t>
  </si>
  <si>
    <t>庾雅妮</t>
  </si>
  <si>
    <t>11191215025PC023</t>
  </si>
  <si>
    <t>王晟絮</t>
  </si>
  <si>
    <t>11191215025PC024</t>
  </si>
  <si>
    <t>俞俊昊</t>
  </si>
  <si>
    <t>11191215025PC025</t>
  </si>
  <si>
    <t>何昌楷</t>
  </si>
  <si>
    <t>11191215025PC026</t>
  </si>
  <si>
    <t>李勤川</t>
  </si>
  <si>
    <t>11191215025PC027</t>
  </si>
  <si>
    <t>纪子谦</t>
  </si>
  <si>
    <t>11191215025PC001</t>
  </si>
  <si>
    <t>江苏南京STEMA初级-Python</t>
  </si>
  <si>
    <t>选择答了高级 编程初级</t>
  </si>
  <si>
    <t>余润晗</t>
  </si>
  <si>
    <t>11191215025PC002</t>
  </si>
  <si>
    <t>逯一鸣</t>
  </si>
  <si>
    <t>11191215025PC003</t>
  </si>
  <si>
    <t>陈幸韵</t>
  </si>
  <si>
    <t>11201912150573PC001</t>
  </si>
  <si>
    <t xml:space="preserve">浙江平湖STEMA初级-Python  </t>
  </si>
  <si>
    <t>平湖</t>
  </si>
  <si>
    <t>邹俊宇</t>
  </si>
  <si>
    <r>
      <rPr>
        <sz val="12"/>
        <rFont val="Calibri"/>
        <family val="4"/>
        <charset val="134"/>
        <scheme val="minor"/>
      </rPr>
      <t>11201912150573PC00</t>
    </r>
    <r>
      <rPr>
        <sz val="12"/>
        <rFont val="Calibri Light"/>
        <family val="4"/>
        <charset val="134"/>
        <scheme val="major"/>
      </rPr>
      <t>2</t>
    </r>
  </si>
  <si>
    <t>盛家辉</t>
  </si>
  <si>
    <r>
      <rPr>
        <sz val="12"/>
        <rFont val="Calibri"/>
        <family val="4"/>
        <charset val="134"/>
        <scheme val="minor"/>
      </rPr>
      <t>11201912150573PC00</t>
    </r>
    <r>
      <rPr>
        <sz val="12"/>
        <rFont val="Calibri Light"/>
        <family val="4"/>
        <charset val="134"/>
        <scheme val="major"/>
      </rPr>
      <t>3</t>
    </r>
  </si>
  <si>
    <t>宋念恩</t>
  </si>
  <si>
    <r>
      <rPr>
        <sz val="12"/>
        <rFont val="Calibri"/>
        <family val="4"/>
        <charset val="134"/>
        <scheme val="minor"/>
      </rPr>
      <t>11201912150573PC00</t>
    </r>
    <r>
      <rPr>
        <sz val="12"/>
        <rFont val="Calibri Light"/>
        <family val="4"/>
        <charset val="134"/>
        <scheme val="major"/>
      </rPr>
      <t>4</t>
    </r>
  </si>
  <si>
    <t>陆天敖</t>
  </si>
  <si>
    <r>
      <rPr>
        <sz val="12"/>
        <rFont val="Calibri"/>
        <family val="4"/>
        <charset val="134"/>
        <scheme val="minor"/>
      </rPr>
      <t>11201912150573PC00</t>
    </r>
    <r>
      <rPr>
        <sz val="12"/>
        <rFont val="Calibri Light"/>
        <family val="4"/>
        <charset val="134"/>
        <scheme val="major"/>
      </rPr>
      <t>5</t>
    </r>
  </si>
  <si>
    <t>朱天易</t>
  </si>
  <si>
    <r>
      <rPr>
        <sz val="12"/>
        <rFont val="Calibri"/>
        <family val="4"/>
        <charset val="134"/>
        <scheme val="minor"/>
      </rPr>
      <t>11201912150573PC00</t>
    </r>
    <r>
      <rPr>
        <sz val="12"/>
        <rFont val="Calibri Light"/>
        <family val="4"/>
        <charset val="134"/>
        <scheme val="major"/>
      </rPr>
      <t>6</t>
    </r>
  </si>
  <si>
    <t>朱锦煜</t>
  </si>
  <si>
    <r>
      <rPr>
        <sz val="12"/>
        <rFont val="Calibri"/>
        <family val="4"/>
        <charset val="134"/>
        <scheme val="minor"/>
      </rPr>
      <t>11201912150573PC00</t>
    </r>
    <r>
      <rPr>
        <sz val="12"/>
        <rFont val="Calibri Light"/>
        <family val="4"/>
        <charset val="134"/>
        <scheme val="major"/>
      </rPr>
      <t>7</t>
    </r>
  </si>
  <si>
    <t>赵哲瑞</t>
  </si>
  <si>
    <r>
      <rPr>
        <sz val="12"/>
        <rFont val="Calibri"/>
        <family val="4"/>
        <charset val="134"/>
        <scheme val="minor"/>
      </rPr>
      <t>11201912150573PC00</t>
    </r>
    <r>
      <rPr>
        <sz val="12"/>
        <rFont val="Calibri Light"/>
        <family val="4"/>
        <charset val="134"/>
        <scheme val="major"/>
      </rPr>
      <t>8</t>
    </r>
  </si>
  <si>
    <t>沈谷培</t>
  </si>
  <si>
    <r>
      <rPr>
        <sz val="12"/>
        <rFont val="Calibri"/>
        <family val="4"/>
        <charset val="134"/>
        <scheme val="minor"/>
      </rPr>
      <t>11201912150573PC00</t>
    </r>
    <r>
      <rPr>
        <sz val="12"/>
        <rFont val="Calibri Light"/>
        <family val="4"/>
        <charset val="134"/>
        <scheme val="major"/>
      </rPr>
      <t>9</t>
    </r>
  </si>
  <si>
    <t>何李鑫</t>
  </si>
  <si>
    <r>
      <rPr>
        <sz val="12"/>
        <rFont val="Calibri"/>
        <family val="4"/>
        <charset val="134"/>
        <scheme val="minor"/>
      </rPr>
      <t>11201912150573PC0</t>
    </r>
    <r>
      <rPr>
        <sz val="12"/>
        <rFont val="Calibri Light"/>
        <family val="4"/>
        <charset val="134"/>
        <scheme val="major"/>
      </rPr>
      <t>10</t>
    </r>
  </si>
  <si>
    <t>杨可昕</t>
  </si>
  <si>
    <t>11201912150573PG001</t>
  </si>
  <si>
    <t xml:space="preserve">浙江平湖STEMA中级-Python </t>
  </si>
  <si>
    <t>谢昕瑶</t>
  </si>
  <si>
    <t>11201912150573PG002</t>
  </si>
  <si>
    <t>沈欣怡</t>
  </si>
  <si>
    <t>11201912150573PG003</t>
  </si>
  <si>
    <t>陆雨扬</t>
  </si>
  <si>
    <t>11201912150573PG004</t>
  </si>
  <si>
    <t>徐晟轶</t>
  </si>
  <si>
    <t>11201912150573PG005</t>
  </si>
  <si>
    <t>范方楷</t>
  </si>
  <si>
    <t>11201912150573PG006</t>
  </si>
  <si>
    <t>白睿博</t>
  </si>
  <si>
    <t>11201912150573PG007</t>
  </si>
  <si>
    <t>周屹然</t>
  </si>
  <si>
    <t>111912150592KCP001</t>
  </si>
  <si>
    <t>福建厦门STEMA初级-Python</t>
  </si>
  <si>
    <t>厦门</t>
  </si>
  <si>
    <t>苏砚一</t>
  </si>
  <si>
    <t>111912150592KCP002</t>
  </si>
  <si>
    <t>苏哲睿</t>
  </si>
  <si>
    <t>111912150592KCS001</t>
  </si>
  <si>
    <t>福建厦门STEMA初级-Scratch</t>
  </si>
  <si>
    <t>李修瑞杰</t>
  </si>
  <si>
    <t>111912150592KCS002</t>
  </si>
  <si>
    <t>钟伟轩</t>
  </si>
  <si>
    <t>111912150592KCS003</t>
  </si>
  <si>
    <t>王泓盛</t>
  </si>
  <si>
    <t>111912150592KCS004</t>
  </si>
  <si>
    <t>李晟</t>
  </si>
  <si>
    <t>111912150592KCS005</t>
  </si>
  <si>
    <t>丁骏轩</t>
  </si>
  <si>
    <t>111912150592KCS006</t>
  </si>
  <si>
    <t>选择题没做</t>
  </si>
  <si>
    <t>黄斯睿</t>
  </si>
  <si>
    <t>111912150592KZP001</t>
  </si>
  <si>
    <t>福建厦门STEMA中级-Python</t>
  </si>
  <si>
    <t>陈圣熙</t>
  </si>
  <si>
    <t>111912150592KZP002</t>
  </si>
  <si>
    <t>张奕涵</t>
  </si>
  <si>
    <t>111912150592KZP003</t>
  </si>
  <si>
    <t>杨佳彤</t>
  </si>
  <si>
    <t>111912150592KZP004</t>
  </si>
  <si>
    <t>郭云恺</t>
  </si>
  <si>
    <t>111912150592KZP005</t>
  </si>
  <si>
    <t>方亦文</t>
  </si>
  <si>
    <t>111912150592KZP006</t>
  </si>
  <si>
    <t>王俊轶</t>
  </si>
  <si>
    <t>111912150592KZP007</t>
  </si>
  <si>
    <t>蔡沂霖</t>
  </si>
  <si>
    <t>111912150592KZP008</t>
  </si>
  <si>
    <t>谢震宇</t>
  </si>
  <si>
    <t>111912150592KZP009</t>
  </si>
  <si>
    <t>郑厦文</t>
  </si>
  <si>
    <t>111912150592KZP010</t>
  </si>
  <si>
    <t>袁航</t>
  </si>
  <si>
    <t>111912150592KZP011</t>
  </si>
  <si>
    <t>陈梓洋</t>
  </si>
  <si>
    <t>111912150592KZP012</t>
  </si>
  <si>
    <t>林阳霖</t>
  </si>
  <si>
    <t>111912150592KZP013</t>
  </si>
  <si>
    <t>尤一凡</t>
  </si>
  <si>
    <t>111912150592KZP014</t>
  </si>
  <si>
    <t>王植欣</t>
  </si>
  <si>
    <t>111912150592KZS001</t>
  </si>
  <si>
    <t>福建厦门STEMA中级-Scratch</t>
  </si>
  <si>
    <t>赵子浩</t>
  </si>
  <si>
    <t>111912150592KZS002</t>
  </si>
  <si>
    <t>詹俊平</t>
  </si>
  <si>
    <t>111912150592KZS003</t>
  </si>
  <si>
    <t>林宇曦</t>
  </si>
  <si>
    <t>111912150592KZS004</t>
  </si>
  <si>
    <t>陈又铭</t>
  </si>
  <si>
    <t>111912150592KZS005</t>
  </si>
  <si>
    <t>任建鑫</t>
  </si>
  <si>
    <t>111912150592KZS006</t>
  </si>
  <si>
    <t>陈黄冠</t>
  </si>
  <si>
    <t>111912150592KZS007</t>
  </si>
  <si>
    <t>曹嘉贺</t>
  </si>
  <si>
    <t>111912150592KZS008</t>
  </si>
  <si>
    <t>苏炜力</t>
  </si>
  <si>
    <t>111912150592KZS009</t>
  </si>
  <si>
    <t>王明濠</t>
  </si>
  <si>
    <t>111912150592KZS010</t>
  </si>
  <si>
    <t>王鸿霖</t>
  </si>
  <si>
    <t>111912150592KZS011</t>
  </si>
  <si>
    <t>郑迪瀚</t>
  </si>
  <si>
    <t>11201912150754KCS001</t>
  </si>
  <si>
    <t xml:space="preserve">广东汕头STEMA初级-Scratch  </t>
  </si>
  <si>
    <t>汕头</t>
  </si>
  <si>
    <t>张越</t>
  </si>
  <si>
    <t>11201912150754KZS001</t>
  </si>
  <si>
    <t xml:space="preserve">广东汕头STEMA中级-Scratch  </t>
  </si>
  <si>
    <t>李正印</t>
  </si>
  <si>
    <t>11201912150754KZS002</t>
  </si>
  <si>
    <t>余佳霓</t>
  </si>
  <si>
    <t>11201912150754KZS003</t>
  </si>
  <si>
    <t>佘宗林</t>
  </si>
  <si>
    <t>11201912150754KZS004</t>
  </si>
  <si>
    <t>欧宇勋</t>
  </si>
  <si>
    <t>11201912150754KZp001</t>
  </si>
  <si>
    <t xml:space="preserve">广东汕头STEMA中级-Python    </t>
  </si>
  <si>
    <t>孔顾潇</t>
  </si>
  <si>
    <t>111912150755KCP001</t>
  </si>
  <si>
    <t xml:space="preserve">广东深圳STEMA初级-Python  </t>
  </si>
  <si>
    <t>深圳</t>
  </si>
  <si>
    <t>詹博勋</t>
  </si>
  <si>
    <t>111912150755KCP002</t>
  </si>
  <si>
    <t>黄子骞</t>
  </si>
  <si>
    <t>111912150755KCS001</t>
  </si>
  <si>
    <t>广东深圳STEMA初级-Scratch</t>
  </si>
  <si>
    <t>李翊铭</t>
  </si>
  <si>
    <t>111912150755KCS002</t>
  </si>
  <si>
    <t>聂亦申</t>
  </si>
  <si>
    <t>111912150755KCS003</t>
  </si>
  <si>
    <t>聂亦可</t>
  </si>
  <si>
    <t>111912150755KCS004</t>
  </si>
  <si>
    <t>季雨</t>
  </si>
  <si>
    <t>111912150755KCS005</t>
  </si>
  <si>
    <t>周辰</t>
  </si>
  <si>
    <t>111912150755KCS006</t>
  </si>
  <si>
    <t>陈东炜</t>
  </si>
  <si>
    <t>111912150755KCS007</t>
  </si>
  <si>
    <t>龙陌</t>
  </si>
  <si>
    <t>111912150755KCS008</t>
  </si>
  <si>
    <t>黄鼎</t>
  </si>
  <si>
    <t>111912150755KCS009</t>
  </si>
  <si>
    <t>靳竺熹</t>
  </si>
  <si>
    <t>111912150755KCS010</t>
  </si>
  <si>
    <t>庄卉妤</t>
  </si>
  <si>
    <t>111912150755KCS011</t>
  </si>
  <si>
    <t>邹骏宇</t>
  </si>
  <si>
    <t>111912150755KCS012</t>
  </si>
  <si>
    <t>胡宇宸</t>
  </si>
  <si>
    <t>111912150755KCS013</t>
  </si>
  <si>
    <t>方浩宇</t>
  </si>
  <si>
    <t>111912150755KCS014</t>
  </si>
  <si>
    <t>郭皓葳</t>
  </si>
  <si>
    <t>111912150755KCS015</t>
  </si>
  <si>
    <t>陈墨轩</t>
  </si>
  <si>
    <t>111912150755KCS016</t>
  </si>
  <si>
    <t>丁子宸</t>
  </si>
  <si>
    <t>111912150755KCS017</t>
  </si>
  <si>
    <t>丁子秦</t>
  </si>
  <si>
    <t>111912150755KCS018</t>
  </si>
  <si>
    <t>Manaen Hu</t>
  </si>
  <si>
    <t>111912150755KGP001</t>
  </si>
  <si>
    <t>广东深圳STEMA高级-Python</t>
  </si>
  <si>
    <t>王睿鑫</t>
  </si>
  <si>
    <t>111912150755KGP002</t>
  </si>
  <si>
    <t>贺正懋</t>
  </si>
  <si>
    <t>111912150755KGP003</t>
  </si>
  <si>
    <t>王家希</t>
  </si>
  <si>
    <t>111912150755KGP004</t>
  </si>
  <si>
    <t>薛景天</t>
  </si>
  <si>
    <t>111912150755KZP001</t>
  </si>
  <si>
    <t xml:space="preserve">广东深圳STEMA中级-Python </t>
  </si>
  <si>
    <t>李虹宇</t>
  </si>
  <si>
    <t>111912150755KZP002</t>
  </si>
  <si>
    <t>林奕轩</t>
  </si>
  <si>
    <t>111912150755KZP003</t>
  </si>
  <si>
    <t>孟楷瑞</t>
  </si>
  <si>
    <t>111912150755KZP004</t>
  </si>
  <si>
    <t>吴衍叡</t>
  </si>
  <si>
    <t>111912150755KZP005</t>
  </si>
  <si>
    <t>文铿</t>
  </si>
  <si>
    <t>111912150755KZP006</t>
  </si>
  <si>
    <t>谢昊轩</t>
  </si>
  <si>
    <t>111912150755KZP007</t>
  </si>
  <si>
    <t>王梓涵</t>
  </si>
  <si>
    <t>111912150755KZP008</t>
  </si>
  <si>
    <t>邓旭辰</t>
  </si>
  <si>
    <t>111912150755KZP009</t>
  </si>
  <si>
    <t>姜明</t>
  </si>
  <si>
    <t>111912150755KZP010</t>
  </si>
  <si>
    <t xml:space="preserve">石贺宇 </t>
  </si>
  <si>
    <t>111912150755KZP011</t>
  </si>
  <si>
    <t>改为：石贺羽</t>
  </si>
  <si>
    <t>张科宇</t>
  </si>
  <si>
    <t>111912150755KZP012</t>
  </si>
  <si>
    <t>王鹤潼</t>
  </si>
  <si>
    <t>111912150755KZP013</t>
  </si>
  <si>
    <t>黄铭骐</t>
  </si>
  <si>
    <t>111912150755KZP014</t>
  </si>
  <si>
    <t>吴建贤</t>
  </si>
  <si>
    <t>111912150755KZP015</t>
  </si>
  <si>
    <t>于子茗</t>
  </si>
  <si>
    <t>111912150755SG060</t>
  </si>
  <si>
    <t>Scratch高级组改到Python中级组</t>
  </si>
  <si>
    <t>邓翊廷</t>
  </si>
  <si>
    <t>111912150755KZP016</t>
  </si>
  <si>
    <t>张宸赫</t>
  </si>
  <si>
    <t>111912150755KZP017</t>
  </si>
  <si>
    <t>张熙超</t>
  </si>
  <si>
    <t>111912150755KZP018</t>
  </si>
  <si>
    <t>张熙越</t>
  </si>
  <si>
    <t>111912150755KZP019</t>
  </si>
  <si>
    <t>林彦树</t>
  </si>
  <si>
    <t>111912150755KZP020</t>
  </si>
  <si>
    <t>胡天乐</t>
  </si>
  <si>
    <t>111912150755KZP021</t>
  </si>
  <si>
    <t>周子涵</t>
  </si>
  <si>
    <t>111912150755KZP022</t>
  </si>
  <si>
    <t>黎尚源</t>
  </si>
  <si>
    <t>111912150755KZP023</t>
  </si>
  <si>
    <t>贾奕宸</t>
  </si>
  <si>
    <t>111912150755KZP024</t>
  </si>
  <si>
    <t>吴昊阳</t>
  </si>
  <si>
    <t>111912150755KZP025</t>
  </si>
  <si>
    <t>彭昭瑜</t>
  </si>
  <si>
    <t>111912150755KZP026</t>
  </si>
  <si>
    <t>王思潼</t>
  </si>
  <si>
    <t>111912150755KZP027</t>
  </si>
  <si>
    <t>柳懿恒</t>
  </si>
  <si>
    <t>111912150755KZP028</t>
  </si>
  <si>
    <t>李铭哲</t>
  </si>
  <si>
    <t>111912150755KZP029</t>
  </si>
  <si>
    <t>骆爽</t>
  </si>
  <si>
    <t>111912150755KZP030</t>
  </si>
  <si>
    <t>谢俊豪</t>
  </si>
  <si>
    <t>111912150755KZP031</t>
  </si>
  <si>
    <t>陈钧浩</t>
  </si>
  <si>
    <t>111912150755KZP032</t>
  </si>
  <si>
    <t>高浩然</t>
  </si>
  <si>
    <t>111912150755KZP033</t>
  </si>
  <si>
    <t>夏启航</t>
  </si>
  <si>
    <t>111912150755KZP034</t>
  </si>
  <si>
    <t>晏梓豪</t>
  </si>
  <si>
    <t>111912150755KZP035</t>
  </si>
  <si>
    <t>袁翊涵</t>
  </si>
  <si>
    <t>111912150755KZP036</t>
  </si>
  <si>
    <t>喻之瑞</t>
  </si>
  <si>
    <t>111912150755KZS001</t>
  </si>
  <si>
    <t>广东深圳STEMA中级-Scratch</t>
  </si>
  <si>
    <t>覃瑜颖</t>
  </si>
  <si>
    <t>111912150755KZS002</t>
  </si>
  <si>
    <t>覃一鸣</t>
  </si>
  <si>
    <t>111912150755KZS003</t>
  </si>
  <si>
    <t>田思博</t>
  </si>
  <si>
    <t>111912150755KZS004</t>
  </si>
  <si>
    <t>唐杰</t>
  </si>
  <si>
    <t>111912150755KZS005</t>
  </si>
  <si>
    <t>南博朗</t>
  </si>
  <si>
    <t>111912150311KCS001</t>
  </si>
  <si>
    <t xml:space="preserve">河北石家庄STEMA初级-Scratch </t>
  </si>
  <si>
    <t>石家庄</t>
  </si>
  <si>
    <t>孙沐风</t>
  </si>
  <si>
    <t>111912150311KCS002</t>
  </si>
  <si>
    <t>任桐泽</t>
  </si>
  <si>
    <t>111912150311KCS003</t>
  </si>
  <si>
    <t>徐靖宇</t>
  </si>
  <si>
    <t>111912150311KCS004</t>
  </si>
  <si>
    <t>曹正宇</t>
  </si>
  <si>
    <t>111912150311KZP001</t>
  </si>
  <si>
    <t xml:space="preserve">河北石家庄STEMA中级-Python  </t>
  </si>
  <si>
    <t>殷思源</t>
  </si>
  <si>
    <t>111912150523KCS002</t>
  </si>
  <si>
    <t xml:space="preserve">江苏泰州STEMA初级-Scratch </t>
  </si>
  <si>
    <t>泰州</t>
  </si>
  <si>
    <t>徐源骏</t>
  </si>
  <si>
    <t>111912150523KCS003</t>
  </si>
  <si>
    <t>杨浩远</t>
  </si>
  <si>
    <t>111912150523KCS004</t>
  </si>
  <si>
    <t>黄子钧</t>
  </si>
  <si>
    <t>111912150523KZP001</t>
  </si>
  <si>
    <t xml:space="preserve">江苏泰州STEMA中级-Python   </t>
  </si>
  <si>
    <t>袁唯超</t>
  </si>
  <si>
    <t>111912150523KZP002</t>
  </si>
  <si>
    <t>刁周伟</t>
  </si>
  <si>
    <t>111912150523KZP003</t>
  </si>
  <si>
    <t>袁子涵</t>
  </si>
  <si>
    <t>111912150523KZP004</t>
  </si>
  <si>
    <t>林宇琪</t>
  </si>
  <si>
    <t>111912150523KZS001</t>
  </si>
  <si>
    <t>江苏泰州STEMA中级-Scratch</t>
  </si>
  <si>
    <t>宋奕涵</t>
  </si>
  <si>
    <t>111912150523KZS002</t>
  </si>
  <si>
    <t>艾合买提.加克亚</t>
  </si>
  <si>
    <t>111912150991KCS01</t>
  </si>
  <si>
    <t xml:space="preserve">新疆乌鲁木齐STEMA初级-Scratch </t>
  </si>
  <si>
    <t>新疆</t>
  </si>
  <si>
    <t>乌鲁木齐</t>
  </si>
  <si>
    <t>赵炎鑫</t>
  </si>
  <si>
    <t>111912150991KCS02</t>
  </si>
  <si>
    <t>朱海峰</t>
  </si>
  <si>
    <t>111912150991KCS03</t>
  </si>
  <si>
    <t>孙一峻</t>
  </si>
  <si>
    <t>111912150991KCS04</t>
  </si>
  <si>
    <t>杜一飞</t>
  </si>
  <si>
    <t>111912150991KCS05</t>
  </si>
  <si>
    <t>王星予</t>
  </si>
  <si>
    <t>111912150991KCS06</t>
  </si>
  <si>
    <t>丁嘉泽</t>
  </si>
  <si>
    <t>111912150991KCS07</t>
  </si>
  <si>
    <t>曹峻玮</t>
  </si>
  <si>
    <t>111912150991KCS08</t>
  </si>
  <si>
    <t>王彦博</t>
  </si>
  <si>
    <t>111912150991KCS09</t>
  </si>
  <si>
    <t>艾克旦木.阿不都许克</t>
  </si>
  <si>
    <t>111912150991KZS01</t>
  </si>
  <si>
    <t>新疆乌鲁木齐STEMA中级-Scratch</t>
  </si>
  <si>
    <t>马博宇</t>
  </si>
  <si>
    <t>111912150991KZS02</t>
  </si>
  <si>
    <t>武俊熙</t>
  </si>
  <si>
    <t>111912150991KZS03</t>
  </si>
  <si>
    <t>肖薇</t>
  </si>
  <si>
    <t>111912150991KZS04</t>
  </si>
  <si>
    <t>员宇轩</t>
  </si>
  <si>
    <t>111912150991KZS05</t>
  </si>
  <si>
    <t>赵秦</t>
  </si>
  <si>
    <t>111912150991KZS06</t>
  </si>
  <si>
    <t>杨姚智杰</t>
  </si>
  <si>
    <t>111912150991KZS07</t>
  </si>
  <si>
    <t>闫奕雯</t>
  </si>
  <si>
    <t>111912150991KZS08</t>
  </si>
  <si>
    <t>解泽南</t>
  </si>
  <si>
    <t>111912150991KZS09</t>
  </si>
  <si>
    <t>柳皓为</t>
  </si>
  <si>
    <t>111912150991KZS10</t>
  </si>
  <si>
    <t>杨岩达</t>
  </si>
  <si>
    <t>111912150991KZS11</t>
  </si>
  <si>
    <t>孙恺沣</t>
  </si>
  <si>
    <t>111912150991KZS12</t>
  </si>
  <si>
    <t>漆增益</t>
  </si>
  <si>
    <t>111912150991KZS13</t>
  </si>
  <si>
    <t>任清煜</t>
  </si>
  <si>
    <t>111912150991KZS14</t>
  </si>
  <si>
    <t>孙搏睿</t>
  </si>
  <si>
    <t>111912150991KZS15</t>
  </si>
  <si>
    <t>顾钦文</t>
  </si>
  <si>
    <t>111912150991KZS16</t>
  </si>
  <si>
    <t>魏宇</t>
  </si>
  <si>
    <t>111912150515KZP001</t>
  </si>
  <si>
    <t xml:space="preserve">江苏盐城STEMA中级-Python   </t>
  </si>
  <si>
    <t>盐城</t>
  </si>
  <si>
    <t>贾子曦</t>
  </si>
  <si>
    <t>111912150731KCP001</t>
  </si>
  <si>
    <t>湖南长沙STEMA初级-Python</t>
  </si>
  <si>
    <t>湖南</t>
  </si>
  <si>
    <t>长沙</t>
  </si>
  <si>
    <t>谭谦</t>
  </si>
  <si>
    <t>111912150731KCS108</t>
  </si>
  <si>
    <t>湖南长沙STEMA初级-Scratch</t>
  </si>
  <si>
    <t>范理</t>
  </si>
  <si>
    <t>111912150731KCS109</t>
  </si>
  <si>
    <t>刘建诚</t>
  </si>
  <si>
    <t>111912150731KCS110</t>
  </si>
  <si>
    <t>朱炫宇</t>
  </si>
  <si>
    <t>111912150731KCS111</t>
  </si>
  <si>
    <t>谢翼虓</t>
  </si>
  <si>
    <t>111912150731KCS112</t>
  </si>
  <si>
    <t>舒蔡国</t>
  </si>
  <si>
    <t>111912150731KCS113</t>
  </si>
  <si>
    <t>向吉源</t>
  </si>
  <si>
    <t>111912150731KCS114</t>
  </si>
  <si>
    <t>欧阳璟屹</t>
  </si>
  <si>
    <t>111912150731KCS115</t>
  </si>
  <si>
    <t>雷皓翔</t>
  </si>
  <si>
    <t>111912150731KCS116</t>
  </si>
  <si>
    <t>丁若曦</t>
  </si>
  <si>
    <t>111912150731KCS117</t>
  </si>
  <si>
    <t>肖民扬</t>
  </si>
  <si>
    <t>111912150731KCS118</t>
  </si>
  <si>
    <t>罗熙钦</t>
  </si>
  <si>
    <t>111912150731KCS119</t>
  </si>
  <si>
    <t>余嘉懿</t>
  </si>
  <si>
    <t>111912150731KCS120</t>
  </si>
  <si>
    <t>陈卓阳</t>
  </si>
  <si>
    <t>111912150731KCS121</t>
  </si>
  <si>
    <t>邓皓予</t>
  </si>
  <si>
    <t>111912150731KCS122</t>
  </si>
  <si>
    <t>梁祖诒</t>
  </si>
  <si>
    <t>111912150731KCS123</t>
  </si>
  <si>
    <t>焦紫轩</t>
  </si>
  <si>
    <t>111912150731KCS124</t>
  </si>
  <si>
    <t>谢昭睿</t>
  </si>
  <si>
    <t>111912150731KCS125</t>
  </si>
  <si>
    <t>易梓涵</t>
  </si>
  <si>
    <t>111912150731KCS126</t>
  </si>
  <si>
    <t>毛孜桐</t>
  </si>
  <si>
    <t>111912150731KZP002</t>
  </si>
  <si>
    <t>湖南长沙STEMA中级-Python</t>
  </si>
  <si>
    <t>赵祉镔</t>
  </si>
  <si>
    <t>111912150731KZP003</t>
  </si>
  <si>
    <t>叶梓</t>
  </si>
  <si>
    <t>111912150731KZP004</t>
  </si>
  <si>
    <t>李铠伶</t>
  </si>
  <si>
    <t>111912150731KZP005</t>
  </si>
  <si>
    <t>殷健超</t>
  </si>
  <si>
    <t>111912150731KZP006</t>
  </si>
  <si>
    <t>刘胤龙</t>
  </si>
  <si>
    <t>111912150731KZP007</t>
  </si>
  <si>
    <t>唐渤凯</t>
  </si>
  <si>
    <t>111912150731KZP008</t>
  </si>
  <si>
    <t>朱治锦</t>
  </si>
  <si>
    <t>111912150731KZP009</t>
  </si>
  <si>
    <t>周展民</t>
  </si>
  <si>
    <t>111912150731KZP010</t>
  </si>
  <si>
    <t>肖可瑾</t>
  </si>
  <si>
    <t>111912150731KZP011</t>
  </si>
  <si>
    <t>肖可瑜</t>
  </si>
  <si>
    <t>111912150731KZP012</t>
  </si>
  <si>
    <t>文昊</t>
  </si>
  <si>
    <t>111912150731KZS010</t>
  </si>
  <si>
    <t>湖南长沙STEMA中级-Scratch</t>
  </si>
  <si>
    <t>张思豪</t>
  </si>
  <si>
    <t>111912150731KZS011</t>
  </si>
  <si>
    <t>肖振延</t>
  </si>
  <si>
    <t>111912150731KZS012</t>
  </si>
  <si>
    <t>刘炽昌</t>
  </si>
  <si>
    <t>111912150731KZS013</t>
  </si>
  <si>
    <t>罗特</t>
  </si>
  <si>
    <t>111912150731KZS014</t>
  </si>
  <si>
    <t>彭皓煜</t>
  </si>
  <si>
    <t>111912150731KZS015</t>
  </si>
  <si>
    <t>刘军</t>
  </si>
  <si>
    <t>111912150731KZS016</t>
  </si>
  <si>
    <t>罗子轩</t>
  </si>
  <si>
    <t>111912150731KZS017</t>
  </si>
  <si>
    <t>张怡标</t>
  </si>
  <si>
    <t>111912150731KZS018</t>
  </si>
  <si>
    <t>陈星其</t>
  </si>
  <si>
    <t>111912150731KZS019</t>
  </si>
  <si>
    <t>付翔宇</t>
  </si>
  <si>
    <t>111912150731KZS020</t>
  </si>
  <si>
    <t>刘玮祥</t>
  </si>
  <si>
    <t>111912150731KZS021</t>
  </si>
  <si>
    <t>金祺顺</t>
  </si>
  <si>
    <t>111912150731KZS022</t>
  </si>
  <si>
    <t>聂渭东</t>
  </si>
  <si>
    <t>111912150731KZS023</t>
  </si>
  <si>
    <t>胡佳乐</t>
  </si>
  <si>
    <t>111912150731KZS024</t>
  </si>
  <si>
    <t>武子茗</t>
  </si>
  <si>
    <t>111912150731KZS025</t>
  </si>
  <si>
    <t>文一多</t>
  </si>
  <si>
    <t>111912150731KZS026</t>
  </si>
  <si>
    <t>曾彦煦</t>
  </si>
  <si>
    <t>111912150731KZS027</t>
  </si>
  <si>
    <t>覃子萱</t>
  </si>
  <si>
    <t>111912150731KZS028</t>
  </si>
  <si>
    <t>彭毓东</t>
  </si>
  <si>
    <t>111912150731KZS029</t>
  </si>
  <si>
    <t>戚隽曦</t>
  </si>
  <si>
    <t>111912150731KZS030</t>
  </si>
  <si>
    <t>熊皓旸</t>
  </si>
  <si>
    <t>111912150731KZS031</t>
  </si>
  <si>
    <t>武歆悦</t>
  </si>
  <si>
    <t>111912150731KZS032</t>
  </si>
  <si>
    <t>刘卓洋</t>
  </si>
  <si>
    <t>111912150731KZS033</t>
  </si>
  <si>
    <t>段泽融</t>
  </si>
  <si>
    <t>111912150731KZS034</t>
  </si>
  <si>
    <t>张竣程</t>
  </si>
  <si>
    <t>111912150731KZS035</t>
  </si>
  <si>
    <t>刘芸彤</t>
  </si>
  <si>
    <t>111912150731KZS036</t>
  </si>
  <si>
    <t>刘禹希</t>
  </si>
  <si>
    <t>111912150731KZS037</t>
  </si>
  <si>
    <t>刘翏</t>
  </si>
  <si>
    <t>111912150731KZS038</t>
  </si>
  <si>
    <t>王靖程</t>
  </si>
  <si>
    <t>111912150731KZS039</t>
  </si>
  <si>
    <t>廖程涛</t>
  </si>
  <si>
    <t>111912150731KZS040</t>
  </si>
  <si>
    <t>王一</t>
  </si>
  <si>
    <t>111912150731KZS041</t>
  </si>
  <si>
    <t>罗凌伟</t>
  </si>
  <si>
    <t>111912150731KZS042</t>
  </si>
  <si>
    <t>左梓睿</t>
  </si>
  <si>
    <t>111912150731KZS043</t>
  </si>
  <si>
    <t>曾子桐</t>
  </si>
  <si>
    <t>111912150731KZS044</t>
  </si>
  <si>
    <t>张晨嘉</t>
  </si>
  <si>
    <t>1020191215D001</t>
  </si>
  <si>
    <t>浙江温州STEMA初级-Scratch</t>
  </si>
  <si>
    <t>温州</t>
  </si>
  <si>
    <t>叶耀泽</t>
  </si>
  <si>
    <t>1020191215D002</t>
  </si>
  <si>
    <t>陈嘉懿</t>
  </si>
  <si>
    <t>1020191215D003</t>
  </si>
  <si>
    <t>李岷翰</t>
  </si>
  <si>
    <t>1020191215D004</t>
  </si>
  <si>
    <t>屠浩鑫</t>
  </si>
  <si>
    <t>1020191215D005</t>
  </si>
  <si>
    <t>赵品彦</t>
  </si>
  <si>
    <t>1020191215D006</t>
  </si>
  <si>
    <t>郑羽航</t>
  </si>
  <si>
    <t>1020191215D007</t>
  </si>
  <si>
    <t>王子晨</t>
  </si>
  <si>
    <t>1020191215D008</t>
  </si>
  <si>
    <t>王桐格</t>
  </si>
  <si>
    <t>1020191215D009</t>
  </si>
  <si>
    <t>王喆仟</t>
  </si>
  <si>
    <t>1020191215D010</t>
  </si>
  <si>
    <t>孙恩卓</t>
  </si>
  <si>
    <t>1020191215D011</t>
  </si>
  <si>
    <t>孙渝凯</t>
  </si>
  <si>
    <t>1020191215D012</t>
  </si>
  <si>
    <t>杨景帆</t>
  </si>
  <si>
    <t>1020191215D013</t>
  </si>
  <si>
    <t>葛星言</t>
  </si>
  <si>
    <t>1020191215D014</t>
  </si>
  <si>
    <t>周群梁</t>
  </si>
  <si>
    <t>1020191215D015</t>
  </si>
  <si>
    <t>林澳烨</t>
  </si>
  <si>
    <t>1020191215D016</t>
  </si>
  <si>
    <t>麻家豪</t>
  </si>
  <si>
    <t>1020191215D017</t>
  </si>
  <si>
    <t>张恩熙</t>
  </si>
  <si>
    <t>1020191215D018</t>
  </si>
  <si>
    <t>曾焕柯</t>
  </si>
  <si>
    <t>1020191215D019</t>
  </si>
  <si>
    <t>黄雨悦</t>
  </si>
  <si>
    <t>1020191215D020</t>
  </si>
  <si>
    <t>郑化桢</t>
  </si>
  <si>
    <t>1020191215D021</t>
  </si>
  <si>
    <t>雷烜</t>
  </si>
  <si>
    <t>1020191215D022</t>
  </si>
  <si>
    <t>李周泽</t>
  </si>
  <si>
    <t>1020191215D023</t>
  </si>
  <si>
    <t>黄一贝</t>
  </si>
  <si>
    <t>1020191215D025</t>
  </si>
  <si>
    <t>胡栩源</t>
  </si>
  <si>
    <t>1020191215D026</t>
  </si>
  <si>
    <t>郑博阳</t>
  </si>
  <si>
    <t>1020191215D027</t>
  </si>
  <si>
    <t>叶炫伊</t>
  </si>
  <si>
    <t>1020191215D028</t>
  </si>
  <si>
    <t>胡桐葳</t>
  </si>
  <si>
    <t>1020191215D029</t>
  </si>
  <si>
    <t>吴嘉一</t>
  </si>
  <si>
    <t>1020191215D030</t>
  </si>
  <si>
    <t>陈尚泽</t>
  </si>
  <si>
    <t>1020191215D031</t>
  </si>
  <si>
    <t>陈子靖</t>
  </si>
  <si>
    <t>1020191215D024</t>
  </si>
  <si>
    <t>朱浩天</t>
  </si>
  <si>
    <t>1020191215D032</t>
  </si>
  <si>
    <t>陈骁骏</t>
  </si>
  <si>
    <t>1020191215C043</t>
  </si>
  <si>
    <t>浙江温州STEMA中级-Python</t>
  </si>
  <si>
    <t>黄小淇</t>
  </si>
  <si>
    <t>1020191215C044</t>
  </si>
  <si>
    <t>金煜宸</t>
  </si>
  <si>
    <t>1020191215C045</t>
  </si>
  <si>
    <t>陈衍扶</t>
  </si>
  <si>
    <t>浙江温州STEMA中级-Scratch</t>
  </si>
  <si>
    <t>张智存</t>
  </si>
  <si>
    <t>1020191215D033</t>
  </si>
  <si>
    <t>陈政宏</t>
  </si>
  <si>
    <t>1020191215D034</t>
  </si>
  <si>
    <t>陈瑾涵</t>
  </si>
  <si>
    <t>1020191215D035</t>
  </si>
  <si>
    <t>周子淳</t>
  </si>
  <si>
    <t>1020191215D036</t>
  </si>
  <si>
    <t>严宗锃</t>
  </si>
  <si>
    <t>1020191215D037</t>
  </si>
  <si>
    <t>徐培轩</t>
  </si>
  <si>
    <t>1020191215D038</t>
  </si>
  <si>
    <t>林杭</t>
  </si>
  <si>
    <t>1020191215D039</t>
  </si>
  <si>
    <t>陈思含</t>
  </si>
  <si>
    <t>1020191215D040</t>
  </si>
  <si>
    <t>郑为铖</t>
  </si>
  <si>
    <t>1020191215D041</t>
  </si>
  <si>
    <t>白凯伦</t>
  </si>
  <si>
    <t>1020191215D042</t>
  </si>
  <si>
    <t>陈浩宇</t>
  </si>
  <si>
    <t>1020191215D043</t>
  </si>
  <si>
    <t>陈沐</t>
  </si>
  <si>
    <t>1020191215D044</t>
  </si>
  <si>
    <t>陈松泽</t>
  </si>
  <si>
    <t>1020191215D045</t>
  </si>
  <si>
    <t>林子炎</t>
  </si>
  <si>
    <t>1020191215D046</t>
  </si>
  <si>
    <t>郑贺楠</t>
  </si>
  <si>
    <t>1020191215D047</t>
  </si>
  <si>
    <t>崔冰荟</t>
  </si>
  <si>
    <t>1120191215010KCS001</t>
  </si>
  <si>
    <t>北京STEMA初级-Scratch</t>
  </si>
  <si>
    <t>北京</t>
  </si>
  <si>
    <t>王梓林</t>
  </si>
  <si>
    <t>1120191215010KCS002</t>
  </si>
  <si>
    <t>韩文杰</t>
  </si>
  <si>
    <t>1120191215010KCS003</t>
  </si>
  <si>
    <t>李梓晨</t>
  </si>
  <si>
    <t>1120191215010KCS004</t>
  </si>
  <si>
    <t>陆熙元</t>
  </si>
  <si>
    <t>1120191215010KCS005</t>
  </si>
  <si>
    <t>贾梓毅</t>
  </si>
  <si>
    <t>1120191215010KCS006</t>
  </si>
  <si>
    <t>刘桓羽</t>
  </si>
  <si>
    <t>1120191215010KCS007</t>
  </si>
  <si>
    <t>刘一平</t>
  </si>
  <si>
    <t>1120191215010KCS008</t>
  </si>
  <si>
    <t>李卿辰</t>
  </si>
  <si>
    <t>1120191215010KCS009</t>
  </si>
  <si>
    <t>李宗霖</t>
  </si>
  <si>
    <t>1120191215010KCS010</t>
  </si>
  <si>
    <t>张琳夕</t>
  </si>
  <si>
    <t>1120191215010KCS011</t>
  </si>
  <si>
    <t>张博尧</t>
  </si>
  <si>
    <t>1120191215010KCS012</t>
  </si>
  <si>
    <t>张雅童</t>
  </si>
  <si>
    <t>1120191215010KCS013</t>
  </si>
  <si>
    <t>张怀月</t>
  </si>
  <si>
    <t>1120191215010KCS014</t>
  </si>
  <si>
    <t>刘丁汉</t>
  </si>
  <si>
    <t>1120191215010KCS015</t>
  </si>
  <si>
    <t>黄烁元</t>
  </si>
  <si>
    <t>1120191215010KCS016</t>
  </si>
  <si>
    <t>王奕程</t>
  </si>
  <si>
    <t>1120191215010KCS017</t>
  </si>
  <si>
    <t>智广怡</t>
  </si>
  <si>
    <t>1120191215010KCS018</t>
  </si>
  <si>
    <t>马紫宁</t>
  </si>
  <si>
    <t>1120191215010KCS019</t>
  </si>
  <si>
    <t>曾建硕</t>
  </si>
  <si>
    <t>1120191215010KCS020</t>
  </si>
  <si>
    <t>朱函宇</t>
  </si>
  <si>
    <t>1120191215010KCS021</t>
  </si>
  <si>
    <t>李添博</t>
  </si>
  <si>
    <t>1120191215010KCS022</t>
  </si>
  <si>
    <t>杨晓沵</t>
  </si>
  <si>
    <t>1120191215010KCS023</t>
  </si>
  <si>
    <t>吴敏梓</t>
  </si>
  <si>
    <t>1120191215010KCS024</t>
  </si>
  <si>
    <t>孙瑞</t>
  </si>
  <si>
    <t>1120191215010KCS025</t>
  </si>
  <si>
    <t>刘济铭</t>
  </si>
  <si>
    <t>1120191215010KCS026</t>
  </si>
  <si>
    <t>赵文赫</t>
  </si>
  <si>
    <t>1120191215010KCS027</t>
  </si>
  <si>
    <t>花铄雯</t>
  </si>
  <si>
    <t>1120191215010KCS028</t>
  </si>
  <si>
    <t>张元琛</t>
  </si>
  <si>
    <t>1120191215010KCS029</t>
  </si>
  <si>
    <t>沈楠茜</t>
  </si>
  <si>
    <t>1120191215010KCS030</t>
  </si>
  <si>
    <t>王希哲</t>
  </si>
  <si>
    <t>1120191215010KCS031</t>
  </si>
  <si>
    <t>南皓文</t>
  </si>
  <si>
    <t>1120191215010KCS032</t>
  </si>
  <si>
    <t>金奕瑶</t>
  </si>
  <si>
    <t>1120191215010KCS033</t>
  </si>
  <si>
    <t>戴子涵</t>
  </si>
  <si>
    <t>1120191215010KCS034</t>
  </si>
  <si>
    <t>马浩原</t>
  </si>
  <si>
    <t>1120191215010KCS035</t>
  </si>
  <si>
    <t>付添祺</t>
  </si>
  <si>
    <t>1120191215010KCS036</t>
  </si>
  <si>
    <t>唐子尚</t>
  </si>
  <si>
    <t>1120191215010KCS037</t>
  </si>
  <si>
    <t>王梓皓</t>
  </si>
  <si>
    <t>1120191215010KCS038</t>
  </si>
  <si>
    <t>徐静翕</t>
  </si>
  <si>
    <t>1120191215010KCS039</t>
  </si>
  <si>
    <t>鲍姿言</t>
  </si>
  <si>
    <t>1120191215010KCS040</t>
  </si>
  <si>
    <t>李佑齐</t>
  </si>
  <si>
    <t>1120191215010KCS041</t>
  </si>
  <si>
    <t>于洪铎</t>
  </si>
  <si>
    <t>1120191215010KCP001</t>
  </si>
  <si>
    <t>北京STEMA初级-Python</t>
  </si>
  <si>
    <t>霍师霆</t>
  </si>
  <si>
    <t>1120191215010KCP002</t>
  </si>
  <si>
    <t>李俊良</t>
  </si>
  <si>
    <t>1120191215010KCP003</t>
  </si>
  <si>
    <t>史睿文</t>
  </si>
  <si>
    <t>1120191215010KCP004</t>
  </si>
  <si>
    <t>毕子敬</t>
  </si>
  <si>
    <t>1120191215010KCP005</t>
  </si>
  <si>
    <t>刘云龙</t>
  </si>
  <si>
    <t>1120191215010KCP006</t>
  </si>
  <si>
    <t>刘潇扬</t>
  </si>
  <si>
    <t>1120191215010KCP007</t>
  </si>
  <si>
    <t>王琳瑜</t>
  </si>
  <si>
    <t>1120191215010KCP008</t>
  </si>
  <si>
    <t>马子涵</t>
  </si>
  <si>
    <t>1120191215010KCP009</t>
  </si>
  <si>
    <t>杨懿轩</t>
  </si>
  <si>
    <t>1120191215010KCP010</t>
  </si>
  <si>
    <t>陈雨翔</t>
  </si>
  <si>
    <t>1120191215010KCP011</t>
  </si>
  <si>
    <t>佟懿铎</t>
  </si>
  <si>
    <t>1120191215010KCP012</t>
  </si>
  <si>
    <t>Roy Liu</t>
  </si>
  <si>
    <t>1120191215010KCP013</t>
  </si>
  <si>
    <t>管礼</t>
  </si>
  <si>
    <t>1120191215010KCP014</t>
  </si>
  <si>
    <t>何文倜</t>
  </si>
  <si>
    <t>1120191215010KCP015</t>
  </si>
  <si>
    <t>梁森杰</t>
  </si>
  <si>
    <t>1120191215010KCP016</t>
  </si>
  <si>
    <t>刘钊煊</t>
  </si>
  <si>
    <t>1120191215010KCP017</t>
  </si>
  <si>
    <t>汤轶杰</t>
  </si>
  <si>
    <t>1120191215010KCP018</t>
  </si>
  <si>
    <t>王泽涛</t>
  </si>
  <si>
    <t>1120191215010KCP019</t>
  </si>
  <si>
    <t>侯思成</t>
  </si>
  <si>
    <t>1120191215010KZP001</t>
  </si>
  <si>
    <t>北京STEMA中级-Python</t>
  </si>
  <si>
    <t>1120191215010KZP002</t>
  </si>
  <si>
    <t>梁博为</t>
  </si>
  <si>
    <t>1120191215010KZP003</t>
  </si>
  <si>
    <t>魏弘毅</t>
  </si>
  <si>
    <t>1120191215010KZP004</t>
  </si>
  <si>
    <t>栗锦达</t>
  </si>
  <si>
    <t>1120191215010KZP005</t>
  </si>
  <si>
    <t>1120191215010KZP006</t>
  </si>
  <si>
    <t>叶卓识</t>
  </si>
  <si>
    <t>1120191215010KZP007</t>
  </si>
  <si>
    <t>王皓雪</t>
  </si>
  <si>
    <t>1120191215010KZP008</t>
  </si>
  <si>
    <t>张鑫</t>
  </si>
  <si>
    <t>1120191215010KZP009</t>
  </si>
  <si>
    <t>马梓钧</t>
  </si>
  <si>
    <t>1120191215010KZP010</t>
  </si>
  <si>
    <t>齐妙</t>
  </si>
  <si>
    <t>1120191215010KZP011</t>
  </si>
  <si>
    <t>向思漫</t>
  </si>
  <si>
    <t>1120191215010KZP012</t>
  </si>
  <si>
    <t>毛秋羽</t>
  </si>
  <si>
    <t>1120191215010KZP013</t>
  </si>
  <si>
    <t>刘远博</t>
  </si>
  <si>
    <t>1120191215010KZP014</t>
  </si>
  <si>
    <t>石旺哲</t>
  </si>
  <si>
    <t>1120191215010KZP015</t>
  </si>
  <si>
    <t>王圣乔</t>
  </si>
  <si>
    <t>1120191215010KZP016</t>
  </si>
  <si>
    <t>白梓昂</t>
  </si>
  <si>
    <t>1120191215010KZP017</t>
  </si>
  <si>
    <t>杨宸泽</t>
  </si>
  <si>
    <t>1120191215010KZP018</t>
  </si>
  <si>
    <t>1120191215010KZP019</t>
  </si>
  <si>
    <t>1120191215010KZP020</t>
  </si>
  <si>
    <t>褚纬迪</t>
  </si>
  <si>
    <t>1120191215010KZP021</t>
  </si>
  <si>
    <t>李博睿</t>
  </si>
  <si>
    <t>1120191215010KZP022</t>
  </si>
  <si>
    <t>温隽凯</t>
  </si>
  <si>
    <t>1120191215010KZP023</t>
  </si>
  <si>
    <t>1120191215010KZP024</t>
  </si>
  <si>
    <t>熊若岩</t>
  </si>
  <si>
    <t>1120191215010KZP025</t>
  </si>
  <si>
    <t>张珠琪</t>
  </si>
  <si>
    <t>1120191215010KZP026</t>
  </si>
  <si>
    <t>刘乙篆</t>
  </si>
  <si>
    <t>1120191215010KZP027</t>
  </si>
  <si>
    <t>高国宇</t>
  </si>
  <si>
    <t>1120191215010KZP028</t>
  </si>
  <si>
    <t>刘知非</t>
  </si>
  <si>
    <t>1120191215010KZP029</t>
  </si>
  <si>
    <t>赵铭灿</t>
  </si>
  <si>
    <t>1120191215010KZP030</t>
  </si>
  <si>
    <t>宋心瑶</t>
  </si>
  <si>
    <t>1120191215010KZP031</t>
  </si>
  <si>
    <t>谢东桓</t>
  </si>
  <si>
    <t>1120191215010KZP032</t>
  </si>
  <si>
    <t>潘梓瑞</t>
  </si>
  <si>
    <t>1120191215010KZP033</t>
  </si>
  <si>
    <t>彭彦哲</t>
  </si>
  <si>
    <t>1120191215010KZP034</t>
  </si>
  <si>
    <t>高孟琨</t>
  </si>
  <si>
    <t>1120191215010KZP035</t>
  </si>
  <si>
    <t>邱子熙</t>
  </si>
  <si>
    <t>1120191215010KZP036</t>
  </si>
  <si>
    <t>杨智涵</t>
  </si>
  <si>
    <t>1120191215010KZP037</t>
  </si>
  <si>
    <t>王桓宇</t>
  </si>
  <si>
    <t>1120191215010KZP038</t>
  </si>
  <si>
    <t>焦阳</t>
  </si>
  <si>
    <t>1120191215010KZP039</t>
  </si>
  <si>
    <t>毛顿开</t>
  </si>
  <si>
    <t>1120191215010KZP040</t>
  </si>
  <si>
    <t>于马博</t>
  </si>
  <si>
    <t>1120191215010KZP041</t>
  </si>
  <si>
    <t>蒙明轩</t>
  </si>
  <si>
    <t>1120191215010KZP042</t>
  </si>
  <si>
    <t>刘旭</t>
  </si>
  <si>
    <t>1120191215010KZP043</t>
  </si>
  <si>
    <t>郑歆铄</t>
  </si>
  <si>
    <t>1120191215010KZP044</t>
  </si>
  <si>
    <t>万宇同</t>
  </si>
  <si>
    <t>1120191215010KZP045</t>
  </si>
  <si>
    <t>刘浩桐</t>
  </si>
  <si>
    <t>1120191215010KZP046</t>
  </si>
  <si>
    <t>梁景恒</t>
  </si>
  <si>
    <t>1120191215010KZP047</t>
  </si>
  <si>
    <t>刘宇宸</t>
  </si>
  <si>
    <t>1120191215010KZP048</t>
  </si>
  <si>
    <t>林灏祯</t>
  </si>
  <si>
    <t>1120191215010KZP049</t>
  </si>
  <si>
    <t>刘一铭</t>
  </si>
  <si>
    <t>1120191215010KZP050</t>
  </si>
  <si>
    <t>贾皓翔</t>
  </si>
  <si>
    <t>1120191215010KZP051</t>
  </si>
  <si>
    <t>张瀚文</t>
  </si>
  <si>
    <t>1120191215010KZP052</t>
  </si>
  <si>
    <t>1120191215010KZP053</t>
  </si>
  <si>
    <t>汤琪</t>
  </si>
  <si>
    <t>1120191215010KZP054</t>
  </si>
  <si>
    <t>姚睿宸</t>
  </si>
  <si>
    <t>1120191215010KZP055</t>
  </si>
  <si>
    <t>王思媛</t>
  </si>
  <si>
    <t>1120191215010KZP056</t>
  </si>
  <si>
    <t>1120191215010KZP057</t>
  </si>
  <si>
    <t>丁瑞</t>
  </si>
  <si>
    <t>1120191215010KZP058</t>
  </si>
  <si>
    <t>冯丹懿</t>
  </si>
  <si>
    <t>1120191215010KZP059</t>
  </si>
  <si>
    <t>闪浩伦</t>
  </si>
  <si>
    <t>1120191215010KZP060</t>
  </si>
  <si>
    <t>李泽毅</t>
  </si>
  <si>
    <t>1120191215010KZP061</t>
  </si>
  <si>
    <t>张钰杰</t>
  </si>
  <si>
    <t>1120191215010KZP062</t>
  </si>
  <si>
    <t>1120191215010KZP063</t>
  </si>
  <si>
    <t>王午阳</t>
  </si>
  <si>
    <t>1120191215010KZP064</t>
  </si>
  <si>
    <t>王骊雄</t>
  </si>
  <si>
    <t>1120191215010KZP065</t>
  </si>
  <si>
    <t>韩熙泽</t>
  </si>
  <si>
    <t>1120191215010KZP066</t>
  </si>
  <si>
    <t>崔宇轩</t>
  </si>
  <si>
    <t>1120191215010KZS001</t>
  </si>
  <si>
    <t xml:space="preserve">北京STEMA中级-Scratch </t>
  </si>
  <si>
    <t>韩鸿宇</t>
  </si>
  <si>
    <t>1120191215010KZS002</t>
  </si>
  <si>
    <t>杜昊然</t>
  </si>
  <si>
    <t>1120191215010KZS003</t>
  </si>
  <si>
    <t>刘昊炎</t>
  </si>
  <si>
    <t>1120191215010KZS004</t>
  </si>
  <si>
    <t>廖小满</t>
  </si>
  <si>
    <t>1120191215010KZS005</t>
  </si>
  <si>
    <t>李博涵</t>
  </si>
  <si>
    <t>1120191215010KZS006</t>
  </si>
  <si>
    <t>禹舜尧</t>
  </si>
  <si>
    <t>1120191215010KZS007</t>
  </si>
  <si>
    <t>吴世昶</t>
  </si>
  <si>
    <t>1120191215010KZS008</t>
  </si>
  <si>
    <t>高意翔</t>
  </si>
  <si>
    <t>1120191215010KZS009</t>
  </si>
  <si>
    <t>丁若津</t>
  </si>
  <si>
    <t>1120191215010KZS010</t>
  </si>
  <si>
    <t>席梓越</t>
  </si>
  <si>
    <t>1120191215010KZS011</t>
  </si>
  <si>
    <t>张钧怡</t>
  </si>
  <si>
    <t>1120191215010KZS012</t>
  </si>
  <si>
    <t>李博宇</t>
  </si>
  <si>
    <t>1120191215010KZS013</t>
  </si>
  <si>
    <t>李天翔</t>
  </si>
  <si>
    <t>1120191215010KZS014</t>
  </si>
  <si>
    <t>1120191215010KZS015</t>
  </si>
  <si>
    <t>彭宁皓</t>
  </si>
  <si>
    <t>1120191215010KZS016</t>
  </si>
  <si>
    <t>蒲子涵</t>
  </si>
  <si>
    <t>1120191215010KZS017</t>
  </si>
  <si>
    <t>阎昶安</t>
  </si>
  <si>
    <t>1120191215010KZS018</t>
  </si>
  <si>
    <t>王倬</t>
  </si>
  <si>
    <t>1120191215010KZS019</t>
  </si>
  <si>
    <t>刘周洋</t>
  </si>
  <si>
    <t>1120191215010KZS020</t>
  </si>
  <si>
    <t>魏琪哲</t>
  </si>
  <si>
    <t>1120191215010KZS021</t>
  </si>
  <si>
    <t>姜懿洋</t>
  </si>
  <si>
    <t>1120191215010KZS022</t>
  </si>
  <si>
    <t>孙峻熙</t>
  </si>
  <si>
    <t>1120191215010KZS023</t>
  </si>
  <si>
    <t>安子宸</t>
  </si>
  <si>
    <t>1120191215010KZS024</t>
  </si>
  <si>
    <t>施佳妮</t>
  </si>
  <si>
    <t>1120191215010KZS025</t>
  </si>
  <si>
    <t>李子逸</t>
  </si>
  <si>
    <t>1120191215010KZS026</t>
  </si>
  <si>
    <t>梁沈辰</t>
  </si>
  <si>
    <t>1120191215010KZS027</t>
  </si>
  <si>
    <t>丁心扬</t>
  </si>
  <si>
    <t>1120191215010KZS028</t>
  </si>
  <si>
    <t>罗康淇</t>
  </si>
  <si>
    <t>1120191215010KZS029</t>
  </si>
  <si>
    <t>翟溶本</t>
  </si>
  <si>
    <t>1120191215010KGP001</t>
  </si>
  <si>
    <t xml:space="preserve">北京STEMA高级-Python </t>
  </si>
  <si>
    <t>余绍函</t>
  </si>
  <si>
    <t>1120191215010KGP002</t>
  </si>
  <si>
    <t>王浩然</t>
  </si>
  <si>
    <t>111912150317KZS015</t>
  </si>
  <si>
    <r>
      <rPr>
        <sz val="10"/>
        <color rgb="FFFF0000"/>
        <rFont val="宋体"/>
        <family val="3"/>
        <charset val="134"/>
      </rPr>
      <t>河北沧州</t>
    </r>
    <r>
      <rPr>
        <sz val="10"/>
        <color rgb="FFFF0000"/>
        <rFont val="Arial"/>
        <family val="2"/>
      </rPr>
      <t>STEMA</t>
    </r>
    <r>
      <rPr>
        <sz val="10"/>
        <color rgb="FFFF0000"/>
        <rFont val="宋体"/>
        <family val="3"/>
        <charset val="134"/>
      </rPr>
      <t>中级</t>
    </r>
    <r>
      <rPr>
        <sz val="10"/>
        <color rgb="FFFF0000"/>
        <rFont val="Arial"/>
        <family val="2"/>
      </rPr>
      <t xml:space="preserve">-Scratch </t>
    </r>
  </si>
  <si>
    <t>康康</t>
  </si>
  <si>
    <t>111912150523KCS001</t>
  </si>
  <si>
    <r>
      <rPr>
        <sz val="10"/>
        <color rgb="FFFF0000"/>
        <rFont val="宋体"/>
        <family val="3"/>
        <charset val="134"/>
      </rPr>
      <t>江苏泰州</t>
    </r>
    <r>
      <rPr>
        <sz val="10"/>
        <color rgb="FFFF0000"/>
        <rFont val="Arial"/>
        <family val="2"/>
      </rPr>
      <t>STEMA</t>
    </r>
    <r>
      <rPr>
        <sz val="10"/>
        <color rgb="FFFF0000"/>
        <rFont val="宋体"/>
        <family val="3"/>
        <charset val="134"/>
      </rPr>
      <t>初级</t>
    </r>
    <r>
      <rPr>
        <sz val="10"/>
        <color rgb="FFFF0000"/>
        <rFont val="Arial"/>
        <family val="2"/>
      </rPr>
      <t xml:space="preserve">-Scratch </t>
    </r>
  </si>
  <si>
    <t>郑邓侨</t>
  </si>
  <si>
    <t>111912150591KZP001</t>
  </si>
  <si>
    <r>
      <rPr>
        <sz val="10"/>
        <color rgb="FFFF0000"/>
        <rFont val="宋体"/>
        <family val="3"/>
        <charset val="134"/>
      </rPr>
      <t>福建福州</t>
    </r>
    <r>
      <rPr>
        <sz val="10"/>
        <color rgb="FFFF0000"/>
        <rFont val="Arial"/>
        <family val="2"/>
      </rPr>
      <t>STEMA</t>
    </r>
    <r>
      <rPr>
        <sz val="10"/>
        <color rgb="FFFF0000"/>
        <rFont val="宋体"/>
        <family val="3"/>
        <charset val="134"/>
      </rPr>
      <t>中级</t>
    </r>
    <r>
      <rPr>
        <sz val="10"/>
        <color rgb="FFFF0000"/>
        <rFont val="Arial"/>
        <family val="2"/>
      </rPr>
      <t>-Python</t>
    </r>
  </si>
  <si>
    <t>黄恒宇</t>
  </si>
  <si>
    <t>111912150591KZP002</t>
  </si>
  <si>
    <t>王必烨</t>
  </si>
  <si>
    <t>111912150591KZS001</t>
  </si>
  <si>
    <r>
      <rPr>
        <sz val="10"/>
        <color rgb="FFFF0000"/>
        <rFont val="宋体"/>
        <family val="3"/>
        <charset val="134"/>
      </rPr>
      <t>福建福州</t>
    </r>
    <r>
      <rPr>
        <sz val="10"/>
        <color rgb="FFFF0000"/>
        <rFont val="Arial"/>
        <family val="2"/>
      </rPr>
      <t>STEMA</t>
    </r>
    <r>
      <rPr>
        <sz val="10"/>
        <color rgb="FFFF0000"/>
        <rFont val="宋体"/>
        <family val="3"/>
        <charset val="134"/>
      </rPr>
      <t>中级</t>
    </r>
    <r>
      <rPr>
        <sz val="10"/>
        <color rgb="FFFF0000"/>
        <rFont val="Arial"/>
        <family val="2"/>
      </rPr>
      <t>-Scratch</t>
    </r>
  </si>
  <si>
    <t>刘茜</t>
  </si>
  <si>
    <t>111912150591KZS002</t>
  </si>
  <si>
    <t>林俊琰</t>
  </si>
  <si>
    <t>111912150591KZS003</t>
  </si>
  <si>
    <t>单鹏宇</t>
  </si>
  <si>
    <t>111912150591KZS004</t>
  </si>
  <si>
    <t>陈涵乔</t>
  </si>
  <si>
    <t>111912150591KZS005</t>
  </si>
  <si>
    <t>陈栢妤</t>
  </si>
  <si>
    <t>111912150591KZS006</t>
  </si>
  <si>
    <t>黄晨灏</t>
  </si>
  <si>
    <t>111912150591KZS007</t>
  </si>
  <si>
    <t>潘泽凯</t>
  </si>
  <si>
    <t>111912150591KZS008</t>
  </si>
  <si>
    <t>官永欣</t>
  </si>
  <si>
    <t>111912150591KZS009</t>
  </si>
  <si>
    <t>吴铭杰</t>
  </si>
  <si>
    <t>111912150591KZS010</t>
  </si>
  <si>
    <t>林子宸</t>
  </si>
  <si>
    <t>111912150591KZS011</t>
  </si>
  <si>
    <t>陈铭威</t>
  </si>
  <si>
    <t>111912150591KZS012</t>
  </si>
  <si>
    <t>韦玆钦</t>
  </si>
  <si>
    <t>11191215551KCP001</t>
  </si>
  <si>
    <t xml:space="preserve">安徽合肥STEMA初级-Python  </t>
  </si>
  <si>
    <t>合肥</t>
  </si>
  <si>
    <t>汪瀚</t>
  </si>
  <si>
    <t>11191215551KCP002</t>
  </si>
  <si>
    <t>凌梓言</t>
  </si>
  <si>
    <t>11191215551KCP003</t>
  </si>
  <si>
    <t>唐丝飏</t>
  </si>
  <si>
    <t>11191215551KCP004</t>
  </si>
  <si>
    <t>燕子轩</t>
  </si>
  <si>
    <t>11191215551KCP005</t>
  </si>
  <si>
    <t>敖世轩</t>
  </si>
  <si>
    <t>11191215551KCS023</t>
  </si>
  <si>
    <t xml:space="preserve">安徽合肥STEMA初级-Scratch  </t>
  </si>
  <si>
    <t>郑方塘</t>
  </si>
  <si>
    <t>11191215551KCS024</t>
  </si>
  <si>
    <t>邹奂起</t>
  </si>
  <si>
    <t>11191215551KCS025</t>
  </si>
  <si>
    <t>成奕锋</t>
  </si>
  <si>
    <t>11191215551KCS026</t>
  </si>
  <si>
    <t>王泰格</t>
  </si>
  <si>
    <t>11191215551KCS027</t>
  </si>
  <si>
    <t>王一答</t>
  </si>
  <si>
    <t>11191215551KCS028</t>
  </si>
  <si>
    <t>刘宏玮</t>
  </si>
  <si>
    <t>11191215551KCS029</t>
  </si>
  <si>
    <t>张溪俭</t>
  </si>
  <si>
    <t>11191215551KZP006</t>
  </si>
  <si>
    <t xml:space="preserve">安徽合肥STEMA中级-Python </t>
  </si>
  <si>
    <t>闻昕怡</t>
  </si>
  <si>
    <t>11191215551KZP007</t>
  </si>
  <si>
    <t>余子骞</t>
  </si>
  <si>
    <t>11191215551KZP008</t>
  </si>
  <si>
    <t>杨嘉毅</t>
  </si>
  <si>
    <t>11191215551KZP009</t>
  </si>
  <si>
    <t>王皓志</t>
  </si>
  <si>
    <t>11191215551KZP010</t>
  </si>
  <si>
    <t>王一丞</t>
  </si>
  <si>
    <t>11191215551KZP011</t>
  </si>
  <si>
    <t>谈致远</t>
  </si>
  <si>
    <t>11191215551KZP012</t>
  </si>
  <si>
    <t>丁墨轩</t>
  </si>
  <si>
    <t>11191215551KZP013</t>
  </si>
  <si>
    <t>杨振雨</t>
  </si>
  <si>
    <t>11191215551KZP014</t>
  </si>
  <si>
    <t>李浩然</t>
  </si>
  <si>
    <t>11191215551KZP015</t>
  </si>
  <si>
    <t>史盛泽</t>
  </si>
  <si>
    <t>11191215551KZP016</t>
  </si>
  <si>
    <t>王智宸</t>
  </si>
  <si>
    <t>11191215551KZP017</t>
  </si>
  <si>
    <t>宋雨桐</t>
  </si>
  <si>
    <t>11191215551KZP018</t>
  </si>
  <si>
    <t>刘乙甲</t>
  </si>
  <si>
    <t>11191215551KZP019</t>
  </si>
  <si>
    <t>刘德远</t>
  </si>
  <si>
    <t>11191215551KZP020</t>
  </si>
  <si>
    <t>刘彧瑾</t>
  </si>
  <si>
    <t>11191215551KZP021</t>
  </si>
  <si>
    <t>王奕博</t>
  </si>
  <si>
    <t>11191215551KZP022</t>
  </si>
  <si>
    <t>董逸琳</t>
  </si>
  <si>
    <t>11191215551KZS030</t>
  </si>
  <si>
    <t xml:space="preserve">安徽合肥STEMA中级-Scratch </t>
  </si>
  <si>
    <t>徐闻泽</t>
  </si>
  <si>
    <t>11191215551KZS031</t>
  </si>
  <si>
    <t>黄志韬</t>
  </si>
  <si>
    <t>11191215551KZS032</t>
  </si>
  <si>
    <t>骆仪恬</t>
  </si>
  <si>
    <t>11191215551KZS033</t>
  </si>
  <si>
    <t>朱竣毅</t>
  </si>
  <si>
    <t>11191215551KZS034</t>
  </si>
  <si>
    <t>李吴孟馨</t>
  </si>
  <si>
    <t>11191215551KZS035</t>
  </si>
  <si>
    <t>张书雷</t>
  </si>
  <si>
    <t>11191215551KZS036</t>
  </si>
  <si>
    <t>张振扬</t>
  </si>
  <si>
    <t>11191215551KZS037</t>
  </si>
  <si>
    <t>龚启帆</t>
  </si>
  <si>
    <t>11191215799KCS002</t>
  </si>
  <si>
    <t>江西萍乡STEMA初级-Scratch</t>
  </si>
  <si>
    <t>萍乡</t>
  </si>
  <si>
    <t>刘威</t>
  </si>
  <si>
    <t>11191215799KCP001</t>
  </si>
  <si>
    <t>江西萍乡STEMA初级-Python</t>
  </si>
  <si>
    <t>选择题中级，编程题中级</t>
  </si>
  <si>
    <t>章奕南</t>
  </si>
  <si>
    <t>11191215799KZP003</t>
  </si>
  <si>
    <t xml:space="preserve">江西萍乡STEMA中级-Python </t>
  </si>
  <si>
    <t>邓林昊</t>
  </si>
  <si>
    <t>11191215799KZP004</t>
  </si>
  <si>
    <t>姚赟烨</t>
  </si>
  <si>
    <t>11191215799KZP005</t>
  </si>
  <si>
    <t>张轩瑞</t>
  </si>
  <si>
    <t>11191215799KZP006</t>
  </si>
  <si>
    <t>廖鹏杰</t>
  </si>
  <si>
    <t>11191215799KZP007</t>
  </si>
  <si>
    <t>周凌逸</t>
  </si>
  <si>
    <t>11191215799KZP008</t>
  </si>
  <si>
    <t>余沁恒</t>
  </si>
  <si>
    <t>11191215799KZP009</t>
  </si>
  <si>
    <t>黄睿轩</t>
  </si>
  <si>
    <t>11191215799KZP010</t>
  </si>
  <si>
    <t>黎文杰</t>
  </si>
  <si>
    <t>11191215799KZP011</t>
  </si>
  <si>
    <t>刘子非</t>
  </si>
  <si>
    <t>11191215799KZP012</t>
  </si>
  <si>
    <t>肖佳乐欣</t>
  </si>
  <si>
    <t>11191215799KZP013</t>
  </si>
  <si>
    <t>李梦瑶</t>
  </si>
  <si>
    <t>11191215799KZP014</t>
  </si>
  <si>
    <t>陈思语</t>
  </si>
  <si>
    <t>11191215799KZP015</t>
  </si>
  <si>
    <t>邓楚博</t>
  </si>
  <si>
    <t>11191215799KZP016</t>
  </si>
  <si>
    <t>刘锡诺</t>
  </si>
  <si>
    <t>11191215799KZP017</t>
  </si>
  <si>
    <t>漆志浩</t>
  </si>
  <si>
    <t>11191215799KZP018</t>
  </si>
  <si>
    <t>汤粮</t>
  </si>
  <si>
    <t>11191215799KZP019</t>
  </si>
  <si>
    <t>周剑</t>
  </si>
  <si>
    <t>11191215799KZP020</t>
  </si>
  <si>
    <t>肖毅锏</t>
  </si>
  <si>
    <t>11191215799KZP039</t>
  </si>
  <si>
    <t>江凌海</t>
  </si>
  <si>
    <t>11191215799KZS021</t>
  </si>
  <si>
    <t>江西萍乡STEMA中级-Scratch</t>
  </si>
  <si>
    <t>选择题初级，编程题中级</t>
  </si>
  <si>
    <t>李添胤</t>
  </si>
  <si>
    <t>11191215799KZS022</t>
  </si>
  <si>
    <t>姚新瑜</t>
  </si>
  <si>
    <t>11191215799KGP035</t>
  </si>
  <si>
    <t>江西萍乡STEMA高级-Python</t>
  </si>
  <si>
    <t>王鑫</t>
  </si>
  <si>
    <t>111912150831KCS045</t>
  </si>
  <si>
    <t xml:space="preserve">四川宜宾STEMA初级-Scratch  </t>
  </si>
  <si>
    <t>四川</t>
  </si>
  <si>
    <t>宜宾</t>
  </si>
  <si>
    <t>徐浩然</t>
  </si>
  <si>
    <t>111912150831KCS046</t>
  </si>
  <si>
    <t>袁行健</t>
  </si>
  <si>
    <t>111912150831KCS047</t>
  </si>
  <si>
    <t>丁啸远</t>
  </si>
  <si>
    <t>111912150831KCS048</t>
  </si>
  <si>
    <t>黄海玲</t>
  </si>
  <si>
    <t>111912150831KCS049</t>
  </si>
  <si>
    <t>王梓霖</t>
  </si>
  <si>
    <t>111912150831KCS050</t>
  </si>
  <si>
    <t>张晏菱</t>
  </si>
  <si>
    <t>111912150831KCS051</t>
  </si>
  <si>
    <t>邓智文</t>
  </si>
  <si>
    <t>111912150831KCS052</t>
  </si>
  <si>
    <t>舒乙洋</t>
  </si>
  <si>
    <t>111912150831KCS053</t>
  </si>
  <si>
    <t>何梓昊</t>
  </si>
  <si>
    <t>111912150831KCS054</t>
  </si>
  <si>
    <t>万书宏</t>
  </si>
  <si>
    <t>111912150831KCS055</t>
  </si>
  <si>
    <t>詹丰华</t>
  </si>
  <si>
    <t>111912150831KCS056</t>
  </si>
  <si>
    <t>王熙文</t>
  </si>
  <si>
    <t>111912150831KCS057</t>
  </si>
  <si>
    <t>李文远</t>
  </si>
  <si>
    <t>111912150831KCS058</t>
  </si>
  <si>
    <t>赵晨佑</t>
  </si>
  <si>
    <t>111912150831KCS059</t>
  </si>
  <si>
    <t>黄俊轶</t>
  </si>
  <si>
    <t>111912150831KCS060</t>
  </si>
  <si>
    <t>唐带翔</t>
  </si>
  <si>
    <t>111912150831KCS061</t>
  </si>
  <si>
    <t>邓欣雨</t>
  </si>
  <si>
    <t>111912150831KCS062</t>
  </si>
  <si>
    <t>杜耀洋</t>
  </si>
  <si>
    <t>111912150831KCS063</t>
  </si>
  <si>
    <t>陈郭航</t>
  </si>
  <si>
    <t>111912150831KCS064</t>
  </si>
  <si>
    <t>袁国平</t>
  </si>
  <si>
    <t>111912150831KCS065</t>
  </si>
  <si>
    <t>江昊轩</t>
  </si>
  <si>
    <t>111912150831KCS066</t>
  </si>
  <si>
    <t>李昀昊</t>
  </si>
  <si>
    <t>111912150831KCS067</t>
  </si>
  <si>
    <t>罗峻泽</t>
  </si>
  <si>
    <t>111912150831KCS068</t>
  </si>
  <si>
    <t>石婉懿</t>
  </si>
  <si>
    <t>111912150831KCS069</t>
  </si>
  <si>
    <t>张庭语</t>
  </si>
  <si>
    <t>111912150831KCS070</t>
  </si>
  <si>
    <t>刘之岳</t>
  </si>
  <si>
    <t>111912150831KCS071</t>
  </si>
  <si>
    <t>何开睿</t>
  </si>
  <si>
    <t>111912150831KCS072</t>
  </si>
  <si>
    <t>陈浠楠</t>
  </si>
  <si>
    <t>111912150831KZS073</t>
  </si>
  <si>
    <t xml:space="preserve">四川宜宾STEMA中级-Scratch </t>
  </si>
  <si>
    <t>吴梓俊</t>
  </si>
  <si>
    <t>111912150831KZS074</t>
  </si>
  <si>
    <t>王俊杰</t>
  </si>
  <si>
    <t>111912150831KZS075</t>
  </si>
  <si>
    <t>王浩轩</t>
  </si>
  <si>
    <t>111912150831KZS076</t>
  </si>
  <si>
    <t>王永强</t>
  </si>
  <si>
    <t>111912150831KZS077</t>
  </si>
  <si>
    <t>傅俊翔</t>
  </si>
  <si>
    <t>111912150831KZS078</t>
  </si>
  <si>
    <t>任宸雨</t>
  </si>
  <si>
    <t>111912150831KZS079</t>
  </si>
  <si>
    <t>陈源</t>
  </si>
  <si>
    <t>111912150831KZS080</t>
  </si>
  <si>
    <t>罗鑫海</t>
  </si>
  <si>
    <t>111912150831KZS081</t>
  </si>
  <si>
    <t>夏弈秋</t>
  </si>
  <si>
    <t>111912150831KZS082</t>
  </si>
  <si>
    <t>颜正好</t>
  </si>
  <si>
    <t>111912150831KZS083</t>
  </si>
  <si>
    <t>姜渤</t>
  </si>
  <si>
    <t>11191215024KCP001</t>
  </si>
  <si>
    <t>辽宁沈阳STEMA初级-Python</t>
  </si>
  <si>
    <t>辽宁</t>
  </si>
  <si>
    <t>沈阳</t>
  </si>
  <si>
    <t>孙一涵</t>
  </si>
  <si>
    <t>11191215024KCP002</t>
  </si>
  <si>
    <t>侯钧腾</t>
  </si>
  <si>
    <t>11191215024KCP003</t>
  </si>
  <si>
    <t>王硕颀</t>
  </si>
  <si>
    <t>11191215024KCP004</t>
  </si>
  <si>
    <t>包安达</t>
  </si>
  <si>
    <t>11191215024KCS005</t>
  </si>
  <si>
    <t xml:space="preserve">辽宁沈阳STEMA初级-Scratch </t>
  </si>
  <si>
    <t>李姝萌</t>
  </si>
  <si>
    <t>11191215024KCS006</t>
  </si>
  <si>
    <t>王清时</t>
  </si>
  <si>
    <t>11191215024KCS007</t>
  </si>
  <si>
    <t>肇梓丹</t>
  </si>
  <si>
    <t>11191215024KCS008</t>
  </si>
  <si>
    <t>王颢翔</t>
  </si>
  <si>
    <t>11191215024KCS009</t>
  </si>
  <si>
    <t>王舒禾</t>
  </si>
  <si>
    <t>11191215024KZP010</t>
  </si>
  <si>
    <t>辽宁沈阳STEMA中级-Python</t>
  </si>
  <si>
    <t>李义贺</t>
  </si>
  <si>
    <t>11191215024KZP011</t>
  </si>
  <si>
    <t>闻宣越</t>
  </si>
  <si>
    <t>11191215024KZP012</t>
  </si>
  <si>
    <t>于淼</t>
  </si>
  <si>
    <t>11191215024KZP013</t>
  </si>
  <si>
    <t>杨皓涵</t>
  </si>
  <si>
    <t>11191215024KZP014</t>
  </si>
  <si>
    <t>陈建吉</t>
  </si>
  <si>
    <t>11191215024KZP015</t>
  </si>
  <si>
    <t>谭效邦</t>
  </si>
  <si>
    <t>11191215024KZP016</t>
  </si>
  <si>
    <t>赵子烨</t>
  </si>
  <si>
    <t>11191215024KZP017</t>
  </si>
  <si>
    <t>刘一宏</t>
  </si>
  <si>
    <t>11191215024KZP018</t>
  </si>
  <si>
    <t>李明泽</t>
  </si>
  <si>
    <t>11191215024KZP019</t>
  </si>
  <si>
    <t>徐鸣铎</t>
  </si>
  <si>
    <t>11191215024KZP020</t>
  </si>
  <si>
    <t>赵奕霖</t>
  </si>
  <si>
    <t>11191215024KZP021</t>
  </si>
  <si>
    <t>王画纬</t>
  </si>
  <si>
    <t>11191215024KZS022</t>
  </si>
  <si>
    <t>辽宁沈阳STEMA中级-Scratch</t>
  </si>
  <si>
    <t>冯书涵</t>
  </si>
  <si>
    <t>11191215024KZS023</t>
  </si>
  <si>
    <t>常铖裕</t>
  </si>
  <si>
    <t>11191215024KZS024</t>
  </si>
  <si>
    <t>王子骄</t>
  </si>
  <si>
    <t>11191215411KZP001</t>
  </si>
  <si>
    <t>辽宁大连STEMA中级-Python</t>
  </si>
  <si>
    <t>大连</t>
  </si>
  <si>
    <t>王佳昊</t>
  </si>
  <si>
    <t>11191215029KCS001</t>
  </si>
  <si>
    <t xml:space="preserve">陕西西安STEMA初级-Scratch </t>
  </si>
  <si>
    <t>陕西</t>
  </si>
  <si>
    <t>西安</t>
  </si>
  <si>
    <t>杨昊然</t>
  </si>
  <si>
    <t>11191215029KCS002</t>
  </si>
  <si>
    <t>崔家瑞</t>
  </si>
  <si>
    <t>11191215029KGP019</t>
  </si>
  <si>
    <t>陕西西安STEMA高级-Python</t>
  </si>
  <si>
    <t>耿介然</t>
  </si>
  <si>
    <t>11191215029KZP006</t>
  </si>
  <si>
    <t>陕西西安STEMA中级-Python</t>
  </si>
  <si>
    <t>霍奕博</t>
  </si>
  <si>
    <t>11191215029KZP007</t>
  </si>
  <si>
    <t>翟彦钧</t>
  </si>
  <si>
    <t>11191215029KZP008</t>
  </si>
  <si>
    <t>郭君钰</t>
  </si>
  <si>
    <t>11191215029KZP009</t>
  </si>
  <si>
    <t>赵翊超</t>
  </si>
  <si>
    <t>11191215029KZP010</t>
  </si>
  <si>
    <t>钱咨文</t>
  </si>
  <si>
    <t>11191215029KZP011</t>
  </si>
  <si>
    <t>郝优尔</t>
  </si>
  <si>
    <t>11191215029KZP012</t>
  </si>
  <si>
    <t>孟妍君</t>
  </si>
  <si>
    <t>11191215029KZP013</t>
  </si>
  <si>
    <t>凌康栗</t>
  </si>
  <si>
    <t>11191215029KZP014</t>
  </si>
  <si>
    <t>喻钲岩</t>
  </si>
  <si>
    <t>11191215029KZP015</t>
  </si>
  <si>
    <t>牛浩阳</t>
  </si>
  <si>
    <t>11191215029KZP016</t>
  </si>
  <si>
    <t>王钧龙</t>
  </si>
  <si>
    <t>11191215029KZP017</t>
  </si>
  <si>
    <t>罗睿章</t>
  </si>
  <si>
    <t>11191215029KZP018</t>
  </si>
  <si>
    <t>张乘知</t>
  </si>
  <si>
    <t>11191215029KZS003</t>
  </si>
  <si>
    <t xml:space="preserve">陕西西安STEMA中级-Scratch   </t>
  </si>
  <si>
    <t>曹轩诚</t>
  </si>
  <si>
    <t>11191215029KZS004</t>
  </si>
  <si>
    <t>刘佳薇</t>
  </si>
  <si>
    <t>11191215029KZS005</t>
  </si>
  <si>
    <t>1-最终</t>
  </si>
  <si>
    <t>1-百分比</t>
  </si>
  <si>
    <t>2-最终</t>
  </si>
  <si>
    <t>2-百分比</t>
  </si>
  <si>
    <t>2-最终算</t>
  </si>
  <si>
    <t>2-百分比算</t>
  </si>
  <si>
    <t>总分</t>
  </si>
  <si>
    <t>百分比</t>
  </si>
  <si>
    <t>总分算</t>
  </si>
  <si>
    <t>百分比算</t>
  </si>
  <si>
    <t>省内百分比</t>
  </si>
  <si>
    <t>1-最终算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</si>
</sst>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4"/>
      <charset val="134"/>
      <scheme val="minor"/>
    </font>
    <font>
      <sz val="12"/>
      <name val="Calibri"/>
      <family val="4"/>
      <charset val="134"/>
      <scheme val="minor"/>
    </font>
    <font>
      <sz val="10"/>
      <color rgb="FFFF0000"/>
      <name val="宋体"/>
      <family val="3"/>
      <charset val="134"/>
    </font>
    <font>
      <sz val="10"/>
      <color rgb="FFFF0000"/>
      <name val="Arial"/>
      <family val="2"/>
    </font>
    <font>
      <sz val="12"/>
      <color theme="1"/>
      <name val="Calibri"/>
      <family val="4"/>
      <charset val="134"/>
      <scheme val="minor"/>
    </font>
    <font>
      <sz val="12"/>
      <name val="Calibri Light"/>
      <family val="4"/>
      <charset val="134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/>
  </cellStyleXfs>
  <cellXfs count="34">
    <xf numFmtId="0" fontId="0" fillId="0" borderId="0" xfId="0"/>
    <xf numFmtId="0" fontId="0" fillId="0" borderId="0" xfId="0" applyAlignment="1">
      <alignment horizontal="right"/>
    </xf>
    <xf numFmtId="0" fontId="6" fillId="0" borderId="0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0" fillId="0" borderId="0" xfId="0" applyFont="1" applyFill="1" applyBorder="1" applyAlignment="1" applyProtection="1">
      <alignment horizontal="right" vertical="center"/>
      <protection locked="0"/>
    </xf>
    <xf numFmtId="0" fontId="7" fillId="0" borderId="0" xfId="0" applyFont="1" applyFill="1" applyBorder="1" applyAlignment="1" applyProtection="1">
      <alignment horizontal="right" vertical="center"/>
      <protection locked="0"/>
    </xf>
    <xf numFmtId="49" fontId="7" fillId="0" borderId="0" xfId="0" applyNumberFormat="1" applyFont="1" applyFill="1" applyBorder="1" applyAlignment="1" applyProtection="1">
      <alignment horizontal="right"/>
      <protection locked="0"/>
    </xf>
    <xf numFmtId="0" fontId="6" fillId="0" borderId="0" xfId="0" applyFont="1" applyFill="1" applyBorder="1" applyAlignment="1" applyProtection="1">
      <alignment horizontal="right" vertical="center"/>
      <protection locked="0"/>
    </xf>
    <xf numFmtId="49" fontId="6" fillId="0" borderId="0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right" vertical="center"/>
    </xf>
    <xf numFmtId="0" fontId="0" fillId="0" borderId="0" xfId="0" applyAlignment="1" applyProtection="1">
      <alignment horizontal="right" vertical="center"/>
      <protection locked="0"/>
    </xf>
    <xf numFmtId="0" fontId="7" fillId="0" borderId="0" xfId="0" applyFont="1" applyAlignment="1">
      <alignment horizontal="right"/>
    </xf>
    <xf numFmtId="0" fontId="0" fillId="0" borderId="0" xfId="0" applyNumberFormat="1" applyFont="1" applyFill="1" applyBorder="1" applyAlignment="1">
      <alignment horizontal="right"/>
    </xf>
    <xf numFmtId="0" fontId="8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right" vertical="center"/>
    </xf>
    <xf numFmtId="0" fontId="6" fillId="0" borderId="0" xfId="0" applyNumberFormat="1" applyFont="1" applyFill="1" applyBorder="1" applyAlignment="1">
      <alignment horizontal="right" vertical="center"/>
    </xf>
    <xf numFmtId="0" fontId="6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9" fontId="5" fillId="0" borderId="0" xfId="0" applyNumberFormat="1" applyFont="1" applyFill="1" applyBorder="1" applyAlignment="1">
      <alignment horizontal="right"/>
    </xf>
    <xf numFmtId="9" fontId="0" fillId="0" borderId="0" xfId="0" applyNumberFormat="1" applyFont="1" applyFill="1" applyBorder="1" applyAlignment="1">
      <alignment horizontal="right"/>
    </xf>
    <xf numFmtId="9" fontId="0" fillId="0" borderId="0" xfId="0" applyNumberFormat="1" applyAlignment="1">
      <alignment horizontal="right"/>
    </xf>
    <xf numFmtId="9" fontId="6" fillId="0" borderId="0" xfId="0" applyNumberFormat="1" applyFont="1" applyFill="1" applyBorder="1" applyAlignment="1">
      <alignment horizontal="right"/>
    </xf>
    <xf numFmtId="9" fontId="4" fillId="0" borderId="0" xfId="0" applyNumberFormat="1" applyFont="1" applyFill="1" applyBorder="1" applyAlignment="1">
      <alignment horizontal="right"/>
    </xf>
    <xf numFmtId="1" fontId="0" fillId="0" borderId="0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1" fontId="0" fillId="0" borderId="0" xfId="0" applyNumberFormat="1" applyAlignment="1">
      <alignment horizontal="right"/>
    </xf>
    <xf numFmtId="1" fontId="6" fillId="0" borderId="0" xfId="0" applyNumberFormat="1" applyFont="1" applyFill="1" applyBorder="1" applyAlignment="1">
      <alignment horizontal="right"/>
    </xf>
    <xf numFmtId="1" fontId="3" fillId="0" borderId="0" xfId="0" applyNumberFormat="1" applyFont="1" applyFill="1" applyBorder="1" applyAlignment="1">
      <alignment horizontal="right"/>
    </xf>
    <xf numFmtId="9" fontId="3" fillId="0" borderId="0" xfId="0" applyNumberFormat="1" applyFont="1" applyFill="1" applyBorder="1" applyAlignment="1">
      <alignment horizontal="right"/>
    </xf>
    <xf numFmtId="9" fontId="2" fillId="0" borderId="0" xfId="0" applyNumberFormat="1" applyFont="1" applyFill="1" applyBorder="1" applyAlignment="1">
      <alignment horizontal="right"/>
    </xf>
    <xf numFmtId="1" fontId="2" fillId="0" borderId="0" xfId="0" applyNumberFormat="1" applyFont="1" applyFill="1" applyBorder="1" applyAlignment="1">
      <alignment horizontal="right"/>
    </xf>
    <xf numFmtId="9" fontId="1" fillId="0" borderId="0" xfId="0" applyNumberFormat="1" applyFont="1" applyFill="1" applyBorder="1" applyAlignment="1">
      <alignment horizontal="right"/>
    </xf>
  </cellXfs>
  <cellStyles count="2">
    <cellStyle name="Normal" xfId="0" builtinId="0"/>
    <cellStyle name="常规 2" xfId="1"/>
  </cellStyles>
  <dxfs count="11">
    <dxf>
      <font>
        <color rgb="FF9C5700"/>
      </font>
      <fill>
        <patternFill patternType="solid">
          <bgColor rgb="FFFFEB9C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5700"/>
      </font>
      <fill>
        <patternFill patternType="solid">
          <bgColor rgb="FFFFEB9C"/>
        </patternFill>
      </fill>
    </dxf>
  </dxfs>
  <tableStyles count="0" defaultTableStyle="TableStyleMedium9" defaultPivotStyle="PivotStyleMedium7"/>
  <colors>
    <mruColors>
      <color rgb="FFFF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初级选择题成绩分布</c:v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初级分析!$H$405:$H$420</c:f>
              <c:numCache>
                <c:formatCode>General</c:formatCode>
                <c:ptCount val="16"/>
                <c:pt idx="0">
                  <c:v>-50.0</c:v>
                </c:pt>
                <c:pt idx="1">
                  <c:v>-40.0</c:v>
                </c:pt>
                <c:pt idx="2">
                  <c:v>-30.0</c:v>
                </c:pt>
                <c:pt idx="3">
                  <c:v>-20.0</c:v>
                </c:pt>
                <c:pt idx="4">
                  <c:v>-10.0</c:v>
                </c:pt>
                <c:pt idx="5">
                  <c:v>0.0</c:v>
                </c:pt>
                <c:pt idx="6">
                  <c:v>10.0</c:v>
                </c:pt>
                <c:pt idx="7">
                  <c:v>20.0</c:v>
                </c:pt>
                <c:pt idx="8">
                  <c:v>30.0</c:v>
                </c:pt>
                <c:pt idx="9">
                  <c:v>40.0</c:v>
                </c:pt>
                <c:pt idx="10">
                  <c:v>50.0</c:v>
                </c:pt>
                <c:pt idx="11">
                  <c:v>60.0</c:v>
                </c:pt>
                <c:pt idx="12">
                  <c:v>70.0</c:v>
                </c:pt>
                <c:pt idx="13">
                  <c:v>80.0</c:v>
                </c:pt>
                <c:pt idx="14">
                  <c:v>90.0</c:v>
                </c:pt>
                <c:pt idx="15">
                  <c:v>100.0</c:v>
                </c:pt>
              </c:numCache>
            </c:numRef>
          </c:cat>
          <c:val>
            <c:numRef>
              <c:f>初级分析!$I$405:$I$420</c:f>
              <c:numCache>
                <c:formatCode>General</c:formatCode>
                <c:ptCount val="16"/>
                <c:pt idx="0">
                  <c:v>1.0</c:v>
                </c:pt>
                <c:pt idx="1">
                  <c:v>1.0</c:v>
                </c:pt>
                <c:pt idx="2">
                  <c:v>10.0</c:v>
                </c:pt>
                <c:pt idx="3">
                  <c:v>36.0</c:v>
                </c:pt>
                <c:pt idx="4">
                  <c:v>86.0</c:v>
                </c:pt>
                <c:pt idx="5">
                  <c:v>118.0</c:v>
                </c:pt>
                <c:pt idx="6">
                  <c:v>66.0</c:v>
                </c:pt>
                <c:pt idx="7">
                  <c:v>36.0</c:v>
                </c:pt>
                <c:pt idx="8">
                  <c:v>22.0</c:v>
                </c:pt>
                <c:pt idx="9">
                  <c:v>10.0</c:v>
                </c:pt>
                <c:pt idx="10">
                  <c:v>9.0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1.0</c:v>
                </c:pt>
                <c:pt idx="15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900-C741-8452-CE1EEBE4A8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915607360"/>
        <c:axId val="-1915096272"/>
      </c:lineChart>
      <c:catAx>
        <c:axId val="-191560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5096272"/>
        <c:crosses val="autoZero"/>
        <c:auto val="1"/>
        <c:lblAlgn val="ctr"/>
        <c:lblOffset val="100"/>
        <c:noMultiLvlLbl val="0"/>
      </c:catAx>
      <c:valAx>
        <c:axId val="-191509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560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初级编程题成绩分布</c:v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初级分析!$N$405:$N$415</c:f>
              <c:numCache>
                <c:formatCode>General</c:formatCode>
                <c:ptCount val="11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cat>
          <c:val>
            <c:numRef>
              <c:f>初级分析!$O$405:$O$415</c:f>
              <c:numCache>
                <c:formatCode>General</c:formatCode>
                <c:ptCount val="11"/>
                <c:pt idx="0">
                  <c:v>75.0</c:v>
                </c:pt>
                <c:pt idx="1">
                  <c:v>59.0</c:v>
                </c:pt>
                <c:pt idx="2">
                  <c:v>58.0</c:v>
                </c:pt>
                <c:pt idx="3">
                  <c:v>55.0</c:v>
                </c:pt>
                <c:pt idx="4">
                  <c:v>47.0</c:v>
                </c:pt>
                <c:pt idx="5">
                  <c:v>39.0</c:v>
                </c:pt>
                <c:pt idx="6">
                  <c:v>31.0</c:v>
                </c:pt>
                <c:pt idx="7">
                  <c:v>16.0</c:v>
                </c:pt>
                <c:pt idx="8">
                  <c:v>10.0</c:v>
                </c:pt>
                <c:pt idx="9">
                  <c:v>11.0</c:v>
                </c:pt>
                <c:pt idx="10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44-194C-8B6D-5D561D54EF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913957472"/>
        <c:axId val="-1938324464"/>
      </c:lineChart>
      <c:catAx>
        <c:axId val="-191395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8324464"/>
        <c:crosses val="autoZero"/>
        <c:auto val="1"/>
        <c:lblAlgn val="ctr"/>
        <c:lblOffset val="100"/>
        <c:noMultiLvlLbl val="0"/>
      </c:catAx>
      <c:valAx>
        <c:axId val="-193832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395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中级选择题成绩分布</c:v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中级分析!$H$647:$H$662</c:f>
              <c:numCache>
                <c:formatCode>General</c:formatCode>
                <c:ptCount val="16"/>
                <c:pt idx="0">
                  <c:v>-50.0</c:v>
                </c:pt>
                <c:pt idx="1">
                  <c:v>-40.0</c:v>
                </c:pt>
                <c:pt idx="2">
                  <c:v>-30.0</c:v>
                </c:pt>
                <c:pt idx="3">
                  <c:v>-20.0</c:v>
                </c:pt>
                <c:pt idx="4">
                  <c:v>-10.0</c:v>
                </c:pt>
                <c:pt idx="5">
                  <c:v>0.0</c:v>
                </c:pt>
                <c:pt idx="6">
                  <c:v>10.0</c:v>
                </c:pt>
                <c:pt idx="7">
                  <c:v>20.0</c:v>
                </c:pt>
                <c:pt idx="8">
                  <c:v>30.0</c:v>
                </c:pt>
                <c:pt idx="9">
                  <c:v>40.0</c:v>
                </c:pt>
                <c:pt idx="10">
                  <c:v>50.0</c:v>
                </c:pt>
                <c:pt idx="11">
                  <c:v>60.0</c:v>
                </c:pt>
                <c:pt idx="12">
                  <c:v>70.0</c:v>
                </c:pt>
                <c:pt idx="13">
                  <c:v>80.0</c:v>
                </c:pt>
                <c:pt idx="14">
                  <c:v>90.0</c:v>
                </c:pt>
                <c:pt idx="15">
                  <c:v>100.0</c:v>
                </c:pt>
              </c:numCache>
            </c:numRef>
          </c:cat>
          <c:val>
            <c:numRef>
              <c:f>中级分析!$I$647:$I$662</c:f>
              <c:numCache>
                <c:formatCode>General</c:formatCode>
                <c:ptCount val="16"/>
                <c:pt idx="0">
                  <c:v>0.0</c:v>
                </c:pt>
                <c:pt idx="1">
                  <c:v>7.0</c:v>
                </c:pt>
                <c:pt idx="2">
                  <c:v>12.0</c:v>
                </c:pt>
                <c:pt idx="3">
                  <c:v>23.0</c:v>
                </c:pt>
                <c:pt idx="4">
                  <c:v>68.0</c:v>
                </c:pt>
                <c:pt idx="5">
                  <c:v>132.0</c:v>
                </c:pt>
                <c:pt idx="6">
                  <c:v>129.0</c:v>
                </c:pt>
                <c:pt idx="7">
                  <c:v>106.0</c:v>
                </c:pt>
                <c:pt idx="8">
                  <c:v>82.0</c:v>
                </c:pt>
                <c:pt idx="9">
                  <c:v>47.0</c:v>
                </c:pt>
                <c:pt idx="10">
                  <c:v>17.0</c:v>
                </c:pt>
                <c:pt idx="11">
                  <c:v>13.0</c:v>
                </c:pt>
                <c:pt idx="12">
                  <c:v>5.0</c:v>
                </c:pt>
                <c:pt idx="13">
                  <c:v>2.0</c:v>
                </c:pt>
                <c:pt idx="14">
                  <c:v>0.0</c:v>
                </c:pt>
                <c:pt idx="15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918-6B42-828B-367F39549F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914733888"/>
        <c:axId val="-1894989824"/>
      </c:lineChart>
      <c:catAx>
        <c:axId val="-191473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4989824"/>
        <c:crosses val="autoZero"/>
        <c:auto val="1"/>
        <c:lblAlgn val="ctr"/>
        <c:lblOffset val="100"/>
        <c:noMultiLvlLbl val="0"/>
      </c:catAx>
      <c:valAx>
        <c:axId val="-189498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473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中级编程题成绩分布</c:v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中级分析!$N$647:$N$660</c:f>
              <c:numCache>
                <c:formatCode>General</c:formatCode>
                <c:ptCount val="14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</c:numCache>
            </c:numRef>
          </c:cat>
          <c:val>
            <c:numRef>
              <c:f>中级分析!$O$647:$O$660</c:f>
              <c:numCache>
                <c:formatCode>General</c:formatCode>
                <c:ptCount val="14"/>
                <c:pt idx="0">
                  <c:v>106.0</c:v>
                </c:pt>
                <c:pt idx="1">
                  <c:v>59.0</c:v>
                </c:pt>
                <c:pt idx="2">
                  <c:v>87.0</c:v>
                </c:pt>
                <c:pt idx="3">
                  <c:v>62.0</c:v>
                </c:pt>
                <c:pt idx="4">
                  <c:v>68.0</c:v>
                </c:pt>
                <c:pt idx="5">
                  <c:v>64.0</c:v>
                </c:pt>
                <c:pt idx="6">
                  <c:v>56.0</c:v>
                </c:pt>
                <c:pt idx="7">
                  <c:v>37.0</c:v>
                </c:pt>
                <c:pt idx="8">
                  <c:v>31.0</c:v>
                </c:pt>
                <c:pt idx="9">
                  <c:v>25.0</c:v>
                </c:pt>
                <c:pt idx="10">
                  <c:v>29.0</c:v>
                </c:pt>
                <c:pt idx="11">
                  <c:v>13.0</c:v>
                </c:pt>
                <c:pt idx="12">
                  <c:v>7.0</c:v>
                </c:pt>
                <c:pt idx="13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781-9A41-9D62-76BA14FEB89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895381520"/>
        <c:axId val="-1895438448"/>
      </c:lineChart>
      <c:catAx>
        <c:axId val="-189538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5438448"/>
        <c:crosses val="autoZero"/>
        <c:auto val="1"/>
        <c:lblAlgn val="ctr"/>
        <c:lblOffset val="100"/>
        <c:noMultiLvlLbl val="0"/>
      </c:catAx>
      <c:valAx>
        <c:axId val="-189543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538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404</xdr:row>
      <xdr:rowOff>0</xdr:rowOff>
    </xdr:from>
    <xdr:to>
      <xdr:col>28</xdr:col>
      <xdr:colOff>89647</xdr:colOff>
      <xdr:row>418</xdr:row>
      <xdr:rowOff>81430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D1E8DC8-7AAD-FB49-B671-3184CDA2D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420</xdr:row>
      <xdr:rowOff>0</xdr:rowOff>
    </xdr:from>
    <xdr:to>
      <xdr:col>28</xdr:col>
      <xdr:colOff>89647</xdr:colOff>
      <xdr:row>434</xdr:row>
      <xdr:rowOff>81429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C2C5DB5-5640-B64D-8AD4-422A755335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747058</xdr:colOff>
      <xdr:row>640</xdr:row>
      <xdr:rowOff>194236</xdr:rowOff>
    </xdr:from>
    <xdr:to>
      <xdr:col>27</xdr:col>
      <xdr:colOff>14940</xdr:colOff>
      <xdr:row>655</xdr:row>
      <xdr:rowOff>66489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32BE625F-93AB-9E42-A092-A440B82846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660</xdr:row>
      <xdr:rowOff>0</xdr:rowOff>
    </xdr:from>
    <xdr:to>
      <xdr:col>27</xdr:col>
      <xdr:colOff>89646</xdr:colOff>
      <xdr:row>674</xdr:row>
      <xdr:rowOff>81430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F3DD40C9-9880-DB4D-A009-9F54511F7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AH1066"/>
  <sheetViews>
    <sheetView tabSelected="1" workbookViewId="0">
      <pane xSplit="1" ySplit="1" topLeftCell="C622" activePane="bottomRight" state="frozen"/>
      <selection pane="topRight"/>
      <selection pane="bottomLeft"/>
      <selection pane="bottomRight" activeCell="J635" sqref="J635"/>
    </sheetView>
  </sheetViews>
  <sheetFormatPr baseColWidth="10" defaultColWidth="10.83203125" defaultRowHeight="16" x14ac:dyDescent="0.2"/>
  <cols>
    <col min="1" max="1" width="7.6640625" style="3" customWidth="1"/>
    <col min="2" max="2" width="22.33203125" style="3" customWidth="1"/>
    <col min="3" max="3" width="26.6640625" style="14" customWidth="1"/>
    <col min="4" max="4" width="22" style="3" customWidth="1"/>
    <col min="5" max="5" width="7.33203125" style="3" customWidth="1"/>
    <col min="6" max="6" width="7.1640625" style="3" customWidth="1"/>
    <col min="7" max="7" width="5.33203125" style="3" customWidth="1"/>
    <col min="8" max="8" width="8.83203125" style="3" customWidth="1"/>
    <col min="9" max="10" width="10.83203125" style="3"/>
    <col min="11" max="11" width="10.83203125" style="21"/>
    <col min="12" max="13" width="10.83203125" style="3"/>
    <col min="14" max="14" width="10.83203125" style="21"/>
    <col min="15" max="15" width="10.83203125" style="25"/>
    <col min="16" max="17" width="10.83203125" style="21"/>
    <col min="19" max="19" width="10.83203125" style="21"/>
    <col min="20" max="20" width="10.83203125" style="25"/>
    <col min="21" max="21" width="10.83203125" style="21" customWidth="1"/>
    <col min="22" max="22" width="10.83203125" style="21"/>
    <col min="23" max="23" width="10.83203125" style="25" customWidth="1"/>
    <col min="24" max="24" width="10.83203125" style="21" customWidth="1"/>
    <col min="25" max="25" width="10.83203125" style="3"/>
    <col min="26" max="26" width="10.83203125" style="21"/>
    <col min="27" max="16384" width="10.83203125" style="3"/>
  </cols>
  <sheetData>
    <row r="1" spans="1:26" x14ac:dyDescent="0.2">
      <c r="A1" s="3" t="s">
        <v>0</v>
      </c>
      <c r="B1" s="3" t="s">
        <v>1</v>
      </c>
      <c r="C1" s="1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19" t="s">
        <v>2407</v>
      </c>
      <c r="K1" s="20" t="s">
        <v>2408</v>
      </c>
      <c r="L1" s="3" t="s">
        <v>14</v>
      </c>
      <c r="M1" s="3" t="s">
        <v>2409</v>
      </c>
      <c r="N1" s="21" t="s">
        <v>2410</v>
      </c>
      <c r="O1" s="25" t="s">
        <v>2413</v>
      </c>
      <c r="P1" s="21" t="s">
        <v>2414</v>
      </c>
      <c r="Q1" s="21" t="s">
        <v>2417</v>
      </c>
      <c r="T1" s="29" t="s">
        <v>2415</v>
      </c>
      <c r="U1" s="30" t="s">
        <v>2416</v>
      </c>
      <c r="V1" s="30" t="s">
        <v>2417</v>
      </c>
      <c r="W1" s="32" t="s">
        <v>2418</v>
      </c>
      <c r="X1" s="31" t="s">
        <v>2412</v>
      </c>
      <c r="Y1" s="26" t="s">
        <v>2411</v>
      </c>
      <c r="Z1" s="24" t="s">
        <v>2412</v>
      </c>
    </row>
    <row r="2" spans="1:26" x14ac:dyDescent="0.2">
      <c r="A2" s="4" t="s">
        <v>2031</v>
      </c>
      <c r="B2" s="10" t="s">
        <v>2032</v>
      </c>
      <c r="C2" s="14" t="s">
        <v>1991</v>
      </c>
      <c r="D2" s="10"/>
      <c r="E2" s="3" t="s">
        <v>1744</v>
      </c>
      <c r="F2" s="3" t="s">
        <v>1744</v>
      </c>
      <c r="G2" s="3" t="s">
        <v>25</v>
      </c>
      <c r="H2" s="3" t="s">
        <v>67</v>
      </c>
      <c r="I2" s="3">
        <v>-38</v>
      </c>
      <c r="J2" s="3">
        <v>150</v>
      </c>
      <c r="K2" s="21">
        <v>0.01</v>
      </c>
      <c r="L2" s="3">
        <v>39</v>
      </c>
      <c r="M2" s="3">
        <v>220</v>
      </c>
      <c r="N2" s="21">
        <v>0.24</v>
      </c>
      <c r="O2" s="25">
        <v>370</v>
      </c>
      <c r="P2" s="21">
        <v>0.06</v>
      </c>
      <c r="Q2" s="21">
        <v>0.26</v>
      </c>
      <c r="T2" s="25">
        <f>J2+M2</f>
        <v>370</v>
      </c>
      <c r="U2" s="21">
        <f>ROUNDDOWN(IF(T2=T1,U1,(ROW()-370)/276),2)</f>
        <v>-1.33</v>
      </c>
      <c r="V2" s="21">
        <f>ROUNDDOWN(IF(O2=O1,V1,(ROW()-62)/29+0.06),2)</f>
        <v>-2</v>
      </c>
      <c r="W2" s="25">
        <v>150</v>
      </c>
      <c r="X2" s="21">
        <v>0.01</v>
      </c>
      <c r="Y2" s="3" t="e">
        <f>ROUNDDOWN(IF(L1=L2,Y1,MAX(_xlfn.NORM.INV((ROW()-370)/276,250,43),150))/10,0)*10</f>
        <v>#NUM!</v>
      </c>
      <c r="Z2" s="21" t="e">
        <f>ROUNDDOWN(IF(Y2=Y1,Z1,(ROW()-370)/276),2)</f>
        <v>#NUM!</v>
      </c>
    </row>
    <row r="3" spans="1:26" x14ac:dyDescent="0.2">
      <c r="A3" s="4" t="s">
        <v>2027</v>
      </c>
      <c r="B3" s="10" t="s">
        <v>2028</v>
      </c>
      <c r="C3" s="14" t="s">
        <v>1991</v>
      </c>
      <c r="D3" s="10"/>
      <c r="E3" s="3" t="s">
        <v>1744</v>
      </c>
      <c r="F3" s="3" t="s">
        <v>1744</v>
      </c>
      <c r="G3" s="3" t="s">
        <v>25</v>
      </c>
      <c r="H3" s="3" t="s">
        <v>67</v>
      </c>
      <c r="I3" s="3">
        <v>-38</v>
      </c>
      <c r="J3" s="3">
        <v>150</v>
      </c>
      <c r="K3" s="21">
        <v>0.01</v>
      </c>
      <c r="L3" s="3">
        <v>61</v>
      </c>
      <c r="M3" s="3">
        <v>250</v>
      </c>
      <c r="N3" s="21">
        <v>0.5</v>
      </c>
      <c r="O3" s="25">
        <v>400</v>
      </c>
      <c r="P3" s="21">
        <v>0.15</v>
      </c>
      <c r="Q3" s="21">
        <v>0.33</v>
      </c>
      <c r="T3" s="25">
        <f>J3+M3</f>
        <v>400</v>
      </c>
      <c r="U3" s="21">
        <f>ROUNDDOWN(IF(T3=T2,U2,(ROW()-370)/276),2)</f>
        <v>-1.32</v>
      </c>
      <c r="V3" s="21">
        <f>ROUNDDOWN(IF(O3=O2,V2,(ROW()-62)/29+0.06),2)</f>
        <v>-1.97</v>
      </c>
      <c r="W3" s="25">
        <f>ROUNDDOWN(IF(I3=I2,W2,MAX(_xlfn.NORM.INV((ROW()-2)/644,250,43),150))/10,0)*10</f>
        <v>150</v>
      </c>
      <c r="X3" s="21">
        <f>ROUNDDOWN(IF(W3=W2,X2,(ROW()-2)/644),2)</f>
        <v>0.01</v>
      </c>
      <c r="Y3" s="3" t="e">
        <f>ROUNDDOWN(IF(L2=L3,Y2,MAX(_xlfn.NORM.INV((ROW()-370)/276,250,43),150))/10,0)*10</f>
        <v>#NUM!</v>
      </c>
      <c r="Z3" s="21" t="e">
        <f>ROUNDDOWN(IF(Y3=Y2,Z2,(ROW()-370)/276),2)</f>
        <v>#NUM!</v>
      </c>
    </row>
    <row r="4" spans="1:26" x14ac:dyDescent="0.2">
      <c r="A4" s="4" t="s">
        <v>2033</v>
      </c>
      <c r="B4" s="10" t="s">
        <v>2034</v>
      </c>
      <c r="C4" s="14" t="s">
        <v>1991</v>
      </c>
      <c r="D4" s="10"/>
      <c r="E4" s="3" t="s">
        <v>1744</v>
      </c>
      <c r="F4" s="3" t="s">
        <v>1744</v>
      </c>
      <c r="G4" s="3" t="s">
        <v>25</v>
      </c>
      <c r="H4" s="3" t="s">
        <v>67</v>
      </c>
      <c r="I4" s="3">
        <v>-34</v>
      </c>
      <c r="J4" s="3">
        <v>150</v>
      </c>
      <c r="K4" s="21">
        <v>0.01</v>
      </c>
      <c r="L4" s="3">
        <v>31</v>
      </c>
      <c r="M4" s="3">
        <v>210</v>
      </c>
      <c r="N4" s="21">
        <v>0.18</v>
      </c>
      <c r="O4" s="25">
        <v>360</v>
      </c>
      <c r="P4" s="21">
        <v>0.03</v>
      </c>
      <c r="Q4" s="21">
        <v>0.19</v>
      </c>
      <c r="T4" s="25">
        <f>J4+M4</f>
        <v>360</v>
      </c>
      <c r="U4" s="21">
        <f>ROUNDDOWN(IF(T4=T3,U3,(ROW()-370)/276),2)</f>
        <v>-1.32</v>
      </c>
      <c r="V4" s="21">
        <f>ROUNDDOWN(IF(O4=O3,V3,(ROW()-62)/29+0.06),2)</f>
        <v>-1.94</v>
      </c>
      <c r="W4" s="25">
        <f>ROUNDDOWN(IF(I4=I3,W3,MAX(_xlfn.NORM.INV((ROW()-2)/644,250,43),150))/10,0)*10</f>
        <v>150</v>
      </c>
      <c r="X4" s="21">
        <f>ROUNDDOWN(IF(W4=W3,X3,(ROW()-2)/644),2)</f>
        <v>0.01</v>
      </c>
      <c r="Y4" s="3" t="e">
        <f>ROUNDDOWN(IF(L3=L4,Y3,MAX(_xlfn.NORM.INV((ROW()-370)/276,250,43),150))/10,0)*10</f>
        <v>#NUM!</v>
      </c>
      <c r="Z4" s="21" t="e">
        <f>ROUNDDOWN(IF(Y4=Y3,Z3,(ROW()-370)/276),2)</f>
        <v>#NUM!</v>
      </c>
    </row>
    <row r="5" spans="1:26" x14ac:dyDescent="0.2">
      <c r="A5" s="4" t="s">
        <v>1723</v>
      </c>
      <c r="B5" s="10" t="s">
        <v>1724</v>
      </c>
      <c r="C5" s="14" t="s">
        <v>1710</v>
      </c>
      <c r="D5" s="10"/>
      <c r="E5" s="3" t="s">
        <v>576</v>
      </c>
      <c r="F5" s="3" t="s">
        <v>1639</v>
      </c>
      <c r="G5" s="3" t="s">
        <v>25</v>
      </c>
      <c r="H5" s="3" t="s">
        <v>67</v>
      </c>
      <c r="I5" s="3">
        <v>-34</v>
      </c>
      <c r="J5" s="3">
        <v>150</v>
      </c>
      <c r="K5" s="21">
        <v>0.01</v>
      </c>
      <c r="L5" s="3">
        <v>23</v>
      </c>
      <c r="M5" s="3">
        <v>200</v>
      </c>
      <c r="N5" s="21">
        <v>0.12</v>
      </c>
      <c r="O5" s="25">
        <v>350</v>
      </c>
      <c r="P5" s="21">
        <v>0.02</v>
      </c>
      <c r="Q5" s="21">
        <v>0.05</v>
      </c>
      <c r="T5" s="25">
        <f>J5+M5</f>
        <v>350</v>
      </c>
      <c r="U5" s="21">
        <f>ROUNDDOWN(IF(T5=T4,U4,(ROW()-370)/276),2)</f>
        <v>-1.32</v>
      </c>
      <c r="V5" s="21">
        <f>1%+0.04</f>
        <v>0.05</v>
      </c>
      <c r="W5" s="25">
        <f>ROUNDDOWN(IF(I5=I4,W4,MAX(_xlfn.NORM.INV((ROW()-2)/644,250,43),150))/10,0)*10</f>
        <v>150</v>
      </c>
      <c r="X5" s="21">
        <f>ROUNDDOWN(IF(W5=W4,X4,(ROW()-2)/644),2)</f>
        <v>0.01</v>
      </c>
      <c r="Y5" s="3" t="e">
        <f>ROUNDDOWN(IF(L4=L5,Y4,MAX(_xlfn.NORM.INV((ROW()-370)/276,250,43),150))/10,0)*10</f>
        <v>#NUM!</v>
      </c>
      <c r="Z5" s="21" t="e">
        <f>ROUNDDOWN(IF(Y5=Y4,Z4,(ROW()-370)/276),2)</f>
        <v>#NUM!</v>
      </c>
    </row>
    <row r="6" spans="1:26" x14ac:dyDescent="0.2">
      <c r="A6" s="4" t="s">
        <v>269</v>
      </c>
      <c r="B6" s="10" t="s">
        <v>270</v>
      </c>
      <c r="C6" s="14" t="s">
        <v>232</v>
      </c>
      <c r="D6" s="10"/>
      <c r="E6" s="3" t="s">
        <v>203</v>
      </c>
      <c r="F6" s="3" t="s">
        <v>204</v>
      </c>
      <c r="G6" s="3" t="s">
        <v>25</v>
      </c>
      <c r="H6" s="3" t="s">
        <v>21</v>
      </c>
      <c r="I6" s="3">
        <v>-31</v>
      </c>
      <c r="J6" s="3">
        <v>150</v>
      </c>
      <c r="K6" s="21">
        <v>0.01</v>
      </c>
      <c r="L6" s="3">
        <v>9</v>
      </c>
      <c r="M6" s="3">
        <v>220</v>
      </c>
      <c r="N6" s="21">
        <v>0.26</v>
      </c>
      <c r="O6" s="25">
        <v>370</v>
      </c>
      <c r="P6" s="21">
        <v>0.05</v>
      </c>
      <c r="Q6" s="21">
        <v>0.11</v>
      </c>
      <c r="T6" s="25">
        <f>J6+M6</f>
        <v>370</v>
      </c>
      <c r="U6" s="21">
        <f>ROUNDDOWN(IF(T6=T5,U5,(ROW()-2)/368),2)</f>
        <v>0.01</v>
      </c>
      <c r="V6" s="21">
        <f>ROUNDDOWN(IF(O6=O5,V5,(ROW()-274)/103+0.01),2)</f>
        <v>-2.59</v>
      </c>
      <c r="W6" s="25">
        <f>ROUNDDOWN(IF(I6=I5,W5,MAX(_xlfn.NORM.INV((ROW()-2)/644,250,43),150))/10,0)*10</f>
        <v>150</v>
      </c>
      <c r="X6" s="21">
        <f>ROUNDDOWN(IF(W6=W5,X5,(ROW()-2)/644),2)</f>
        <v>0.01</v>
      </c>
      <c r="Y6" s="3">
        <f>ROUNDDOWN(IF(L6=L5,Y5,MAX(_xlfn.NORM.INV((ROW()-2)/368,250,43),150))/10,0)*10</f>
        <v>150</v>
      </c>
      <c r="Z6" s="21" t="e">
        <f>ROUNDDOWN(IF(Y6=Y5,Z5,(ROW()-2)/368+0.01),2)</f>
        <v>#NUM!</v>
      </c>
    </row>
    <row r="7" spans="1:26" x14ac:dyDescent="0.2">
      <c r="A7" s="4" t="s">
        <v>1490</v>
      </c>
      <c r="B7" s="10" t="s">
        <v>1491</v>
      </c>
      <c r="C7" s="14" t="s">
        <v>1463</v>
      </c>
      <c r="D7" s="10"/>
      <c r="E7" s="3" t="s">
        <v>1443</v>
      </c>
      <c r="F7" s="3" t="s">
        <v>1444</v>
      </c>
      <c r="G7" s="3" t="s">
        <v>25</v>
      </c>
      <c r="H7" s="3" t="s">
        <v>67</v>
      </c>
      <c r="I7" s="3">
        <v>-31</v>
      </c>
      <c r="J7" s="3">
        <v>150</v>
      </c>
      <c r="K7" s="21">
        <v>0.01</v>
      </c>
      <c r="L7" s="3">
        <v>65</v>
      </c>
      <c r="M7" s="3">
        <v>260</v>
      </c>
      <c r="N7" s="21">
        <v>0.59</v>
      </c>
      <c r="O7" s="25">
        <v>410</v>
      </c>
      <c r="P7" s="21">
        <v>0.18</v>
      </c>
      <c r="Q7" s="21">
        <v>0.39</v>
      </c>
      <c r="T7" s="25">
        <f>J7+M7</f>
        <v>410</v>
      </c>
      <c r="U7" s="21">
        <f>ROUNDDOWN(IF(T7=T6,U6,(ROW()-370)/276),2)</f>
        <v>-1.31</v>
      </c>
      <c r="V7" s="21">
        <f>ROUNDDOWN(IF(O7=O6,V6,(ROW()-493)/15+0.06),2)</f>
        <v>-32.340000000000003</v>
      </c>
      <c r="W7" s="25">
        <f>ROUNDDOWN(IF(I7=I6,W6,MAX(_xlfn.NORM.INV((ROW()-2)/644,250,43),150))/10,0)*10</f>
        <v>150</v>
      </c>
      <c r="X7" s="21">
        <f>ROUNDDOWN(IF(W7=W6,X6,(ROW()-2)/644),2)</f>
        <v>0.01</v>
      </c>
      <c r="Y7" s="3" t="e">
        <f>ROUNDDOWN(IF(L6=L7,Y6,MAX(_xlfn.NORM.INV((ROW()-370)/276,250,43),150))/10,0)*10</f>
        <v>#NUM!</v>
      </c>
      <c r="Z7" s="21" t="e">
        <f>ROUNDDOWN(IF(Y7=Y6,Z6,(ROW()-370)/276),2)</f>
        <v>#NUM!</v>
      </c>
    </row>
    <row r="8" spans="1:26" x14ac:dyDescent="0.2">
      <c r="A8" s="4" t="s">
        <v>843</v>
      </c>
      <c r="B8" s="10" t="s">
        <v>844</v>
      </c>
      <c r="C8" s="14" t="s">
        <v>782</v>
      </c>
      <c r="D8" s="10"/>
      <c r="E8" s="3" t="s">
        <v>65</v>
      </c>
      <c r="F8" s="3" t="s">
        <v>675</v>
      </c>
      <c r="G8" s="3" t="s">
        <v>25</v>
      </c>
      <c r="H8" s="3" t="s">
        <v>67</v>
      </c>
      <c r="I8" s="3">
        <v>-31</v>
      </c>
      <c r="J8" s="3">
        <v>150</v>
      </c>
      <c r="K8" s="21">
        <v>0.01</v>
      </c>
      <c r="L8" s="3">
        <v>27</v>
      </c>
      <c r="M8" s="3">
        <v>210</v>
      </c>
      <c r="N8" s="21">
        <v>0.18</v>
      </c>
      <c r="O8" s="25">
        <v>360</v>
      </c>
      <c r="P8" s="21">
        <v>0.03</v>
      </c>
      <c r="Q8" s="21">
        <v>0.03</v>
      </c>
      <c r="T8" s="25">
        <f>J8+M8</f>
        <v>360</v>
      </c>
      <c r="U8" s="21">
        <f>ROUNDDOWN(IF(T8=T7,U7,(ROW()-370)/276),2)</f>
        <v>-1.31</v>
      </c>
      <c r="V8" s="21">
        <f>1%+0.02</f>
        <v>0.03</v>
      </c>
      <c r="W8" s="25">
        <f>ROUNDDOWN(IF(I8=I7,W7,MAX(_xlfn.NORM.INV((ROW()-2)/644,250,43),150))/10,0)*10</f>
        <v>150</v>
      </c>
      <c r="X8" s="21">
        <f>ROUNDDOWN(IF(W8=W7,X7,(ROW()-2)/644),2)</f>
        <v>0.01</v>
      </c>
      <c r="Y8" s="3" t="e">
        <f>ROUNDDOWN(IF(L7=L8,Y7,MAX(_xlfn.NORM.INV((ROW()-370)/276,250,43),150))/10,0)*10</f>
        <v>#NUM!</v>
      </c>
      <c r="Z8" s="21" t="e">
        <f>ROUNDDOWN(IF(Y8=Y7,Z7,(ROW()-370)/276),2)</f>
        <v>#NUM!</v>
      </c>
    </row>
    <row r="9" spans="1:26" x14ac:dyDescent="0.2">
      <c r="A9" s="4" t="s">
        <v>869</v>
      </c>
      <c r="B9" s="10" t="s">
        <v>870</v>
      </c>
      <c r="C9" s="14" t="s">
        <v>782</v>
      </c>
      <c r="D9" s="10"/>
      <c r="E9" s="3" t="s">
        <v>65</v>
      </c>
      <c r="F9" s="3" t="s">
        <v>675</v>
      </c>
      <c r="G9" s="3" t="s">
        <v>25</v>
      </c>
      <c r="H9" s="3" t="s">
        <v>67</v>
      </c>
      <c r="I9" s="3">
        <v>-30</v>
      </c>
      <c r="J9" s="3">
        <v>150</v>
      </c>
      <c r="K9" s="21">
        <v>0.01</v>
      </c>
      <c r="L9" s="3">
        <v>53</v>
      </c>
      <c r="M9" s="3">
        <v>240</v>
      </c>
      <c r="N9" s="21">
        <v>0.41</v>
      </c>
      <c r="O9" s="25">
        <v>390</v>
      </c>
      <c r="P9" s="21">
        <v>0.1</v>
      </c>
      <c r="Q9" s="21">
        <v>0.04</v>
      </c>
      <c r="T9" s="25">
        <f>J9+M9</f>
        <v>390</v>
      </c>
      <c r="U9" s="21">
        <f>ROUNDDOWN(IF(T9=T8,U8,(ROW()-370)/276),2)</f>
        <v>-1.3</v>
      </c>
      <c r="V9" s="21">
        <f>ROUNDDOWN(IF(O9=O8,V8,(ROW()-592)/78+0.02),2)</f>
        <v>-7.45</v>
      </c>
      <c r="W9" s="25">
        <f>ROUNDDOWN(IF(I9=I8,W8,MAX(_xlfn.NORM.INV((ROW()-2)/644,250,43),150))/10,0)*10</f>
        <v>150</v>
      </c>
      <c r="X9" s="21">
        <f>ROUNDDOWN(IF(W9=W8,X8,(ROW()-2)/644),2)</f>
        <v>0.01</v>
      </c>
      <c r="Y9" s="3" t="e">
        <f>ROUNDDOWN(IF(L8=L9,Y8,MAX(_xlfn.NORM.INV((ROW()-370)/276,250,43),150))/10,0)*10</f>
        <v>#NUM!</v>
      </c>
      <c r="Z9" s="21" t="e">
        <f>ROUNDDOWN(IF(Y9=Y8,Z8,(ROW()-370)/276),2)</f>
        <v>#NUM!</v>
      </c>
    </row>
    <row r="10" spans="1:26" x14ac:dyDescent="0.2">
      <c r="A10" s="4" t="s">
        <v>561</v>
      </c>
      <c r="B10" s="10" t="s">
        <v>562</v>
      </c>
      <c r="C10" s="14" t="s">
        <v>560</v>
      </c>
      <c r="D10" s="10"/>
      <c r="E10" s="3" t="s">
        <v>203</v>
      </c>
      <c r="F10" s="3" t="s">
        <v>423</v>
      </c>
      <c r="G10" s="3" t="s">
        <v>25</v>
      </c>
      <c r="H10" s="3" t="s">
        <v>67</v>
      </c>
      <c r="I10" s="3">
        <v>-28</v>
      </c>
      <c r="J10" s="3">
        <v>150</v>
      </c>
      <c r="K10" s="21">
        <v>0.01</v>
      </c>
      <c r="L10" s="3">
        <v>57</v>
      </c>
      <c r="M10" s="3">
        <v>250</v>
      </c>
      <c r="N10" s="21">
        <v>0.5</v>
      </c>
      <c r="O10" s="25">
        <v>400</v>
      </c>
      <c r="P10" s="21">
        <v>0.15</v>
      </c>
      <c r="Q10" s="21">
        <v>0.14000000000000001</v>
      </c>
      <c r="T10" s="25">
        <f>J10+M10</f>
        <v>400</v>
      </c>
      <c r="U10" s="21">
        <f>ROUNDDOWN(IF(T10=T9,U9,(ROW()-370)/276),2)</f>
        <v>-1.3</v>
      </c>
      <c r="V10" s="21">
        <f>ROUNDDOWN(IF(O10=O9,V9,(ROW()-377)/41+0.02),2)</f>
        <v>-8.93</v>
      </c>
      <c r="W10" s="25">
        <f>ROUNDDOWN(IF(I10=I9,W9,MAX(_xlfn.NORM.INV((ROW()-2)/644,250,43),150))/10,0)*10</f>
        <v>150</v>
      </c>
      <c r="X10" s="21">
        <f>ROUNDDOWN(IF(W10=W9,X9,(ROW()-2)/644),2)</f>
        <v>0.01</v>
      </c>
      <c r="Y10" s="3" t="e">
        <f>ROUNDDOWN(IF(L9=L10,Y9,MAX(_xlfn.NORM.INV((ROW()-370)/276,250,43),150))/10,0)*10</f>
        <v>#NUM!</v>
      </c>
      <c r="Z10" s="21" t="e">
        <f>ROUNDDOWN(IF(Y10=Y9,Z9,(ROW()-370)/276),2)</f>
        <v>#NUM!</v>
      </c>
    </row>
    <row r="11" spans="1:26" x14ac:dyDescent="0.2">
      <c r="A11" s="4" t="s">
        <v>2045</v>
      </c>
      <c r="B11" s="10" t="s">
        <v>2046</v>
      </c>
      <c r="C11" s="14" t="s">
        <v>1991</v>
      </c>
      <c r="D11" s="10"/>
      <c r="E11" s="3" t="s">
        <v>1744</v>
      </c>
      <c r="F11" s="3" t="s">
        <v>1744</v>
      </c>
      <c r="G11" s="3" t="s">
        <v>25</v>
      </c>
      <c r="H11" s="3" t="s">
        <v>67</v>
      </c>
      <c r="I11" s="3">
        <v>-26</v>
      </c>
      <c r="J11" s="3">
        <v>150</v>
      </c>
      <c r="K11" s="21">
        <v>0.01</v>
      </c>
      <c r="L11" s="3">
        <v>40</v>
      </c>
      <c r="M11" s="3">
        <v>220</v>
      </c>
      <c r="N11" s="21">
        <v>0.24</v>
      </c>
      <c r="O11" s="25">
        <v>370</v>
      </c>
      <c r="P11" s="21">
        <v>0.06</v>
      </c>
      <c r="Q11" s="21">
        <v>0.26</v>
      </c>
      <c r="T11" s="25">
        <f>J11+M11</f>
        <v>370</v>
      </c>
      <c r="U11" s="21">
        <f>ROUNDDOWN(IF(T11=T10,U10,(ROW()-370)/276),2)</f>
        <v>-1.3</v>
      </c>
      <c r="V11" s="21">
        <f>ROUNDDOWN(IF(O11=O10,V10,(ROW()-62)/29+0.06),2)</f>
        <v>-1.69</v>
      </c>
      <c r="W11" s="25">
        <f>ROUNDDOWN(IF(I11=I10,W10,MAX(_xlfn.NORM.INV((ROW()-2)/644,250,43),150))/10,0)*10</f>
        <v>150</v>
      </c>
      <c r="X11" s="21">
        <f>ROUNDDOWN(IF(W11=W10,X10,(ROW()-2)/644),2)</f>
        <v>0.01</v>
      </c>
      <c r="Y11" s="3" t="e">
        <f>ROUNDDOWN(IF(L10=L11,Y10,MAX(_xlfn.NORM.INV((ROW()-370)/276,250,43),150))/10,0)*10</f>
        <v>#NUM!</v>
      </c>
      <c r="Z11" s="21" t="e">
        <f>ROUNDDOWN(IF(Y11=Y10,Z10,(ROW()-370)/276),2)</f>
        <v>#NUM!</v>
      </c>
    </row>
    <row r="12" spans="1:26" x14ac:dyDescent="0.2">
      <c r="A12" s="4" t="s">
        <v>2025</v>
      </c>
      <c r="B12" s="10" t="s">
        <v>2026</v>
      </c>
      <c r="C12" s="14" t="s">
        <v>1991</v>
      </c>
      <c r="D12" s="10"/>
      <c r="E12" s="3" t="s">
        <v>1744</v>
      </c>
      <c r="F12" s="3" t="s">
        <v>1744</v>
      </c>
      <c r="G12" s="3" t="s">
        <v>25</v>
      </c>
      <c r="H12" s="3" t="s">
        <v>67</v>
      </c>
      <c r="I12" s="3">
        <v>-23</v>
      </c>
      <c r="J12" s="3">
        <v>150</v>
      </c>
      <c r="K12" s="21">
        <v>0.01</v>
      </c>
      <c r="L12" s="3">
        <v>24</v>
      </c>
      <c r="M12" s="3">
        <v>200</v>
      </c>
      <c r="N12" s="21">
        <v>0.12</v>
      </c>
      <c r="O12" s="25">
        <v>350</v>
      </c>
      <c r="P12" s="21">
        <v>0.02</v>
      </c>
      <c r="Q12" s="21">
        <v>0.12</v>
      </c>
      <c r="T12" s="25">
        <f>J12+M12</f>
        <v>350</v>
      </c>
      <c r="U12" s="21">
        <f>ROUNDDOWN(IF(T12=T11,U11,(ROW()-370)/276),2)</f>
        <v>-1.29</v>
      </c>
      <c r="V12" s="21">
        <f>ROUNDDOWN(IF(O12=O11,V11,(ROW()-62)/29+0.06),2)</f>
        <v>-1.66</v>
      </c>
      <c r="W12" s="25">
        <f>ROUNDDOWN(IF(I12=I11,W11,MAX(_xlfn.NORM.INV((ROW()-2)/644,250,43),150))/10,0)*10</f>
        <v>150</v>
      </c>
      <c r="X12" s="21">
        <f>ROUNDDOWN(IF(W12=W11,X11,(ROW()-2)/644),2)</f>
        <v>0.01</v>
      </c>
      <c r="Y12" s="3" t="e">
        <f>ROUNDDOWN(IF(L11=L12,Y11,MAX(_xlfn.NORM.INV((ROW()-370)/276,250,43),150))/10,0)*10</f>
        <v>#NUM!</v>
      </c>
      <c r="Z12" s="21" t="e">
        <f>ROUNDDOWN(IF(Y12=Y11,Z11,(ROW()-370)/276),2)</f>
        <v>#NUM!</v>
      </c>
    </row>
    <row r="13" spans="1:26" x14ac:dyDescent="0.2">
      <c r="A13" s="4" t="s">
        <v>2037</v>
      </c>
      <c r="B13" s="10" t="s">
        <v>2038</v>
      </c>
      <c r="C13" s="14" t="s">
        <v>1991</v>
      </c>
      <c r="D13" s="10"/>
      <c r="E13" s="3" t="s">
        <v>1744</v>
      </c>
      <c r="F13" s="3" t="s">
        <v>1744</v>
      </c>
      <c r="G13" s="3" t="s">
        <v>25</v>
      </c>
      <c r="H13" s="3" t="s">
        <v>67</v>
      </c>
      <c r="I13" s="3">
        <v>-23</v>
      </c>
      <c r="J13" s="3">
        <v>150</v>
      </c>
      <c r="K13" s="21">
        <v>0.01</v>
      </c>
      <c r="L13" s="3">
        <v>63</v>
      </c>
      <c r="M13" s="3">
        <v>260</v>
      </c>
      <c r="N13" s="21">
        <v>0.59</v>
      </c>
      <c r="O13" s="25">
        <v>410</v>
      </c>
      <c r="P13" s="21">
        <v>0.18</v>
      </c>
      <c r="Q13" s="21">
        <v>0.37</v>
      </c>
      <c r="T13" s="25">
        <f>J13+M13</f>
        <v>410</v>
      </c>
      <c r="U13" s="21">
        <f>ROUNDDOWN(IF(T13=T12,U12,(ROW()-370)/276),2)</f>
        <v>-1.29</v>
      </c>
      <c r="V13" s="21">
        <f>ROUNDDOWN(IF(O13=O12,V12,(ROW()-62)/29+0.06),2)</f>
        <v>-1.62</v>
      </c>
      <c r="W13" s="25">
        <f>ROUNDDOWN(IF(I13=I12,W12,MAX(_xlfn.NORM.INV((ROW()-2)/644,250,43),150))/10,0)*10</f>
        <v>150</v>
      </c>
      <c r="X13" s="21">
        <f>ROUNDDOWN(IF(W13=W12,X12,(ROW()-2)/644),2)</f>
        <v>0.01</v>
      </c>
      <c r="Y13" s="3" t="e">
        <f>ROUNDDOWN(IF(L12=L13,Y12,MAX(_xlfn.NORM.INV((ROW()-370)/276,250,43),150))/10,0)*10</f>
        <v>#NUM!</v>
      </c>
      <c r="Z13" s="21" t="e">
        <f>ROUNDDOWN(IF(Y13=Y12,Z12,(ROW()-370)/276),2)</f>
        <v>#NUM!</v>
      </c>
    </row>
    <row r="14" spans="1:26" x14ac:dyDescent="0.2">
      <c r="A14" s="4" t="s">
        <v>2021</v>
      </c>
      <c r="B14" s="10" t="s">
        <v>2022</v>
      </c>
      <c r="C14" s="14" t="s">
        <v>1991</v>
      </c>
      <c r="D14" s="10"/>
      <c r="E14" s="3" t="s">
        <v>1744</v>
      </c>
      <c r="F14" s="3" t="s">
        <v>1744</v>
      </c>
      <c r="G14" s="3" t="s">
        <v>25</v>
      </c>
      <c r="H14" s="3" t="s">
        <v>67</v>
      </c>
      <c r="I14" s="3">
        <v>-23</v>
      </c>
      <c r="J14" s="3">
        <v>150</v>
      </c>
      <c r="K14" s="21">
        <v>0.01</v>
      </c>
      <c r="L14" s="3">
        <v>78</v>
      </c>
      <c r="M14" s="3">
        <v>270</v>
      </c>
      <c r="N14" s="21">
        <v>0.69</v>
      </c>
      <c r="O14" s="25">
        <v>420</v>
      </c>
      <c r="P14" s="21">
        <v>0.23</v>
      </c>
      <c r="Q14" s="21">
        <v>0.47</v>
      </c>
      <c r="T14" s="25">
        <f>J14+M14</f>
        <v>420</v>
      </c>
      <c r="U14" s="21">
        <f>ROUNDDOWN(IF(T14=T13,U13,(ROW()-370)/276),2)</f>
        <v>-1.28</v>
      </c>
      <c r="V14" s="21">
        <f>ROUNDDOWN(IF(O14=O13,V13,(ROW()-62)/29+0.06),2)</f>
        <v>-1.59</v>
      </c>
      <c r="W14" s="25">
        <f>ROUNDDOWN(IF(I14=I13,W13,MAX(_xlfn.NORM.INV((ROW()-2)/644,250,43),150))/10,0)*10</f>
        <v>150</v>
      </c>
      <c r="X14" s="21">
        <f>ROUNDDOWN(IF(W14=W13,X13,(ROW()-2)/644),2)</f>
        <v>0.01</v>
      </c>
      <c r="Y14" s="3" t="e">
        <f>ROUNDDOWN(IF(L13=L14,Y13,MAX(_xlfn.NORM.INV((ROW()-370)/276,250,43),150))/10,0)*10</f>
        <v>#NUM!</v>
      </c>
      <c r="Z14" s="21" t="e">
        <f>ROUNDDOWN(IF(Y14=Y13,Z13,(ROW()-370)/276),2)</f>
        <v>#NUM!</v>
      </c>
    </row>
    <row r="15" spans="1:26" x14ac:dyDescent="0.2">
      <c r="A15" s="4" t="s">
        <v>524</v>
      </c>
      <c r="B15" s="10" t="s">
        <v>525</v>
      </c>
      <c r="C15" s="14" t="s">
        <v>472</v>
      </c>
      <c r="D15" s="10"/>
      <c r="E15" s="3" t="s">
        <v>203</v>
      </c>
      <c r="F15" s="3" t="s">
        <v>423</v>
      </c>
      <c r="G15" s="3" t="s">
        <v>25</v>
      </c>
      <c r="H15" s="3" t="s">
        <v>21</v>
      </c>
      <c r="I15" s="3">
        <v>-22</v>
      </c>
      <c r="J15" s="3">
        <v>160</v>
      </c>
      <c r="K15" s="21">
        <v>0.02</v>
      </c>
      <c r="L15" s="3">
        <v>3</v>
      </c>
      <c r="M15" s="3">
        <v>210</v>
      </c>
      <c r="N15" s="21">
        <v>0.18</v>
      </c>
      <c r="O15" s="25">
        <v>370</v>
      </c>
      <c r="P15" s="21">
        <v>0.05</v>
      </c>
      <c r="Q15" s="21">
        <v>0.11</v>
      </c>
      <c r="T15" s="25">
        <f>J15+M15</f>
        <v>370</v>
      </c>
      <c r="U15" s="21">
        <f>ROUNDDOWN(IF(T15=T14,U14,(ROW()-2)/368),2)</f>
        <v>0.03</v>
      </c>
      <c r="V15" s="21">
        <f>ROUNDDOWN(IF(O15=O14,V14,(ROW()-274)/103+0.01),2)</f>
        <v>-2.5</v>
      </c>
      <c r="W15" s="25">
        <f>ROUNDDOWN(IF(I15=I14,W14,MAX(_xlfn.NORM.INV((ROW()-2)/644,250,43),150))/10,0)*10</f>
        <v>160</v>
      </c>
      <c r="X15" s="21">
        <f>ROUNDDOWN(IF(W15=W14,X14,(ROW()-2)/644),2)</f>
        <v>0.02</v>
      </c>
      <c r="Y15" s="3">
        <f>ROUNDDOWN(IF(L15=L14,Y14,MAX(_xlfn.NORM.INV((ROW()-2)/368,250,43),150))/10,0)*10</f>
        <v>170</v>
      </c>
      <c r="Z15" s="21" t="e">
        <f>ROUNDDOWN(IF(Y15=Y14,Z14,(ROW()-2)/368+0.01),2)</f>
        <v>#NUM!</v>
      </c>
    </row>
    <row r="16" spans="1:26" x14ac:dyDescent="0.2">
      <c r="A16" s="4" t="s">
        <v>522</v>
      </c>
      <c r="B16" s="10" t="s">
        <v>523</v>
      </c>
      <c r="C16" s="14" t="s">
        <v>472</v>
      </c>
      <c r="D16" s="10"/>
      <c r="E16" s="3" t="s">
        <v>203</v>
      </c>
      <c r="F16" s="3" t="s">
        <v>423</v>
      </c>
      <c r="G16" s="3" t="s">
        <v>25</v>
      </c>
      <c r="H16" s="3" t="s">
        <v>21</v>
      </c>
      <c r="I16" s="3">
        <v>-22</v>
      </c>
      <c r="J16" s="3">
        <v>160</v>
      </c>
      <c r="K16" s="21">
        <v>0.02</v>
      </c>
      <c r="L16" s="3">
        <v>6</v>
      </c>
      <c r="M16" s="3">
        <v>210</v>
      </c>
      <c r="N16" s="21">
        <v>0.18</v>
      </c>
      <c r="O16" s="25">
        <v>370</v>
      </c>
      <c r="P16" s="21">
        <v>0.05</v>
      </c>
      <c r="Q16" s="21">
        <v>0.11</v>
      </c>
      <c r="T16" s="25">
        <f>J16+M16</f>
        <v>370</v>
      </c>
      <c r="U16" s="21">
        <f>ROUNDDOWN(IF(T16=T15,U15,(ROW()-2)/368),2)</f>
        <v>0.03</v>
      </c>
      <c r="V16" s="21">
        <f>ROUNDDOWN(IF(O16=O15,V15,(ROW()-274)/103+0.01),2)</f>
        <v>-2.5</v>
      </c>
      <c r="W16" s="25">
        <f>ROUNDDOWN(IF(I16=I15,W15,MAX(_xlfn.NORM.INV((ROW()-2)/644,250,43),150))/10,0)*10</f>
        <v>160</v>
      </c>
      <c r="X16" s="21">
        <f>ROUNDDOWN(IF(W16=W15,X15,(ROW()-2)/644),2)</f>
        <v>0.02</v>
      </c>
      <c r="Y16" s="3">
        <f>ROUNDDOWN(IF(L16=L15,Y15,MAX(_xlfn.NORM.INV((ROW()-2)/368,250,43),150))/10,0)*10</f>
        <v>170</v>
      </c>
      <c r="Z16" s="21" t="e">
        <f>ROUNDDOWN(IF(Y16=Y15,Z15,(ROW()-2)/368+0.01),2)</f>
        <v>#NUM!</v>
      </c>
    </row>
    <row r="17" spans="1:26" x14ac:dyDescent="0.2">
      <c r="A17" s="4" t="s">
        <v>400</v>
      </c>
      <c r="B17" s="10" t="s">
        <v>401</v>
      </c>
      <c r="C17" s="14" t="s">
        <v>369</v>
      </c>
      <c r="D17" s="10"/>
      <c r="E17" s="3" t="s">
        <v>203</v>
      </c>
      <c r="F17" s="3" t="s">
        <v>332</v>
      </c>
      <c r="G17" s="3" t="s">
        <v>25</v>
      </c>
      <c r="H17" s="3" t="s">
        <v>67</v>
      </c>
      <c r="I17" s="3">
        <v>-22</v>
      </c>
      <c r="J17" s="3">
        <v>160</v>
      </c>
      <c r="K17" s="21">
        <v>0.02</v>
      </c>
      <c r="L17" s="3">
        <v>22</v>
      </c>
      <c r="M17" s="3">
        <v>190</v>
      </c>
      <c r="N17" s="21">
        <v>0.08</v>
      </c>
      <c r="O17" s="25">
        <v>350</v>
      </c>
      <c r="P17" s="21">
        <v>0.02</v>
      </c>
      <c r="Q17" s="21">
        <v>0.04</v>
      </c>
      <c r="T17" s="25">
        <f>J17+M17</f>
        <v>350</v>
      </c>
      <c r="U17" s="21">
        <f>ROUNDDOWN(IF(T17=T16,U16,(ROW()-370)/276),2)</f>
        <v>-1.27</v>
      </c>
      <c r="V17" s="21">
        <f>ROUNDDOWN(IF(O17=O16,V16,(ROW()-377)/41+0.02),2)</f>
        <v>-8.76</v>
      </c>
      <c r="W17" s="25">
        <f>ROUNDDOWN(IF(I17=I16,W16,MAX(_xlfn.NORM.INV((ROW()-2)/644,250,43),150))/10,0)*10</f>
        <v>160</v>
      </c>
      <c r="X17" s="21">
        <f>ROUNDDOWN(IF(W17=W16,X16,(ROW()-2)/644),2)</f>
        <v>0.02</v>
      </c>
      <c r="Y17" s="3" t="e">
        <f>ROUNDDOWN(IF(L16=L17,Y16,MAX(_xlfn.NORM.INV((ROW()-370)/276,250,43),150))/10,0)*10</f>
        <v>#NUM!</v>
      </c>
      <c r="Z17" s="21" t="e">
        <f>ROUNDDOWN(IF(Y17=Y16,Z16,(ROW()-370)/276),2)</f>
        <v>#NUM!</v>
      </c>
    </row>
    <row r="18" spans="1:26" x14ac:dyDescent="0.2">
      <c r="A18" s="4" t="s">
        <v>1098</v>
      </c>
      <c r="B18" s="10" t="s">
        <v>1099</v>
      </c>
      <c r="C18" s="14" t="s">
        <v>1097</v>
      </c>
      <c r="D18" s="10"/>
      <c r="E18" s="3" t="s">
        <v>144</v>
      </c>
      <c r="F18" s="3" t="s">
        <v>1094</v>
      </c>
      <c r="G18" s="3" t="s">
        <v>25</v>
      </c>
      <c r="H18" s="3" t="s">
        <v>21</v>
      </c>
      <c r="I18" s="3">
        <v>-22</v>
      </c>
      <c r="J18" s="3">
        <v>160</v>
      </c>
      <c r="K18" s="21">
        <v>0.02</v>
      </c>
      <c r="L18" s="3">
        <v>0</v>
      </c>
      <c r="M18" s="3">
        <v>150</v>
      </c>
      <c r="N18" s="21">
        <v>0.01</v>
      </c>
      <c r="O18" s="25">
        <v>310</v>
      </c>
      <c r="P18" s="21">
        <v>0</v>
      </c>
      <c r="Q18" s="21">
        <v>0.04</v>
      </c>
      <c r="T18" s="25">
        <f>J18+M18</f>
        <v>310</v>
      </c>
      <c r="U18" s="21">
        <v>0</v>
      </c>
      <c r="V18" s="21">
        <f>1%+0.03</f>
        <v>0.04</v>
      </c>
      <c r="W18" s="25">
        <f>ROUNDDOWN(IF(I18=I17,W17,MAX(_xlfn.NORM.INV((ROW()-2)/644,250,43),150))/10,0)*10</f>
        <v>160</v>
      </c>
      <c r="X18" s="21">
        <f>ROUNDDOWN(IF(W18=W17,X17,(ROW()-2)/644),2)</f>
        <v>0.02</v>
      </c>
      <c r="Y18" s="3">
        <v>150</v>
      </c>
      <c r="Z18" s="21">
        <v>0.01</v>
      </c>
    </row>
    <row r="19" spans="1:26" x14ac:dyDescent="0.2">
      <c r="A19" s="4" t="s">
        <v>889</v>
      </c>
      <c r="B19" s="10" t="s">
        <v>890</v>
      </c>
      <c r="C19" s="14" t="s">
        <v>782</v>
      </c>
      <c r="D19" s="10"/>
      <c r="E19" s="3" t="s">
        <v>65</v>
      </c>
      <c r="F19" s="3" t="s">
        <v>675</v>
      </c>
      <c r="G19" s="3" t="s">
        <v>25</v>
      </c>
      <c r="H19" s="3" t="s">
        <v>67</v>
      </c>
      <c r="I19" s="3">
        <v>-22</v>
      </c>
      <c r="J19" s="3">
        <v>160</v>
      </c>
      <c r="K19" s="21">
        <v>0.02</v>
      </c>
      <c r="L19" s="3">
        <v>68</v>
      </c>
      <c r="M19" s="3">
        <v>260</v>
      </c>
      <c r="N19" s="21">
        <v>0.59</v>
      </c>
      <c r="O19" s="25">
        <v>420</v>
      </c>
      <c r="P19" s="21">
        <v>0.23</v>
      </c>
      <c r="Q19" s="21">
        <v>0.17</v>
      </c>
      <c r="T19" s="25">
        <f>J19+M19</f>
        <v>420</v>
      </c>
      <c r="U19" s="21">
        <f>ROUNDDOWN(IF(T19=T18,U18,(ROW()-370)/276),2)</f>
        <v>-1.27</v>
      </c>
      <c r="V19" s="21">
        <f>ROUNDDOWN(IF(O19=O18,V18,(ROW()-592)/78+0.02),2)</f>
        <v>-7.32</v>
      </c>
      <c r="W19" s="25">
        <f>ROUNDDOWN(IF(I19=I18,W18,MAX(_xlfn.NORM.INV((ROW()-2)/644,250,43),150))/10,0)*10</f>
        <v>160</v>
      </c>
      <c r="X19" s="21">
        <f>ROUNDDOWN(IF(W19=W18,X18,(ROW()-2)/644),2)</f>
        <v>0.02</v>
      </c>
      <c r="Y19" s="3" t="e">
        <f>ROUNDDOWN(IF(L18=L19,Y18,MAX(_xlfn.NORM.INV((ROW()-370)/276,250,43),150))/10,0)*10</f>
        <v>#NUM!</v>
      </c>
      <c r="Z19" s="21" t="e">
        <f>ROUNDDOWN(IF(Y19=Y18,Z18,(ROW()-370)/276),2)</f>
        <v>#NUM!</v>
      </c>
    </row>
    <row r="20" spans="1:26" x14ac:dyDescent="0.2">
      <c r="A20" s="4" t="s">
        <v>1229</v>
      </c>
      <c r="B20" s="10" t="s">
        <v>1230</v>
      </c>
      <c r="C20" s="14" t="s">
        <v>1228</v>
      </c>
      <c r="D20" s="10"/>
      <c r="E20" s="3" t="s">
        <v>280</v>
      </c>
      <c r="F20" s="3" t="s">
        <v>1180</v>
      </c>
      <c r="G20" s="3" t="s">
        <v>25</v>
      </c>
      <c r="H20" s="3" t="s">
        <v>67</v>
      </c>
      <c r="I20" s="3">
        <v>-22</v>
      </c>
      <c r="J20" s="3">
        <v>160</v>
      </c>
      <c r="K20" s="21">
        <v>0.02</v>
      </c>
      <c r="L20" s="3">
        <v>39</v>
      </c>
      <c r="M20" s="3">
        <v>220</v>
      </c>
      <c r="N20" s="21">
        <v>0.24</v>
      </c>
      <c r="O20" s="25">
        <v>380</v>
      </c>
      <c r="P20" s="21">
        <v>7.0000000000000007E-2</v>
      </c>
      <c r="Q20" s="21">
        <v>0.05</v>
      </c>
      <c r="T20" s="25">
        <f>J20+M20</f>
        <v>380</v>
      </c>
      <c r="U20" s="21">
        <f>ROUNDDOWN(IF(T20=T19,U19,(ROW()-370)/276),2)</f>
        <v>-1.26</v>
      </c>
      <c r="V20" s="21">
        <f>1%+0.04</f>
        <v>0.05</v>
      </c>
      <c r="W20" s="25">
        <f>ROUNDDOWN(IF(I20=I19,W19,MAX(_xlfn.NORM.INV((ROW()-2)/644,250,43),150))/10,0)*10</f>
        <v>160</v>
      </c>
      <c r="X20" s="21">
        <f>ROUNDDOWN(IF(W20=W19,X19,(ROW()-2)/644),2)</f>
        <v>0.02</v>
      </c>
      <c r="Y20" s="3" t="e">
        <f>ROUNDDOWN(IF(L19=L20,Y19,MAX(_xlfn.NORM.INV((ROW()-370)/276,250,43),150))/10,0)*10</f>
        <v>#NUM!</v>
      </c>
      <c r="Z20" s="21" t="e">
        <f>ROUNDDOWN(IF(Y20=Y19,Z19,(ROW()-370)/276),2)</f>
        <v>#NUM!</v>
      </c>
    </row>
    <row r="21" spans="1:26" x14ac:dyDescent="0.2">
      <c r="A21" s="4" t="s">
        <v>2035</v>
      </c>
      <c r="B21" s="10" t="s">
        <v>2036</v>
      </c>
      <c r="C21" s="14" t="s">
        <v>1991</v>
      </c>
      <c r="D21" s="10"/>
      <c r="E21" s="3" t="s">
        <v>1744</v>
      </c>
      <c r="F21" s="3" t="s">
        <v>1744</v>
      </c>
      <c r="G21" s="3" t="s">
        <v>25</v>
      </c>
      <c r="H21" s="3" t="s">
        <v>67</v>
      </c>
      <c r="I21" s="3">
        <v>-20</v>
      </c>
      <c r="J21" s="3">
        <v>160</v>
      </c>
      <c r="K21" s="21">
        <v>0.02</v>
      </c>
      <c r="L21" s="3">
        <v>59</v>
      </c>
      <c r="M21" s="3">
        <v>250</v>
      </c>
      <c r="N21" s="21">
        <v>0.5</v>
      </c>
      <c r="O21" s="25">
        <v>410</v>
      </c>
      <c r="P21" s="21">
        <v>0.18</v>
      </c>
      <c r="Q21" s="21">
        <v>0.37</v>
      </c>
      <c r="T21" s="25">
        <f>J21+M21</f>
        <v>410</v>
      </c>
      <c r="U21" s="21">
        <f>ROUNDDOWN(IF(T21=T20,U20,(ROW()-370)/276),2)</f>
        <v>-1.26</v>
      </c>
      <c r="V21" s="21">
        <f>ROUNDDOWN(IF(O21=O20,V20,(ROW()-62)/29+0.06),2)</f>
        <v>-1.35</v>
      </c>
      <c r="W21" s="25">
        <f>ROUNDDOWN(IF(I21=I20,W20,MAX(_xlfn.NORM.INV((ROW()-2)/644,250,43),150))/10,0)*10</f>
        <v>160</v>
      </c>
      <c r="X21" s="21">
        <f>ROUNDDOWN(IF(W21=W20,X20,(ROW()-2)/644),2)</f>
        <v>0.02</v>
      </c>
      <c r="Y21" s="3" t="e">
        <f>ROUNDDOWN(IF(L20=L21,Y20,MAX(_xlfn.NORM.INV((ROW()-370)/276,250,43),150))/10,0)*10</f>
        <v>#NUM!</v>
      </c>
      <c r="Z21" s="21" t="e">
        <f>ROUNDDOWN(IF(Y21=Y20,Z20,(ROW()-370)/276),2)</f>
        <v>#NUM!</v>
      </c>
    </row>
    <row r="22" spans="1:26" x14ac:dyDescent="0.2">
      <c r="A22" s="4" t="s">
        <v>546</v>
      </c>
      <c r="B22" s="10" t="s">
        <v>547</v>
      </c>
      <c r="C22" s="14" t="s">
        <v>472</v>
      </c>
      <c r="D22" s="10"/>
      <c r="E22" s="3" t="s">
        <v>203</v>
      </c>
      <c r="F22" s="3" t="s">
        <v>423</v>
      </c>
      <c r="G22" s="3" t="s">
        <v>25</v>
      </c>
      <c r="H22" s="3" t="s">
        <v>21</v>
      </c>
      <c r="I22" s="3">
        <v>-19</v>
      </c>
      <c r="J22" s="3">
        <v>160</v>
      </c>
      <c r="K22" s="21">
        <v>0.02</v>
      </c>
      <c r="L22" s="3">
        <v>0</v>
      </c>
      <c r="M22" s="3">
        <v>150</v>
      </c>
      <c r="N22" s="21">
        <v>0.01</v>
      </c>
      <c r="O22" s="25">
        <v>310</v>
      </c>
      <c r="P22" s="21">
        <v>0</v>
      </c>
      <c r="Q22" s="21">
        <v>0.01</v>
      </c>
      <c r="T22" s="25">
        <f>J22+M22</f>
        <v>310</v>
      </c>
      <c r="U22" s="21">
        <f>ROUNDDOWN(IF(T22=T21,U21,(ROW()-2)/368),2)</f>
        <v>0.05</v>
      </c>
      <c r="V22" s="21">
        <v>0.01</v>
      </c>
      <c r="W22" s="25">
        <f>ROUNDDOWN(IF(I22=I21,W21,MAX(_xlfn.NORM.INV((ROW()-2)/644,250,43),150))/10,0)*10</f>
        <v>160</v>
      </c>
      <c r="X22" s="21">
        <f>ROUNDDOWN(IF(W22=W21,X21,(ROW()-2)/644),2)</f>
        <v>0.02</v>
      </c>
      <c r="Y22" s="3">
        <f>ROUNDDOWN(IF(L22=L21,Y21,MAX(_xlfn.NORM.INV((ROW()-2)/368,250,43),150))/10,0)*10</f>
        <v>180</v>
      </c>
      <c r="Z22" s="21" t="e">
        <f>ROUNDDOWN(IF(Y22=Y21,Z21,(ROW()-2)/368+0.01),2)</f>
        <v>#NUM!</v>
      </c>
    </row>
    <row r="23" spans="1:26" x14ac:dyDescent="0.2">
      <c r="A23" s="4" t="s">
        <v>1464</v>
      </c>
      <c r="B23" s="10" t="s">
        <v>1465</v>
      </c>
      <c r="C23" s="14" t="s">
        <v>1463</v>
      </c>
      <c r="D23" s="10"/>
      <c r="E23" s="3" t="s">
        <v>1443</v>
      </c>
      <c r="F23" s="3" t="s">
        <v>1444</v>
      </c>
      <c r="G23" s="3" t="s">
        <v>25</v>
      </c>
      <c r="H23" s="3" t="s">
        <v>67</v>
      </c>
      <c r="I23" s="3">
        <v>-19</v>
      </c>
      <c r="J23" s="3">
        <v>160</v>
      </c>
      <c r="K23" s="21">
        <v>0.02</v>
      </c>
      <c r="L23" s="3">
        <v>40</v>
      </c>
      <c r="M23" s="3">
        <v>220</v>
      </c>
      <c r="N23" s="21">
        <v>0.24</v>
      </c>
      <c r="O23" s="25">
        <v>380</v>
      </c>
      <c r="P23" s="21">
        <v>7.0000000000000007E-2</v>
      </c>
      <c r="Q23" s="21">
        <v>0.12</v>
      </c>
      <c r="T23" s="25">
        <f>J23+M23</f>
        <v>380</v>
      </c>
      <c r="U23" s="21">
        <f>ROUNDDOWN(IF(T23=T22,U22,(ROW()-370)/276),2)</f>
        <v>-1.25</v>
      </c>
      <c r="V23" s="21">
        <f>ROUNDDOWN(IF(O23=O22,V22,(ROW()-493)/15+0.06),2)</f>
        <v>-31.27</v>
      </c>
      <c r="W23" s="25">
        <f>ROUNDDOWN(IF(I23=I22,W22,MAX(_xlfn.NORM.INV((ROW()-2)/644,250,43),150))/10,0)*10</f>
        <v>160</v>
      </c>
      <c r="X23" s="21">
        <f>ROUNDDOWN(IF(W23=W22,X22,(ROW()-2)/644),2)</f>
        <v>0.02</v>
      </c>
      <c r="Y23" s="3" t="e">
        <f>ROUNDDOWN(IF(L22=L23,Y22,MAX(_xlfn.NORM.INV((ROW()-370)/276,250,43),150))/10,0)*10</f>
        <v>#NUM!</v>
      </c>
      <c r="Z23" s="21" t="e">
        <f>ROUNDDOWN(IF(Y23=Y22,Z22,(ROW()-370)/276),2)</f>
        <v>#NUM!</v>
      </c>
    </row>
    <row r="24" spans="1:26" x14ac:dyDescent="0.2">
      <c r="A24" s="4" t="s">
        <v>807</v>
      </c>
      <c r="B24" s="10" t="s">
        <v>808</v>
      </c>
      <c r="C24" s="14" t="s">
        <v>782</v>
      </c>
      <c r="D24" s="10"/>
      <c r="E24" s="3" t="s">
        <v>65</v>
      </c>
      <c r="F24" s="3" t="s">
        <v>675</v>
      </c>
      <c r="G24" s="3" t="s">
        <v>25</v>
      </c>
      <c r="H24" s="3" t="s">
        <v>67</v>
      </c>
      <c r="I24" s="3">
        <v>-19</v>
      </c>
      <c r="J24" s="3">
        <v>160</v>
      </c>
      <c r="K24" s="21">
        <v>0.02</v>
      </c>
      <c r="L24" s="3">
        <v>53</v>
      </c>
      <c r="M24" s="3">
        <v>240</v>
      </c>
      <c r="N24" s="21">
        <v>0.41</v>
      </c>
      <c r="O24" s="25">
        <v>400</v>
      </c>
      <c r="P24" s="21">
        <v>0.15</v>
      </c>
      <c r="Q24" s="21">
        <v>0.09</v>
      </c>
      <c r="T24" s="25">
        <f>J24+M24</f>
        <v>400</v>
      </c>
      <c r="U24" s="21">
        <f>ROUNDDOWN(IF(T24=T23,U23,(ROW()-370)/276),2)</f>
        <v>-1.25</v>
      </c>
      <c r="V24" s="21">
        <f>ROUNDDOWN(IF(O24=O23,V23,(ROW()-592)/78+0.02),2)</f>
        <v>-7.26</v>
      </c>
      <c r="W24" s="25">
        <f>ROUNDDOWN(IF(I24=I23,W23,MAX(_xlfn.NORM.INV((ROW()-2)/644,250,43),150))/10,0)*10</f>
        <v>160</v>
      </c>
      <c r="X24" s="21">
        <f>ROUNDDOWN(IF(W24=W23,X23,(ROW()-2)/644),2)</f>
        <v>0.02</v>
      </c>
      <c r="Y24" s="3" t="e">
        <f>ROUNDDOWN(IF(L23=L24,Y23,MAX(_xlfn.NORM.INV((ROW()-370)/276,250,43),150))/10,0)*10</f>
        <v>#NUM!</v>
      </c>
      <c r="Z24" s="21" t="e">
        <f>ROUNDDOWN(IF(Y24=Y23,Z23,(ROW()-370)/276),2)</f>
        <v>#NUM!</v>
      </c>
    </row>
    <row r="25" spans="1:26" x14ac:dyDescent="0.2">
      <c r="A25" s="4" t="s">
        <v>827</v>
      </c>
      <c r="B25" s="10" t="s">
        <v>828</v>
      </c>
      <c r="C25" s="14" t="s">
        <v>782</v>
      </c>
      <c r="D25" s="10"/>
      <c r="E25" s="3" t="s">
        <v>65</v>
      </c>
      <c r="F25" s="3" t="s">
        <v>675</v>
      </c>
      <c r="G25" s="3" t="s">
        <v>25</v>
      </c>
      <c r="H25" s="3" t="s">
        <v>67</v>
      </c>
      <c r="I25" s="3">
        <v>-19</v>
      </c>
      <c r="J25" s="3">
        <v>160</v>
      </c>
      <c r="K25" s="21">
        <v>0.02</v>
      </c>
      <c r="L25" s="3">
        <v>61</v>
      </c>
      <c r="M25" s="3">
        <v>250</v>
      </c>
      <c r="N25" s="21">
        <v>0.5</v>
      </c>
      <c r="O25" s="25">
        <v>410</v>
      </c>
      <c r="P25" s="21">
        <v>0.18</v>
      </c>
      <c r="Q25" s="21">
        <v>0.13</v>
      </c>
      <c r="T25" s="25">
        <f>J25+M25</f>
        <v>410</v>
      </c>
      <c r="U25" s="21">
        <f>ROUNDDOWN(IF(T25=T24,U24,(ROW()-370)/276),2)</f>
        <v>-1.25</v>
      </c>
      <c r="V25" s="21">
        <f>ROUNDDOWN(IF(O25=O24,V24,(ROW()-592)/78+0.02),2)</f>
        <v>-7.24</v>
      </c>
      <c r="W25" s="25">
        <f>ROUNDDOWN(IF(I25=I24,W24,MAX(_xlfn.NORM.INV((ROW()-2)/644,250,43),150))/10,0)*10</f>
        <v>160</v>
      </c>
      <c r="X25" s="21">
        <f>ROUNDDOWN(IF(W25=W24,X24,(ROW()-2)/644),2)</f>
        <v>0.02</v>
      </c>
      <c r="Y25" s="3" t="e">
        <f>ROUNDDOWN(IF(L24=L25,Y24,MAX(_xlfn.NORM.INV((ROW()-370)/276,250,43),150))/10,0)*10</f>
        <v>#NUM!</v>
      </c>
      <c r="Z25" s="21" t="e">
        <f>ROUNDDOWN(IF(Y25=Y24,Z24,(ROW()-370)/276),2)</f>
        <v>#NUM!</v>
      </c>
    </row>
    <row r="26" spans="1:26" x14ac:dyDescent="0.2">
      <c r="A26" s="4" t="s">
        <v>1592</v>
      </c>
      <c r="B26" s="10" t="s">
        <v>1593</v>
      </c>
      <c r="C26" s="14" t="s">
        <v>1567</v>
      </c>
      <c r="D26" s="10"/>
      <c r="E26" s="3" t="s">
        <v>1501</v>
      </c>
      <c r="F26" s="3" t="s">
        <v>1502</v>
      </c>
      <c r="G26" s="3" t="s">
        <v>25</v>
      </c>
      <c r="H26" s="3" t="s">
        <v>67</v>
      </c>
      <c r="I26" s="3">
        <v>-18</v>
      </c>
      <c r="J26" s="3">
        <v>170</v>
      </c>
      <c r="K26" s="21">
        <v>0.03</v>
      </c>
      <c r="L26" s="3">
        <v>15</v>
      </c>
      <c r="M26" s="3">
        <v>170</v>
      </c>
      <c r="N26" s="21">
        <v>0.03</v>
      </c>
      <c r="O26" s="25">
        <v>340</v>
      </c>
      <c r="P26" s="21">
        <v>0.01</v>
      </c>
      <c r="Q26" s="21">
        <v>0.04</v>
      </c>
      <c r="T26" s="25">
        <f>J26+M26</f>
        <v>340</v>
      </c>
      <c r="U26" s="21">
        <f>ROUNDDOWN(IF(T26=T25,U25,(ROW()-370)/276),2)</f>
        <v>-1.24</v>
      </c>
      <c r="V26" s="21">
        <f>ROUNDDOWN(IF(O26=O25,V25,(ROW()-898)/35+0.02),2)</f>
        <v>-24.89</v>
      </c>
      <c r="W26" s="25">
        <f>ROUNDDOWN(IF(I26=I25,W25,MAX(_xlfn.NORM.INV((ROW()-2)/644,250,43),150))/10,0)*10</f>
        <v>170</v>
      </c>
      <c r="X26" s="21">
        <f>ROUNDDOWN(IF(W26=W25,X25,(ROW()-2)/644),2)</f>
        <v>0.03</v>
      </c>
      <c r="Y26" s="3" t="e">
        <f>ROUNDDOWN(IF(L25=L26,Y25,MAX(_xlfn.NORM.INV((ROW()-370)/276,250,43),150))/10,0)*10</f>
        <v>#NUM!</v>
      </c>
      <c r="Z26" s="21" t="e">
        <f>ROUNDDOWN(IF(Y26=Y25,Z25,(ROW()-370)/276),2)</f>
        <v>#NUM!</v>
      </c>
    </row>
    <row r="27" spans="1:26" x14ac:dyDescent="0.2">
      <c r="A27" s="3" t="s">
        <v>2340</v>
      </c>
      <c r="B27" s="3" t="s">
        <v>2341</v>
      </c>
      <c r="C27" s="14" t="s">
        <v>2329</v>
      </c>
      <c r="E27" s="3" t="s">
        <v>2308</v>
      </c>
      <c r="F27" s="3" t="s">
        <v>2309</v>
      </c>
      <c r="G27" s="3" t="s">
        <v>25</v>
      </c>
      <c r="H27" s="3" t="s">
        <v>21</v>
      </c>
      <c r="I27" s="3">
        <v>-17</v>
      </c>
      <c r="J27" s="3">
        <v>170</v>
      </c>
      <c r="K27" s="21">
        <v>0.03</v>
      </c>
      <c r="L27" s="3">
        <v>0</v>
      </c>
      <c r="M27" s="3">
        <v>150</v>
      </c>
      <c r="N27" s="21">
        <v>0.01</v>
      </c>
      <c r="O27" s="25">
        <v>320</v>
      </c>
      <c r="P27" s="21">
        <v>0</v>
      </c>
      <c r="Q27" s="21">
        <v>0.12</v>
      </c>
      <c r="T27" s="25">
        <f>J27+M27</f>
        <v>320</v>
      </c>
      <c r="U27" s="21">
        <f>ROUNDDOWN(IF(T27=T26,U26,(ROW()-2)/368),2)</f>
        <v>0.06</v>
      </c>
      <c r="V27" s="21">
        <f>1%+0.11</f>
        <v>0.12</v>
      </c>
      <c r="W27" s="25">
        <f>ROUNDDOWN(IF(I27=I26,W26,MAX(_xlfn.NORM.INV((ROW()-2)/644,250,43),150))/10,0)*10</f>
        <v>170</v>
      </c>
      <c r="X27" s="21">
        <f>ROUNDDOWN(IF(W27=W26,X26,(ROW()-2)/644),2)</f>
        <v>0.03</v>
      </c>
      <c r="Y27" s="3">
        <f>ROUNDDOWN(IF(L27=L26,Y26,MAX(_xlfn.NORM.INV((ROW()-2)/368,250,43),150))/10,0)*10</f>
        <v>180</v>
      </c>
      <c r="Z27" s="21" t="e">
        <f>ROUNDDOWN(IF(Y27=Y26,Z26,(ROW()-2)/368+0.01),2)</f>
        <v>#NUM!</v>
      </c>
    </row>
    <row r="28" spans="1:26" x14ac:dyDescent="0.2">
      <c r="A28" s="4" t="s">
        <v>2041</v>
      </c>
      <c r="B28" s="10" t="s">
        <v>2042</v>
      </c>
      <c r="C28" s="14" t="s">
        <v>1991</v>
      </c>
      <c r="D28" s="10"/>
      <c r="E28" s="3" t="s">
        <v>1744</v>
      </c>
      <c r="F28" s="3" t="s">
        <v>1744</v>
      </c>
      <c r="G28" s="3" t="s">
        <v>25</v>
      </c>
      <c r="H28" s="3" t="s">
        <v>67</v>
      </c>
      <c r="I28" s="3">
        <v>-16</v>
      </c>
      <c r="J28" s="3">
        <v>170</v>
      </c>
      <c r="K28" s="21">
        <v>0.03</v>
      </c>
      <c r="L28" s="3">
        <v>60</v>
      </c>
      <c r="M28" s="3">
        <v>250</v>
      </c>
      <c r="N28" s="21">
        <v>0.5</v>
      </c>
      <c r="O28" s="25">
        <v>420</v>
      </c>
      <c r="P28" s="21">
        <v>0.23</v>
      </c>
      <c r="Q28" s="21">
        <v>0.47</v>
      </c>
      <c r="T28" s="25">
        <f>J28+M28</f>
        <v>420</v>
      </c>
      <c r="U28" s="21">
        <f>ROUNDDOWN(IF(T28=T27,U27,(ROW()-370)/276),2)</f>
        <v>-1.23</v>
      </c>
      <c r="V28" s="21">
        <f>ROUNDDOWN(IF(O28=O27,V27,(ROW()-62)/29+0.06),2)</f>
        <v>-1.1100000000000001</v>
      </c>
      <c r="W28" s="25">
        <f>ROUNDDOWN(IF(I28=I27,W27,MAX(_xlfn.NORM.INV((ROW()-2)/644,250,43),150))/10,0)*10</f>
        <v>170</v>
      </c>
      <c r="X28" s="21">
        <f>ROUNDDOWN(IF(W28=W27,X27,(ROW()-2)/644),2)</f>
        <v>0.03</v>
      </c>
      <c r="Y28" s="3" t="e">
        <f>ROUNDDOWN(IF(L27=L28,Y27,MAX(_xlfn.NORM.INV((ROW()-370)/276,250,43),150))/10,0)*10</f>
        <v>#NUM!</v>
      </c>
      <c r="Z28" s="21" t="e">
        <f>ROUNDDOWN(IF(Y28=Y27,Z27,(ROW()-370)/276),2)</f>
        <v>#NUM!</v>
      </c>
    </row>
    <row r="29" spans="1:26" x14ac:dyDescent="0.2">
      <c r="A29" s="4" t="s">
        <v>2023</v>
      </c>
      <c r="B29" s="10" t="s">
        <v>2024</v>
      </c>
      <c r="C29" s="14" t="s">
        <v>1991</v>
      </c>
      <c r="D29" s="10"/>
      <c r="E29" s="3" t="s">
        <v>1744</v>
      </c>
      <c r="F29" s="3" t="s">
        <v>1744</v>
      </c>
      <c r="G29" s="3" t="s">
        <v>25</v>
      </c>
      <c r="H29" s="3" t="s">
        <v>67</v>
      </c>
      <c r="I29" s="3">
        <v>-16</v>
      </c>
      <c r="J29" s="3">
        <v>170</v>
      </c>
      <c r="K29" s="21">
        <v>0.03</v>
      </c>
      <c r="L29" s="3">
        <v>65</v>
      </c>
      <c r="M29" s="3">
        <v>260</v>
      </c>
      <c r="N29" s="21">
        <v>0.59</v>
      </c>
      <c r="O29" s="25">
        <v>430</v>
      </c>
      <c r="P29" s="21">
        <v>0.3</v>
      </c>
      <c r="Q29" s="21">
        <v>0.61</v>
      </c>
      <c r="T29" s="25">
        <f>J29+M29</f>
        <v>430</v>
      </c>
      <c r="U29" s="21">
        <f>ROUNDDOWN(IF(T29=T28,U28,(ROW()-370)/276),2)</f>
        <v>-1.23</v>
      </c>
      <c r="V29" s="21">
        <f>ROUNDDOWN(IF(O29=O28,V28,(ROW()-62)/29+0.06),2)</f>
        <v>-1.07</v>
      </c>
      <c r="W29" s="25">
        <f>ROUNDDOWN(IF(I29=I28,W28,MAX(_xlfn.NORM.INV((ROW()-2)/644,250,43),150))/10,0)*10</f>
        <v>170</v>
      </c>
      <c r="X29" s="21">
        <f>ROUNDDOWN(IF(W29=W28,X28,(ROW()-2)/644),2)</f>
        <v>0.03</v>
      </c>
      <c r="Y29" s="3" t="e">
        <f>ROUNDDOWN(IF(L28=L29,Y28,MAX(_xlfn.NORM.INV((ROW()-370)/276,250,43),150))/10,0)*10</f>
        <v>#NUM!</v>
      </c>
      <c r="Z29" s="21" t="e">
        <f>ROUNDDOWN(IF(Y29=Y28,Z28,(ROW()-370)/276),2)</f>
        <v>#NUM!</v>
      </c>
    </row>
    <row r="30" spans="1:26" x14ac:dyDescent="0.2">
      <c r="A30" s="4" t="s">
        <v>1461</v>
      </c>
      <c r="B30" s="10" t="s">
        <v>1462</v>
      </c>
      <c r="C30" s="14" t="s">
        <v>1463</v>
      </c>
      <c r="D30" s="10"/>
      <c r="E30" s="3" t="s">
        <v>1443</v>
      </c>
      <c r="F30" s="3" t="s">
        <v>1444</v>
      </c>
      <c r="G30" s="3" t="s">
        <v>25</v>
      </c>
      <c r="H30" s="3" t="s">
        <v>67</v>
      </c>
      <c r="I30" s="3">
        <v>-16</v>
      </c>
      <c r="J30" s="3">
        <v>170</v>
      </c>
      <c r="K30" s="21">
        <v>0.03</v>
      </c>
      <c r="L30" s="3">
        <v>20</v>
      </c>
      <c r="M30" s="3">
        <v>190</v>
      </c>
      <c r="N30" s="21">
        <v>0.08</v>
      </c>
      <c r="O30" s="25">
        <v>360</v>
      </c>
      <c r="P30" s="21">
        <v>0.03</v>
      </c>
      <c r="Q30" s="21">
        <v>6.9999999999999993E-2</v>
      </c>
      <c r="T30" s="25">
        <f>J30+M30</f>
        <v>360</v>
      </c>
      <c r="U30" s="21">
        <f>ROUNDDOWN(IF(T30=T29,U29,(ROW()-370)/276),2)</f>
        <v>-1.23</v>
      </c>
      <c r="V30" s="21">
        <f>1%+0.06</f>
        <v>6.9999999999999993E-2</v>
      </c>
      <c r="W30" s="25">
        <f>ROUNDDOWN(IF(I30=I29,W29,MAX(_xlfn.NORM.INV((ROW()-2)/644,250,43),150))/10,0)*10</f>
        <v>170</v>
      </c>
      <c r="X30" s="21">
        <f>ROUNDDOWN(IF(W30=W29,X29,(ROW()-2)/644),2)</f>
        <v>0.03</v>
      </c>
      <c r="Y30" s="3" t="e">
        <f>ROUNDDOWN(IF(L29=L30,Y29,MAX(_xlfn.NORM.INV((ROW()-370)/276,250,43),150))/10,0)*10</f>
        <v>#NUM!</v>
      </c>
      <c r="Z30" s="21" t="e">
        <f>ROUNDDOWN(IF(Y30=Y29,Z29,(ROW()-370)/276),2)</f>
        <v>#NUM!</v>
      </c>
    </row>
    <row r="31" spans="1:26" x14ac:dyDescent="0.2">
      <c r="A31" s="4" t="s">
        <v>1435</v>
      </c>
      <c r="B31" s="10" t="s">
        <v>1436</v>
      </c>
      <c r="C31" s="14" t="s">
        <v>1437</v>
      </c>
      <c r="D31" s="10" t="s">
        <v>434</v>
      </c>
      <c r="E31" s="3" t="s">
        <v>144</v>
      </c>
      <c r="F31" s="3" t="s">
        <v>1421</v>
      </c>
      <c r="G31" s="3" t="s">
        <v>25</v>
      </c>
      <c r="H31" s="3" t="s">
        <v>67</v>
      </c>
      <c r="I31" s="3">
        <v>-16</v>
      </c>
      <c r="J31" s="3">
        <v>170</v>
      </c>
      <c r="K31" s="21">
        <v>0.03</v>
      </c>
      <c r="L31" s="3">
        <v>0</v>
      </c>
      <c r="M31" s="3">
        <v>150</v>
      </c>
      <c r="N31" s="21">
        <v>0.01</v>
      </c>
      <c r="O31" s="25">
        <v>320</v>
      </c>
      <c r="P31" s="21">
        <v>0</v>
      </c>
      <c r="Q31" s="21">
        <v>0.49</v>
      </c>
      <c r="T31" s="25">
        <f>J31+M31</f>
        <v>320</v>
      </c>
      <c r="U31" s="21">
        <v>0</v>
      </c>
      <c r="V31" s="21">
        <v>0.49</v>
      </c>
      <c r="W31" s="25">
        <f>ROUNDDOWN(IF(I31=I30,W30,MAX(_xlfn.NORM.INV((ROW()-2)/644,250,43),150))/10,0)*10</f>
        <v>170</v>
      </c>
      <c r="X31" s="21">
        <f>ROUNDDOWN(IF(W31=W30,X30,(ROW()-2)/644),2)</f>
        <v>0.03</v>
      </c>
      <c r="Y31" s="3">
        <v>150</v>
      </c>
      <c r="Z31" s="21">
        <v>0.01</v>
      </c>
    </row>
    <row r="32" spans="1:26" x14ac:dyDescent="0.2">
      <c r="A32" s="4" t="s">
        <v>1574</v>
      </c>
      <c r="B32" s="10" t="s">
        <v>1575</v>
      </c>
      <c r="C32" s="14" t="s">
        <v>1567</v>
      </c>
      <c r="D32" s="10"/>
      <c r="E32" s="3" t="s">
        <v>1501</v>
      </c>
      <c r="F32" s="3" t="s">
        <v>1502</v>
      </c>
      <c r="G32" s="3" t="s">
        <v>25</v>
      </c>
      <c r="H32" s="3" t="s">
        <v>67</v>
      </c>
      <c r="I32" s="3">
        <v>-16</v>
      </c>
      <c r="J32" s="3">
        <v>170</v>
      </c>
      <c r="K32" s="21">
        <v>0.03</v>
      </c>
      <c r="L32" s="3">
        <v>6</v>
      </c>
      <c r="M32" s="3">
        <v>160</v>
      </c>
      <c r="N32" s="21">
        <v>0.02</v>
      </c>
      <c r="O32" s="25">
        <v>330</v>
      </c>
      <c r="P32" s="21">
        <v>0</v>
      </c>
      <c r="Q32" s="21">
        <v>0.03</v>
      </c>
      <c r="T32" s="25">
        <f>J32+M32</f>
        <v>330</v>
      </c>
      <c r="U32" s="21">
        <f>ROUNDDOWN(IF(T32=T31,U31,(ROW()-370)/276),2)</f>
        <v>-1.22</v>
      </c>
      <c r="V32" s="21">
        <f>1%+0.02</f>
        <v>0.03</v>
      </c>
      <c r="W32" s="25">
        <f>ROUNDDOWN(IF(I32=I31,W31,MAX(_xlfn.NORM.INV((ROW()-2)/644,250,43),150))/10,0)*10</f>
        <v>170</v>
      </c>
      <c r="X32" s="21">
        <f>ROUNDDOWN(IF(W32=W31,X31,(ROW()-2)/644),2)</f>
        <v>0.03</v>
      </c>
      <c r="Y32" s="3" t="e">
        <f>ROUNDDOWN(IF(L31=L32,Y31,MAX(_xlfn.NORM.INV((ROW()-370)/276,250,43),150))/10,0)*10</f>
        <v>#NUM!</v>
      </c>
      <c r="Z32" s="21" t="e">
        <f>ROUNDDOWN(IF(Y32=Y31,Z31,(ROW()-370)/276),2)</f>
        <v>#NUM!</v>
      </c>
    </row>
    <row r="33" spans="1:26" x14ac:dyDescent="0.2">
      <c r="A33" s="5" t="s">
        <v>450</v>
      </c>
      <c r="B33" s="10" t="s">
        <v>2018</v>
      </c>
      <c r="C33" s="14" t="s">
        <v>1991</v>
      </c>
      <c r="D33" s="10"/>
      <c r="E33" s="3" t="s">
        <v>1744</v>
      </c>
      <c r="F33" s="3" t="s">
        <v>1744</v>
      </c>
      <c r="G33" s="3" t="s">
        <v>25</v>
      </c>
      <c r="H33" s="3" t="s">
        <v>67</v>
      </c>
      <c r="I33" s="3">
        <v>-15</v>
      </c>
      <c r="J33" s="3">
        <v>170</v>
      </c>
      <c r="K33" s="21">
        <v>0.03</v>
      </c>
      <c r="L33" s="3">
        <v>15</v>
      </c>
      <c r="M33" s="3">
        <v>170</v>
      </c>
      <c r="N33" s="21">
        <v>0.03</v>
      </c>
      <c r="O33" s="25">
        <v>340</v>
      </c>
      <c r="P33" s="21">
        <v>0.01</v>
      </c>
      <c r="Q33" s="21">
        <v>0.09</v>
      </c>
      <c r="T33" s="25">
        <f>J33+M33</f>
        <v>340</v>
      </c>
      <c r="U33" s="21">
        <f>ROUNDDOWN(IF(T33=T32,U32,(ROW()-370)/276),2)</f>
        <v>-1.22</v>
      </c>
      <c r="V33" s="21">
        <f>ROUNDDOWN(IF(O33=O32,V32,(ROW()-62)/29+0.06),2)</f>
        <v>-0.94</v>
      </c>
      <c r="W33" s="25">
        <f>ROUNDDOWN(IF(I33=I32,W32,MAX(_xlfn.NORM.INV((ROW()-2)/644,250,43),150))/10,0)*10</f>
        <v>170</v>
      </c>
      <c r="X33" s="21">
        <f>ROUNDDOWN(IF(W33=W32,X32,(ROW()-2)/644),2)</f>
        <v>0.03</v>
      </c>
      <c r="Y33" s="3" t="e">
        <f>ROUNDDOWN(IF(L32=L33,Y32,MAX(_xlfn.NORM.INV((ROW()-370)/276,250,43),150))/10,0)*10</f>
        <v>#NUM!</v>
      </c>
      <c r="Z33" s="21" t="e">
        <f>ROUNDDOWN(IF(Y33=Y32,Z32,(ROW()-370)/276),2)</f>
        <v>#NUM!</v>
      </c>
    </row>
    <row r="34" spans="1:26" x14ac:dyDescent="0.2">
      <c r="A34" s="4" t="s">
        <v>1594</v>
      </c>
      <c r="B34" s="10" t="s">
        <v>1595</v>
      </c>
      <c r="C34" s="14" t="s">
        <v>1567</v>
      </c>
      <c r="D34" s="10"/>
      <c r="E34" s="3" t="s">
        <v>1501</v>
      </c>
      <c r="F34" s="3" t="s">
        <v>1502</v>
      </c>
      <c r="G34" s="3" t="s">
        <v>25</v>
      </c>
      <c r="H34" s="3" t="s">
        <v>67</v>
      </c>
      <c r="I34" s="3">
        <v>-15</v>
      </c>
      <c r="J34" s="3">
        <v>170</v>
      </c>
      <c r="K34" s="21">
        <v>0.03</v>
      </c>
      <c r="L34" s="3">
        <v>30</v>
      </c>
      <c r="M34" s="3">
        <v>210</v>
      </c>
      <c r="N34" s="21">
        <v>0.18</v>
      </c>
      <c r="O34" s="25">
        <v>380</v>
      </c>
      <c r="P34" s="21">
        <v>7.0000000000000007E-2</v>
      </c>
      <c r="Q34" s="21">
        <v>0.22</v>
      </c>
      <c r="T34" s="25">
        <f>J34+M34</f>
        <v>380</v>
      </c>
      <c r="U34" s="21">
        <f>ROUNDDOWN(IF(T34=T33,U33,(ROW()-370)/276),2)</f>
        <v>-1.21</v>
      </c>
      <c r="V34" s="21">
        <f>ROUNDDOWN(IF(O34=O33,V33,(ROW()-898)/35+0.02),2)</f>
        <v>-24.66</v>
      </c>
      <c r="W34" s="25">
        <f>ROUNDDOWN(IF(I34=I33,W33,MAX(_xlfn.NORM.INV((ROW()-2)/644,250,43),150))/10,0)*10</f>
        <v>170</v>
      </c>
      <c r="X34" s="21">
        <f>ROUNDDOWN(IF(W34=W33,X33,(ROW()-2)/644),2)</f>
        <v>0.03</v>
      </c>
      <c r="Y34" s="3" t="e">
        <f>ROUNDDOWN(IF(L33=L34,Y33,MAX(_xlfn.NORM.INV((ROW()-370)/276,250,43),150))/10,0)*10</f>
        <v>#NUM!</v>
      </c>
      <c r="Z34" s="21" t="e">
        <f>ROUNDDOWN(IF(Y34=Y33,Z33,(ROW()-370)/276),2)</f>
        <v>#NUM!</v>
      </c>
    </row>
    <row r="35" spans="1:26" x14ac:dyDescent="0.2">
      <c r="A35" s="4" t="s">
        <v>538</v>
      </c>
      <c r="B35" s="10" t="s">
        <v>539</v>
      </c>
      <c r="C35" s="14" t="s">
        <v>472</v>
      </c>
      <c r="D35" s="10"/>
      <c r="E35" s="3" t="s">
        <v>203</v>
      </c>
      <c r="F35" s="3" t="s">
        <v>423</v>
      </c>
      <c r="G35" s="3" t="s">
        <v>25</v>
      </c>
      <c r="H35" s="3" t="s">
        <v>21</v>
      </c>
      <c r="I35" s="3">
        <v>-13</v>
      </c>
      <c r="J35" s="3">
        <v>170</v>
      </c>
      <c r="K35" s="21">
        <v>0.03</v>
      </c>
      <c r="L35" s="3">
        <v>0</v>
      </c>
      <c r="M35" s="3">
        <v>150</v>
      </c>
      <c r="N35" s="21">
        <v>0.01</v>
      </c>
      <c r="O35" s="25">
        <v>320</v>
      </c>
      <c r="P35" s="21">
        <v>0</v>
      </c>
      <c r="Q35" s="21">
        <v>0.01</v>
      </c>
      <c r="T35" s="25">
        <f>J35+M35</f>
        <v>320</v>
      </c>
      <c r="U35" s="21">
        <f>ROUNDDOWN(IF(T35=T34,U34,(ROW()-2)/368),2)</f>
        <v>0.08</v>
      </c>
      <c r="V35" s="21">
        <f>ROUNDDOWN(IF(O35=O34,V34,(ROW()-274)/103+0.01),2)</f>
        <v>-2.31</v>
      </c>
      <c r="W35" s="25">
        <f>ROUNDDOWN(IF(I35=I34,W34,MAX(_xlfn.NORM.INV((ROW()-2)/644,250,43),150))/10,0)*10</f>
        <v>170</v>
      </c>
      <c r="X35" s="21">
        <f>ROUNDDOWN(IF(W35=W34,X34,(ROW()-2)/644),2)</f>
        <v>0.03</v>
      </c>
      <c r="Y35" s="3">
        <f>ROUNDDOWN(IF(L35=L34,Y34,MAX(_xlfn.NORM.INV((ROW()-2)/368,250,43),150))/10,0)*10</f>
        <v>190</v>
      </c>
      <c r="Z35" s="21" t="e">
        <f>ROUNDDOWN(IF(Y35=Y34,Z34,(ROW()-2)/368+0.01),2)</f>
        <v>#NUM!</v>
      </c>
    </row>
    <row r="36" spans="1:26" x14ac:dyDescent="0.2">
      <c r="A36" s="4" t="s">
        <v>402</v>
      </c>
      <c r="B36" s="10" t="s">
        <v>403</v>
      </c>
      <c r="C36" s="14" t="s">
        <v>369</v>
      </c>
      <c r="D36" s="10"/>
      <c r="E36" s="3" t="s">
        <v>203</v>
      </c>
      <c r="F36" s="3" t="s">
        <v>332</v>
      </c>
      <c r="G36" s="3" t="s">
        <v>25</v>
      </c>
      <c r="H36" s="3" t="s">
        <v>67</v>
      </c>
      <c r="I36" s="3">
        <v>-13</v>
      </c>
      <c r="J36" s="3">
        <v>170</v>
      </c>
      <c r="K36" s="21">
        <v>0.03</v>
      </c>
      <c r="L36" s="3">
        <v>33</v>
      </c>
      <c r="M36" s="3">
        <v>210</v>
      </c>
      <c r="N36" s="21">
        <v>0.18</v>
      </c>
      <c r="O36" s="25">
        <v>380</v>
      </c>
      <c r="P36" s="21">
        <v>7.0000000000000007E-2</v>
      </c>
      <c r="Q36" s="21">
        <v>0.06</v>
      </c>
      <c r="T36" s="25">
        <f>J36+M36</f>
        <v>380</v>
      </c>
      <c r="U36" s="21">
        <f>ROUNDDOWN(IF(T36=T35,U35,(ROW()-370)/276),2)</f>
        <v>-1.21</v>
      </c>
      <c r="V36" s="21">
        <f>ROUNDDOWN(IF(O36=O35,V35,(ROW()-377)/41+0.02),2)</f>
        <v>-8.2899999999999991</v>
      </c>
      <c r="W36" s="25">
        <f>ROUNDDOWN(IF(I36=I35,W35,MAX(_xlfn.NORM.INV((ROW()-2)/644,250,43),150))/10,0)*10</f>
        <v>170</v>
      </c>
      <c r="X36" s="21">
        <f>ROUNDDOWN(IF(W36=W35,X35,(ROW()-2)/644),2)</f>
        <v>0.03</v>
      </c>
      <c r="Y36" s="3" t="e">
        <f>ROUNDDOWN(IF(L35=L36,Y35,MAX(_xlfn.NORM.INV((ROW()-370)/276,250,43),150))/10,0)*10</f>
        <v>#NUM!</v>
      </c>
      <c r="Z36" s="21" t="e">
        <f>ROUNDDOWN(IF(Y36=Y35,Z35,(ROW()-370)/276),2)</f>
        <v>#NUM!</v>
      </c>
    </row>
    <row r="37" spans="1:26" x14ac:dyDescent="0.2">
      <c r="A37" s="4" t="s">
        <v>406</v>
      </c>
      <c r="B37" s="10" t="s">
        <v>407</v>
      </c>
      <c r="C37" s="14" t="s">
        <v>369</v>
      </c>
      <c r="D37" s="10"/>
      <c r="E37" s="3" t="s">
        <v>203</v>
      </c>
      <c r="F37" s="3" t="s">
        <v>332</v>
      </c>
      <c r="G37" s="3" t="s">
        <v>25</v>
      </c>
      <c r="H37" s="3" t="s">
        <v>67</v>
      </c>
      <c r="I37" s="3">
        <v>-13</v>
      </c>
      <c r="J37" s="3">
        <v>170</v>
      </c>
      <c r="K37" s="21">
        <v>0.03</v>
      </c>
      <c r="L37" s="3">
        <v>42</v>
      </c>
      <c r="M37" s="3">
        <v>220</v>
      </c>
      <c r="N37" s="21">
        <v>0.24</v>
      </c>
      <c r="O37" s="25">
        <v>390</v>
      </c>
      <c r="P37" s="21">
        <v>0.1</v>
      </c>
      <c r="Q37" s="21">
        <v>0.09</v>
      </c>
      <c r="T37" s="25">
        <f>J37+M37</f>
        <v>390</v>
      </c>
      <c r="U37" s="21">
        <f>ROUNDDOWN(IF(T37=T36,U36,(ROW()-370)/276),2)</f>
        <v>-1.2</v>
      </c>
      <c r="V37" s="21">
        <f>ROUNDDOWN(IF(O37=O36,V36,(ROW()-377)/41+0.02),2)</f>
        <v>-8.27</v>
      </c>
      <c r="W37" s="25">
        <f>ROUNDDOWN(IF(I37=I36,W36,MAX(_xlfn.NORM.INV((ROW()-2)/644,250,43),150))/10,0)*10</f>
        <v>170</v>
      </c>
      <c r="X37" s="21">
        <f>ROUNDDOWN(IF(W37=W36,X36,(ROW()-2)/644),2)</f>
        <v>0.03</v>
      </c>
      <c r="Y37" s="3" t="e">
        <f>ROUNDDOWN(IF(L36=L37,Y36,MAX(_xlfn.NORM.INV((ROW()-370)/276,250,43),150))/10,0)*10</f>
        <v>#NUM!</v>
      </c>
      <c r="Z37" s="21" t="e">
        <f>ROUNDDOWN(IF(Y37=Y36,Z36,(ROW()-370)/276),2)</f>
        <v>#NUM!</v>
      </c>
    </row>
    <row r="38" spans="1:26" x14ac:dyDescent="0.2">
      <c r="A38" s="4" t="s">
        <v>416</v>
      </c>
      <c r="B38" s="10" t="s">
        <v>417</v>
      </c>
      <c r="C38" s="14" t="s">
        <v>369</v>
      </c>
      <c r="D38" s="10"/>
      <c r="E38" s="3" t="s">
        <v>203</v>
      </c>
      <c r="F38" s="3" t="s">
        <v>332</v>
      </c>
      <c r="G38" s="3" t="s">
        <v>25</v>
      </c>
      <c r="H38" s="3" t="s">
        <v>67</v>
      </c>
      <c r="I38" s="3">
        <v>-13</v>
      </c>
      <c r="J38" s="3">
        <v>170</v>
      </c>
      <c r="K38" s="21">
        <v>0.03</v>
      </c>
      <c r="L38" s="3">
        <v>61</v>
      </c>
      <c r="M38" s="3">
        <v>250</v>
      </c>
      <c r="N38" s="21">
        <v>0.5</v>
      </c>
      <c r="O38" s="25">
        <v>420</v>
      </c>
      <c r="P38" s="21">
        <v>0.23</v>
      </c>
      <c r="Q38" s="21">
        <v>0.21</v>
      </c>
      <c r="T38" s="25">
        <f>J38+M38</f>
        <v>420</v>
      </c>
      <c r="U38" s="21">
        <f>ROUNDDOWN(IF(T38=T37,U37,(ROW()-370)/276),2)</f>
        <v>-1.2</v>
      </c>
      <c r="V38" s="21">
        <f>ROUNDDOWN(IF(O38=O37,V37,(ROW()-377)/41+0.02),2)</f>
        <v>-8.24</v>
      </c>
      <c r="W38" s="25">
        <f>ROUNDDOWN(IF(I38=I37,W37,MAX(_xlfn.NORM.INV((ROW()-2)/644,250,43),150))/10,0)*10</f>
        <v>170</v>
      </c>
      <c r="X38" s="21">
        <f>ROUNDDOWN(IF(W38=W37,X37,(ROW()-2)/644),2)</f>
        <v>0.03</v>
      </c>
      <c r="Y38" s="3" t="e">
        <f>ROUNDDOWN(IF(L37=L38,Y37,MAX(_xlfn.NORM.INV((ROW()-370)/276,250,43),150))/10,0)*10</f>
        <v>#NUM!</v>
      </c>
      <c r="Z38" s="21" t="e">
        <f>ROUNDDOWN(IF(Y38=Y37,Z37,(ROW()-370)/276),2)</f>
        <v>#NUM!</v>
      </c>
    </row>
    <row r="39" spans="1:26" x14ac:dyDescent="0.2">
      <c r="A39" s="4" t="s">
        <v>1173</v>
      </c>
      <c r="B39" s="10" t="s">
        <v>1174</v>
      </c>
      <c r="C39" s="14" t="s">
        <v>1164</v>
      </c>
      <c r="D39" s="10"/>
      <c r="E39" s="3" t="s">
        <v>576</v>
      </c>
      <c r="F39" s="3" t="s">
        <v>1143</v>
      </c>
      <c r="G39" s="3" t="s">
        <v>25</v>
      </c>
      <c r="H39" s="3" t="s">
        <v>21</v>
      </c>
      <c r="I39" s="3">
        <v>-13</v>
      </c>
      <c r="J39" s="3">
        <v>170</v>
      </c>
      <c r="K39" s="21">
        <v>0.03</v>
      </c>
      <c r="L39" s="3">
        <v>19</v>
      </c>
      <c r="M39" s="3">
        <v>230</v>
      </c>
      <c r="N39" s="21">
        <v>0.33</v>
      </c>
      <c r="O39" s="25">
        <v>400</v>
      </c>
      <c r="P39" s="21">
        <v>0.12</v>
      </c>
      <c r="Q39" s="21">
        <v>0.13</v>
      </c>
      <c r="T39" s="25">
        <f>J39+M39</f>
        <v>400</v>
      </c>
      <c r="U39" s="21">
        <f>ROUNDDOWN(IF(T39=T38,U38,(ROW()-2)/368),2)</f>
        <v>0.1</v>
      </c>
      <c r="V39" s="21">
        <f>ROUNDDOWN(IF(O39=O38,V38,(ROW()-740)/36+0.02),2)</f>
        <v>-19.45</v>
      </c>
      <c r="W39" s="25">
        <f>ROUNDDOWN(IF(I39=I38,W38,MAX(_xlfn.NORM.INV((ROW()-2)/644,250,43),150))/10,0)*10</f>
        <v>170</v>
      </c>
      <c r="X39" s="21">
        <f>ROUNDDOWN(IF(W39=W38,X38,(ROW()-2)/644),2)</f>
        <v>0.03</v>
      </c>
      <c r="Y39" s="3">
        <f>ROUNDDOWN(IF(L39=L38,Y38,MAX(_xlfn.NORM.INV((ROW()-2)/368,250,43),150))/10,0)*10</f>
        <v>190</v>
      </c>
      <c r="Z39" s="21" t="e">
        <f>ROUNDDOWN(IF(Y39=Y38,Z38,(ROW()-2)/368+0.01),2)</f>
        <v>#NUM!</v>
      </c>
    </row>
    <row r="40" spans="1:26" x14ac:dyDescent="0.2">
      <c r="A40" s="4" t="s">
        <v>1565</v>
      </c>
      <c r="B40" s="10" t="s">
        <v>1566</v>
      </c>
      <c r="C40" s="14" t="s">
        <v>1567</v>
      </c>
      <c r="D40" s="10"/>
      <c r="E40" s="3" t="s">
        <v>1501</v>
      </c>
      <c r="F40" s="3" t="s">
        <v>1502</v>
      </c>
      <c r="G40" s="3" t="s">
        <v>25</v>
      </c>
      <c r="H40" s="3" t="s">
        <v>67</v>
      </c>
      <c r="I40" s="3">
        <v>-13</v>
      </c>
      <c r="J40" s="3">
        <v>170</v>
      </c>
      <c r="K40" s="21">
        <v>0.03</v>
      </c>
      <c r="L40" s="3">
        <v>26</v>
      </c>
      <c r="M40" s="3">
        <v>200</v>
      </c>
      <c r="N40" s="21">
        <v>0.12</v>
      </c>
      <c r="O40" s="25">
        <v>370</v>
      </c>
      <c r="P40" s="21">
        <v>0.06</v>
      </c>
      <c r="Q40" s="21">
        <v>0.13</v>
      </c>
      <c r="T40" s="25">
        <f>J40+M40</f>
        <v>370</v>
      </c>
      <c r="U40" s="21">
        <f>ROUNDDOWN(IF(T40=T39,U39,(ROW()-370)/276),2)</f>
        <v>-1.19</v>
      </c>
      <c r="V40" s="21">
        <f>ROUNDDOWN(IF(O40=O39,V39,(ROW()-898)/35+0.02),2)</f>
        <v>-24.49</v>
      </c>
      <c r="W40" s="25">
        <f>ROUNDDOWN(IF(I40=I39,W39,MAX(_xlfn.NORM.INV((ROW()-2)/644,250,43),150))/10,0)*10</f>
        <v>170</v>
      </c>
      <c r="X40" s="21">
        <f>ROUNDDOWN(IF(W40=W39,X39,(ROW()-2)/644),2)</f>
        <v>0.03</v>
      </c>
      <c r="Y40" s="3" t="e">
        <f>ROUNDDOWN(IF(L39=L40,Y39,MAX(_xlfn.NORM.INV((ROW()-370)/276,250,43),150))/10,0)*10</f>
        <v>#NUM!</v>
      </c>
      <c r="Z40" s="21" t="e">
        <f>ROUNDDOWN(IF(Y40=Y39,Z39,(ROW()-370)/276),2)</f>
        <v>#NUM!</v>
      </c>
    </row>
    <row r="41" spans="1:26" x14ac:dyDescent="0.2">
      <c r="A41" s="3" t="s">
        <v>2380</v>
      </c>
      <c r="B41" s="3" t="s">
        <v>2381</v>
      </c>
      <c r="C41" s="14" t="s">
        <v>2375</v>
      </c>
      <c r="E41" s="3" t="s">
        <v>2366</v>
      </c>
      <c r="F41" s="3" t="s">
        <v>2367</v>
      </c>
      <c r="G41" s="3" t="s">
        <v>25</v>
      </c>
      <c r="H41" s="3" t="s">
        <v>21</v>
      </c>
      <c r="I41" s="3">
        <v>-13</v>
      </c>
      <c r="J41" s="3">
        <v>170</v>
      </c>
      <c r="K41" s="21">
        <v>0.03</v>
      </c>
      <c r="L41" s="3">
        <v>0</v>
      </c>
      <c r="M41" s="3">
        <v>150</v>
      </c>
      <c r="N41" s="21">
        <v>0.01</v>
      </c>
      <c r="O41" s="25">
        <v>320</v>
      </c>
      <c r="P41" s="21">
        <v>0</v>
      </c>
      <c r="Q41" s="21">
        <v>0.16</v>
      </c>
      <c r="T41" s="25">
        <f>J41+M41</f>
        <v>320</v>
      </c>
      <c r="U41" s="21">
        <f>ROUNDDOWN(IF(T41=T40,U40,(ROW()-2)/368),2)</f>
        <v>0.1</v>
      </c>
      <c r="V41" s="21">
        <f>1%+0.15</f>
        <v>0.16</v>
      </c>
      <c r="W41" s="25">
        <f>ROUNDDOWN(IF(I41=I40,W40,MAX(_xlfn.NORM.INV((ROW()-2)/644,250,43),150))/10,0)*10</f>
        <v>170</v>
      </c>
      <c r="X41" s="21">
        <f>ROUNDDOWN(IF(W41=W40,X40,(ROW()-2)/644),2)</f>
        <v>0.03</v>
      </c>
      <c r="Y41" s="3">
        <f>ROUNDDOWN(IF(L41=L40,Y40,MAX(_xlfn.NORM.INV((ROW()-2)/368,250,43),150))/10,0)*10</f>
        <v>190</v>
      </c>
      <c r="Z41" s="21" t="e">
        <f>ROUNDDOWN(IF(Y41=Y40,Z40,(ROW()-2)/368+0.01),2)</f>
        <v>#NUM!</v>
      </c>
    </row>
    <row r="42" spans="1:26" x14ac:dyDescent="0.2">
      <c r="A42" s="4" t="s">
        <v>2019</v>
      </c>
      <c r="B42" s="10" t="s">
        <v>2020</v>
      </c>
      <c r="C42" s="14" t="s">
        <v>1991</v>
      </c>
      <c r="D42" s="10"/>
      <c r="E42" s="3" t="s">
        <v>1744</v>
      </c>
      <c r="F42" s="3" t="s">
        <v>1744</v>
      </c>
      <c r="G42" s="3" t="s">
        <v>25</v>
      </c>
      <c r="H42" s="3" t="s">
        <v>67</v>
      </c>
      <c r="I42" s="3">
        <v>-12</v>
      </c>
      <c r="J42" s="3">
        <v>180</v>
      </c>
      <c r="K42" s="21">
        <v>0.06</v>
      </c>
      <c r="L42" s="3">
        <v>54</v>
      </c>
      <c r="M42" s="3">
        <v>240</v>
      </c>
      <c r="N42" s="21">
        <v>0.41</v>
      </c>
      <c r="O42" s="25">
        <v>420</v>
      </c>
      <c r="P42" s="21">
        <v>0.23</v>
      </c>
      <c r="Q42" s="21">
        <v>0.47</v>
      </c>
      <c r="T42" s="25">
        <f>J42+M42</f>
        <v>420</v>
      </c>
      <c r="U42" s="21">
        <f>ROUNDDOWN(IF(T42=T41,U41,(ROW()-370)/276),2)</f>
        <v>-1.18</v>
      </c>
      <c r="V42" s="21">
        <f>ROUNDDOWN(IF(O42=O41,V41,(ROW()-62)/29+0.06),2)</f>
        <v>-0.62</v>
      </c>
      <c r="W42" s="25">
        <f>ROUNDDOWN(IF(I42=I41,W41,MAX(_xlfn.NORM.INV((ROW()-2)/644,250,43),150))/10,0)*10</f>
        <v>180</v>
      </c>
      <c r="X42" s="21">
        <f>ROUNDDOWN(IF(W42=W41,X41,(ROW()-2)/644),2)</f>
        <v>0.06</v>
      </c>
      <c r="Y42" s="3" t="e">
        <f>ROUNDDOWN(IF(L41=L42,Y41,MAX(_xlfn.NORM.INV((ROW()-370)/276,250,43),150))/10,0)*10</f>
        <v>#NUM!</v>
      </c>
      <c r="Z42" s="21" t="e">
        <f>ROUNDDOWN(IF(Y42=Y41,Z41,(ROW()-370)/276),2)</f>
        <v>#NUM!</v>
      </c>
    </row>
    <row r="43" spans="1:26" x14ac:dyDescent="0.2">
      <c r="A43" s="4" t="s">
        <v>2029</v>
      </c>
      <c r="B43" s="10" t="s">
        <v>2030</v>
      </c>
      <c r="C43" s="14" t="s">
        <v>1991</v>
      </c>
      <c r="D43" s="10"/>
      <c r="E43" s="3" t="s">
        <v>1744</v>
      </c>
      <c r="F43" s="3" t="s">
        <v>1744</v>
      </c>
      <c r="G43" s="3" t="s">
        <v>25</v>
      </c>
      <c r="H43" s="3" t="s">
        <v>67</v>
      </c>
      <c r="I43" s="3">
        <v>-11</v>
      </c>
      <c r="J43" s="3">
        <v>180</v>
      </c>
      <c r="K43" s="21">
        <v>0.06</v>
      </c>
      <c r="L43" s="3">
        <v>0</v>
      </c>
      <c r="M43" s="3">
        <v>150</v>
      </c>
      <c r="N43" s="21">
        <v>0.01</v>
      </c>
      <c r="O43" s="25">
        <v>330</v>
      </c>
      <c r="P43" s="21">
        <v>0</v>
      </c>
      <c r="Q43" s="21">
        <v>6.9999999999999993E-2</v>
      </c>
      <c r="T43" s="25">
        <f>J43+M43</f>
        <v>330</v>
      </c>
      <c r="U43" s="21">
        <f>ROUNDDOWN(IF(T43=T42,U42,(ROW()-370)/276),2)</f>
        <v>-1.18</v>
      </c>
      <c r="V43" s="33">
        <f>1%+0.06</f>
        <v>6.9999999999999993E-2</v>
      </c>
      <c r="W43" s="25">
        <f>ROUNDDOWN(IF(I43=I42,W42,MAX(_xlfn.NORM.INV((ROW()-2)/644,250,43),150))/10,0)*10</f>
        <v>180</v>
      </c>
      <c r="X43" s="21">
        <f>ROUNDDOWN(IF(W43=W42,X42,(ROW()-2)/644),2)</f>
        <v>0.06</v>
      </c>
      <c r="Y43" s="3" t="e">
        <f>ROUNDDOWN(IF(L42=L43,Y42,MAX(_xlfn.NORM.INV((ROW()-370)/276,250,43),150))/10,0)*10</f>
        <v>#NUM!</v>
      </c>
      <c r="Z43" s="21" t="e">
        <f>ROUNDDOWN(IF(Y43=Y42,Z42,(ROW()-2)/276),2)</f>
        <v>#NUM!</v>
      </c>
    </row>
    <row r="44" spans="1:26" x14ac:dyDescent="0.2">
      <c r="A44" s="4" t="s">
        <v>2006</v>
      </c>
      <c r="B44" s="10" t="s">
        <v>2007</v>
      </c>
      <c r="C44" s="14" t="s">
        <v>1991</v>
      </c>
      <c r="D44" s="10"/>
      <c r="E44" s="3" t="s">
        <v>1744</v>
      </c>
      <c r="F44" s="3" t="s">
        <v>1744</v>
      </c>
      <c r="G44" s="3" t="s">
        <v>25</v>
      </c>
      <c r="H44" s="3" t="s">
        <v>67</v>
      </c>
      <c r="I44" s="3">
        <v>-10</v>
      </c>
      <c r="J44" s="3">
        <v>180</v>
      </c>
      <c r="K44" s="21">
        <v>0.06</v>
      </c>
      <c r="L44" s="3">
        <v>49</v>
      </c>
      <c r="M44" s="3">
        <v>230</v>
      </c>
      <c r="N44" s="21">
        <v>0.32</v>
      </c>
      <c r="O44" s="25">
        <v>410</v>
      </c>
      <c r="P44" s="21">
        <v>0.18</v>
      </c>
      <c r="Q44" s="21">
        <v>0.37</v>
      </c>
      <c r="T44" s="25">
        <f>J44+M44</f>
        <v>410</v>
      </c>
      <c r="U44" s="21">
        <f>ROUNDDOWN(IF(T44=T43,U43,(ROW()-370)/276),2)</f>
        <v>-1.18</v>
      </c>
      <c r="V44" s="21">
        <f>ROUNDDOWN(IF(O44=O43,V43,(ROW()-62)/29+0.06),2)</f>
        <v>-0.56000000000000005</v>
      </c>
      <c r="W44" s="25">
        <f>ROUNDDOWN(IF(I44=I43,W43,MAX(_xlfn.NORM.INV((ROW()-2)/644,250,43),150))/10,0)*10</f>
        <v>180</v>
      </c>
      <c r="X44" s="21">
        <f>ROUNDDOWN(IF(W44=W43,X43,(ROW()-2)/644),2)</f>
        <v>0.06</v>
      </c>
      <c r="Y44" s="3" t="e">
        <f>ROUNDDOWN(IF(L43=L44,Y43,MAX(_xlfn.NORM.INV((ROW()-370)/276,250,43),150))/10,0)*10</f>
        <v>#NUM!</v>
      </c>
      <c r="Z44" s="21" t="e">
        <f>ROUNDDOWN(IF(Y44=Y43,Z43,(ROW()-370)/276),2)</f>
        <v>#NUM!</v>
      </c>
    </row>
    <row r="45" spans="1:26" x14ac:dyDescent="0.2">
      <c r="A45" s="4" t="s">
        <v>1052</v>
      </c>
      <c r="B45" s="10" t="s">
        <v>1053</v>
      </c>
      <c r="C45" s="14" t="s">
        <v>1051</v>
      </c>
      <c r="D45" s="10"/>
      <c r="E45" s="3" t="s">
        <v>987</v>
      </c>
      <c r="F45" s="3" t="s">
        <v>988</v>
      </c>
      <c r="G45" s="3" t="s">
        <v>25</v>
      </c>
      <c r="H45" s="3" t="s">
        <v>67</v>
      </c>
      <c r="I45" s="3">
        <v>-10</v>
      </c>
      <c r="J45" s="3">
        <v>180</v>
      </c>
      <c r="K45" s="21">
        <v>0.06</v>
      </c>
      <c r="L45" s="3">
        <v>30</v>
      </c>
      <c r="M45" s="3">
        <v>210</v>
      </c>
      <c r="N45" s="21">
        <v>0.18</v>
      </c>
      <c r="O45" s="25">
        <v>390</v>
      </c>
      <c r="P45" s="21">
        <v>0.1</v>
      </c>
      <c r="Q45" s="21">
        <v>0.49</v>
      </c>
      <c r="T45" s="25">
        <f>J45+M45</f>
        <v>390</v>
      </c>
      <c r="U45" s="21">
        <f>ROUNDDOWN(IF(T45=T44,U44,(ROW()-370)/276),2)</f>
        <v>-1.17</v>
      </c>
      <c r="V45" s="21">
        <v>0.49</v>
      </c>
      <c r="W45" s="25">
        <f>ROUNDDOWN(IF(I45=I44,W44,MAX(_xlfn.NORM.INV((ROW()-2)/644,250,43),150))/10,0)*10</f>
        <v>180</v>
      </c>
      <c r="X45" s="21">
        <f>ROUNDDOWN(IF(W45=W44,X44,(ROW()-2)/644),2)</f>
        <v>0.06</v>
      </c>
      <c r="Y45" s="3" t="e">
        <f>ROUNDDOWN(IF(L44=L45,Y44,MAX(_xlfn.NORM.INV((ROW()-370)/276,250,43),150))/10,0)*10</f>
        <v>#NUM!</v>
      </c>
      <c r="Z45" s="21" t="e">
        <f>ROUNDDOWN(IF(Y45=Y44,Z44,(ROW()-370)/276),2)</f>
        <v>#NUM!</v>
      </c>
    </row>
    <row r="46" spans="1:26" x14ac:dyDescent="0.2">
      <c r="A46" s="4" t="s">
        <v>398</v>
      </c>
      <c r="B46" s="10" t="s">
        <v>399</v>
      </c>
      <c r="C46" s="14" t="s">
        <v>369</v>
      </c>
      <c r="D46" s="10"/>
      <c r="E46" s="3" t="s">
        <v>203</v>
      </c>
      <c r="F46" s="3" t="s">
        <v>332</v>
      </c>
      <c r="G46" s="3" t="s">
        <v>25</v>
      </c>
      <c r="H46" s="3" t="s">
        <v>67</v>
      </c>
      <c r="I46" s="3">
        <v>-10</v>
      </c>
      <c r="J46" s="3">
        <v>180</v>
      </c>
      <c r="K46" s="21">
        <v>0.06</v>
      </c>
      <c r="L46" s="3">
        <v>49</v>
      </c>
      <c r="M46" s="3">
        <v>230</v>
      </c>
      <c r="N46" s="21">
        <v>0.32</v>
      </c>
      <c r="O46" s="25">
        <v>410</v>
      </c>
      <c r="P46" s="21">
        <v>0.18</v>
      </c>
      <c r="Q46" s="21">
        <v>0.19</v>
      </c>
      <c r="T46" s="25">
        <f>J46+M46</f>
        <v>410</v>
      </c>
      <c r="U46" s="21">
        <f>ROUNDDOWN(IF(T46=T45,U45,(ROW()-370)/276),2)</f>
        <v>-1.17</v>
      </c>
      <c r="V46" s="21">
        <f>ROUNDDOWN(IF(O46=O45,V45,(ROW()-377)/41+0.02),2)</f>
        <v>-8.0500000000000007</v>
      </c>
      <c r="W46" s="25">
        <f>ROUNDDOWN(IF(I46=I45,W45,MAX(_xlfn.NORM.INV((ROW()-2)/644,250,43),150))/10,0)*10</f>
        <v>180</v>
      </c>
      <c r="X46" s="21">
        <f>ROUNDDOWN(IF(W46=W45,X45,(ROW()-2)/644),2)</f>
        <v>0.06</v>
      </c>
      <c r="Y46" s="3" t="e">
        <f>ROUNDDOWN(IF(L45=L46,Y45,MAX(_xlfn.NORM.INV((ROW()-370)/276,250,43),150))/10,0)*10</f>
        <v>#NUM!</v>
      </c>
      <c r="Z46" s="21" t="e">
        <f>ROUNDDOWN(IF(Y46=Y45,Z45,(ROW()-370)/276),2)</f>
        <v>#NUM!</v>
      </c>
    </row>
    <row r="47" spans="1:26" x14ac:dyDescent="0.2">
      <c r="A47" s="3" t="s">
        <v>2206</v>
      </c>
      <c r="B47" s="3" t="s">
        <v>2207</v>
      </c>
      <c r="C47" s="14" t="s">
        <v>2177</v>
      </c>
      <c r="E47" s="3" t="s">
        <v>324</v>
      </c>
      <c r="F47" s="3" t="s">
        <v>2170</v>
      </c>
      <c r="G47" s="3" t="s">
        <v>25</v>
      </c>
      <c r="H47" s="3" t="s">
        <v>21</v>
      </c>
      <c r="I47" s="3">
        <v>-10</v>
      </c>
      <c r="J47" s="3">
        <v>180</v>
      </c>
      <c r="K47" s="21">
        <v>0.06</v>
      </c>
      <c r="L47" s="3">
        <v>65</v>
      </c>
      <c r="M47" s="3">
        <v>290</v>
      </c>
      <c r="N47" s="21">
        <v>0.84</v>
      </c>
      <c r="O47" s="25">
        <v>470</v>
      </c>
      <c r="P47" s="21">
        <v>0.34</v>
      </c>
      <c r="Q47" s="21">
        <v>0.23</v>
      </c>
      <c r="T47" s="25">
        <f>J47+M47</f>
        <v>470</v>
      </c>
      <c r="U47" s="21">
        <f>ROUNDDOWN(IF(T47=T46,U46,(ROW()-2)/368),2)</f>
        <v>0.12</v>
      </c>
      <c r="V47" s="21">
        <f>ROUNDDOWN(IF(O47=O46,V46,(ROW()-566)/21+0.04),2)</f>
        <v>-24.67</v>
      </c>
      <c r="W47" s="25">
        <f>ROUNDDOWN(IF(I47=I46,W46,MAX(_xlfn.NORM.INV((ROW()-2)/644,250,43),150))/10,0)*10</f>
        <v>180</v>
      </c>
      <c r="X47" s="21">
        <f>ROUNDDOWN(IF(W47=W46,X46,(ROW()-2)/644),2)</f>
        <v>0.06</v>
      </c>
      <c r="Y47" s="3">
        <f>ROUNDDOWN(IF(L47=L46,Y46,MAX(_xlfn.NORM.INV((ROW()-2)/368,250,43),150))/10,0)*10</f>
        <v>190</v>
      </c>
      <c r="Z47" s="21" t="e">
        <f>ROUNDDOWN(IF(Y47=Y46,Z46,(ROW()-2)/368+0.01),2)</f>
        <v>#NUM!</v>
      </c>
    </row>
    <row r="48" spans="1:26" x14ac:dyDescent="0.2">
      <c r="A48" s="4" t="s">
        <v>841</v>
      </c>
      <c r="B48" s="10" t="s">
        <v>842</v>
      </c>
      <c r="C48" s="14" t="s">
        <v>782</v>
      </c>
      <c r="D48" s="10"/>
      <c r="E48" s="3" t="s">
        <v>65</v>
      </c>
      <c r="F48" s="3" t="s">
        <v>675</v>
      </c>
      <c r="G48" s="3" t="s">
        <v>25</v>
      </c>
      <c r="H48" s="3" t="s">
        <v>67</v>
      </c>
      <c r="I48" s="3">
        <v>-10</v>
      </c>
      <c r="J48" s="3">
        <v>180</v>
      </c>
      <c r="K48" s="21">
        <v>0.06</v>
      </c>
      <c r="L48" s="3">
        <v>27</v>
      </c>
      <c r="M48" s="3">
        <v>210</v>
      </c>
      <c r="N48" s="21">
        <v>0.18</v>
      </c>
      <c r="O48" s="25">
        <v>390</v>
      </c>
      <c r="P48" s="21">
        <v>0.1</v>
      </c>
      <c r="Q48" s="21">
        <v>0.04</v>
      </c>
      <c r="T48" s="25">
        <f>J48+M48</f>
        <v>390</v>
      </c>
      <c r="U48" s="21">
        <f>ROUNDDOWN(IF(T48=T47,U47,(ROW()-370)/276),2)</f>
        <v>-1.1599999999999999</v>
      </c>
      <c r="V48" s="21">
        <f>ROUNDDOWN(IF(O48=O47,V47,(ROW()-592)/78+0.02),2)</f>
        <v>-6.95</v>
      </c>
      <c r="W48" s="25">
        <f>ROUNDDOWN(IF(I48=I47,W47,MAX(_xlfn.NORM.INV((ROW()-2)/644,250,43),150))/10,0)*10</f>
        <v>180</v>
      </c>
      <c r="X48" s="21">
        <f>ROUNDDOWN(IF(W48=W47,X47,(ROW()-2)/644),2)</f>
        <v>0.06</v>
      </c>
      <c r="Y48" s="3" t="e">
        <f>ROUNDDOWN(IF(L47=L48,Y47,MAX(_xlfn.NORM.INV((ROW()-370)/276,250,43),150))/10,0)*10</f>
        <v>#NUM!</v>
      </c>
      <c r="Z48" s="21" t="e">
        <f>ROUNDDOWN(IF(Y48=Y47,Z47,(ROW()-370)/276),2)</f>
        <v>#NUM!</v>
      </c>
    </row>
    <row r="49" spans="1:26" x14ac:dyDescent="0.2">
      <c r="A49" s="4" t="s">
        <v>785</v>
      </c>
      <c r="B49" s="10" t="s">
        <v>786</v>
      </c>
      <c r="C49" s="14" t="s">
        <v>782</v>
      </c>
      <c r="D49" s="10"/>
      <c r="E49" s="3" t="s">
        <v>65</v>
      </c>
      <c r="F49" s="3" t="s">
        <v>675</v>
      </c>
      <c r="G49" s="3" t="s">
        <v>25</v>
      </c>
      <c r="H49" s="3" t="s">
        <v>67</v>
      </c>
      <c r="I49" s="3">
        <v>-10</v>
      </c>
      <c r="J49" s="3">
        <v>180</v>
      </c>
      <c r="K49" s="21">
        <v>0.06</v>
      </c>
      <c r="L49" s="3">
        <v>28</v>
      </c>
      <c r="M49" s="3">
        <v>210</v>
      </c>
      <c r="N49" s="21">
        <v>0.18</v>
      </c>
      <c r="O49" s="25">
        <v>390</v>
      </c>
      <c r="P49" s="21">
        <v>0.1</v>
      </c>
      <c r="Q49" s="21">
        <v>0.04</v>
      </c>
      <c r="T49" s="25">
        <f>J49+M49</f>
        <v>390</v>
      </c>
      <c r="U49" s="21">
        <f>ROUNDDOWN(IF(T49=T48,U48,(ROW()-370)/276),2)</f>
        <v>-1.1599999999999999</v>
      </c>
      <c r="V49" s="21">
        <f>ROUNDDOWN(IF(O49=O48,V48,(ROW()-592)/78+0.02),2)</f>
        <v>-6.95</v>
      </c>
      <c r="W49" s="25">
        <f>ROUNDDOWN(IF(I49=I48,W48,MAX(_xlfn.NORM.INV((ROW()-2)/644,250,43),150))/10,0)*10</f>
        <v>180</v>
      </c>
      <c r="X49" s="21">
        <f>ROUNDDOWN(IF(W49=W48,X48,(ROW()-2)/644),2)</f>
        <v>0.06</v>
      </c>
      <c r="Y49" s="3" t="e">
        <f>ROUNDDOWN(IF(L48=L49,Y48,MAX(_xlfn.NORM.INV((ROW()-370)/276,250,43),150))/10,0)*10</f>
        <v>#NUM!</v>
      </c>
      <c r="Z49" s="21" t="e">
        <f>ROUNDDOWN(IF(Y49=Y48,Z48,(ROW()-370)/276),2)</f>
        <v>#NUM!</v>
      </c>
    </row>
    <row r="50" spans="1:26" x14ac:dyDescent="0.2">
      <c r="A50" s="4" t="s">
        <v>1727</v>
      </c>
      <c r="B50" s="10" t="s">
        <v>1728</v>
      </c>
      <c r="C50" s="14" t="s">
        <v>1710</v>
      </c>
      <c r="D50" s="10"/>
      <c r="E50" s="3" t="s">
        <v>576</v>
      </c>
      <c r="F50" s="3" t="s">
        <v>1639</v>
      </c>
      <c r="G50" s="3" t="s">
        <v>25</v>
      </c>
      <c r="H50" s="3" t="s">
        <v>67</v>
      </c>
      <c r="I50" s="3">
        <v>-10</v>
      </c>
      <c r="J50" s="3">
        <v>180</v>
      </c>
      <c r="K50" s="21">
        <v>0.06</v>
      </c>
      <c r="L50" s="3">
        <v>17</v>
      </c>
      <c r="M50" s="3">
        <v>180</v>
      </c>
      <c r="N50" s="21">
        <v>0.06</v>
      </c>
      <c r="O50" s="25">
        <v>360</v>
      </c>
      <c r="P50" s="21">
        <v>0.03</v>
      </c>
      <c r="Q50" s="21">
        <v>0.08</v>
      </c>
      <c r="T50" s="25">
        <f>J50+M50</f>
        <v>360</v>
      </c>
      <c r="U50" s="21">
        <f>ROUNDDOWN(IF(T50=T49,U49,(ROW()-370)/276),2)</f>
        <v>-1.1499999999999999</v>
      </c>
      <c r="V50" s="21">
        <f>ROUNDDOWN(IF(O50=O49,V49,(ROW()-776)/22+0.04),2)</f>
        <v>-32.96</v>
      </c>
      <c r="W50" s="25">
        <f>ROUNDDOWN(IF(I50=I49,W49,MAX(_xlfn.NORM.INV((ROW()-2)/644,250,43),150))/10,0)*10</f>
        <v>180</v>
      </c>
      <c r="X50" s="21">
        <f>ROUNDDOWN(IF(W50=W49,X49,(ROW()-2)/644),2)</f>
        <v>0.06</v>
      </c>
      <c r="Y50" s="3" t="e">
        <f>ROUNDDOWN(IF(L49=L50,Y49,MAX(_xlfn.NORM.INV((ROW()-370)/276,250,43),150))/10,0)*10</f>
        <v>#NUM!</v>
      </c>
      <c r="Z50" s="21" t="e">
        <f>ROUNDDOWN(IF(Y50=Y49,Z49,(ROW()-370)/276),2)</f>
        <v>#NUM!</v>
      </c>
    </row>
    <row r="51" spans="1:26" x14ac:dyDescent="0.2">
      <c r="A51" s="4" t="s">
        <v>954</v>
      </c>
      <c r="B51" s="10" t="s">
        <v>955</v>
      </c>
      <c r="C51" s="14" t="s">
        <v>947</v>
      </c>
      <c r="D51" s="10"/>
      <c r="E51" s="3" t="s">
        <v>894</v>
      </c>
      <c r="F51" s="3" t="s">
        <v>895</v>
      </c>
      <c r="G51" s="3" t="s">
        <v>25</v>
      </c>
      <c r="H51" s="3" t="s">
        <v>21</v>
      </c>
      <c r="I51" s="3">
        <v>-10</v>
      </c>
      <c r="J51" s="3">
        <v>180</v>
      </c>
      <c r="K51" s="21">
        <v>0.06</v>
      </c>
      <c r="L51" s="3">
        <v>9</v>
      </c>
      <c r="M51" s="3">
        <v>220</v>
      </c>
      <c r="N51" s="21">
        <v>0.26</v>
      </c>
      <c r="O51" s="25">
        <v>400</v>
      </c>
      <c r="P51" s="21">
        <v>0.12</v>
      </c>
      <c r="Q51" s="21">
        <v>0.19</v>
      </c>
      <c r="T51" s="25">
        <f>J51+M51</f>
        <v>400</v>
      </c>
      <c r="U51" s="21">
        <f>ROUNDDOWN(IF(T51=T50,U50,(ROW()-2)/368),2)</f>
        <v>0.13</v>
      </c>
      <c r="V51" s="21">
        <f>ROUNDDOWN(IF(O51=O50,V50,(ROW()-849)/15+0.06),2)</f>
        <v>-53.14</v>
      </c>
      <c r="W51" s="25">
        <f>ROUNDDOWN(IF(I51=I50,W50,MAX(_xlfn.NORM.INV((ROW()-2)/644,250,43),150))/10,0)*10</f>
        <v>180</v>
      </c>
      <c r="X51" s="21">
        <f>ROUNDDOWN(IF(W51=W50,X50,(ROW()-2)/644),2)</f>
        <v>0.06</v>
      </c>
      <c r="Y51" s="3">
        <f>ROUNDDOWN(IF(L51=L50,Y50,MAX(_xlfn.NORM.INV((ROW()-2)/368,250,43),150))/10,0)*10</f>
        <v>200</v>
      </c>
      <c r="Z51" s="21" t="e">
        <f>ROUNDDOWN(IF(Y51=Y50,Z50,(ROW()-2)/368+0.01),2)</f>
        <v>#NUM!</v>
      </c>
    </row>
    <row r="52" spans="1:26" x14ac:dyDescent="0.2">
      <c r="A52" s="4" t="s">
        <v>1576</v>
      </c>
      <c r="B52" s="10" t="s">
        <v>1577</v>
      </c>
      <c r="C52" s="14" t="s">
        <v>1567</v>
      </c>
      <c r="D52" s="10"/>
      <c r="E52" s="3" t="s">
        <v>1501</v>
      </c>
      <c r="F52" s="3" t="s">
        <v>1502</v>
      </c>
      <c r="G52" s="3" t="s">
        <v>25</v>
      </c>
      <c r="H52" s="3" t="s">
        <v>67</v>
      </c>
      <c r="I52" s="3">
        <v>-10</v>
      </c>
      <c r="J52" s="3">
        <v>180</v>
      </c>
      <c r="K52" s="21">
        <v>0.06</v>
      </c>
      <c r="L52" s="3">
        <v>21</v>
      </c>
      <c r="M52" s="3">
        <v>190</v>
      </c>
      <c r="N52" s="21">
        <v>0.08</v>
      </c>
      <c r="O52" s="25">
        <v>370</v>
      </c>
      <c r="P52" s="21">
        <v>0.06</v>
      </c>
      <c r="Q52" s="21">
        <v>0.13</v>
      </c>
      <c r="T52" s="25">
        <f>J52+M52</f>
        <v>370</v>
      </c>
      <c r="U52" s="21">
        <f>ROUNDDOWN(IF(T52=T51,U51,(ROW()-370)/276),2)</f>
        <v>-1.1499999999999999</v>
      </c>
      <c r="V52" s="21">
        <f>ROUNDDOWN(IF(O52=O51,V51,(ROW()-898)/35+0.02),2)</f>
        <v>-24.15</v>
      </c>
      <c r="W52" s="25">
        <f>ROUNDDOWN(IF(I52=I51,W51,MAX(_xlfn.NORM.INV((ROW()-2)/644,250,43),150))/10,0)*10</f>
        <v>180</v>
      </c>
      <c r="X52" s="21">
        <f>ROUNDDOWN(IF(W52=W51,X51,(ROW()-2)/644),2)</f>
        <v>0.06</v>
      </c>
      <c r="Y52" s="3" t="e">
        <f>ROUNDDOWN(IF(L51=L52,Y51,MAX(_xlfn.NORM.INV((ROW()-370)/276,250,43),150))/10,0)*10</f>
        <v>#NUM!</v>
      </c>
      <c r="Z52" s="21" t="e">
        <f>ROUNDDOWN(IF(Y52=Y51,Z51,(ROW()-370)/276),2)</f>
        <v>#NUM!</v>
      </c>
    </row>
    <row r="53" spans="1:26" x14ac:dyDescent="0.2">
      <c r="A53" s="4" t="s">
        <v>1245</v>
      </c>
      <c r="B53" s="10" t="s">
        <v>1246</v>
      </c>
      <c r="C53" s="14" t="s">
        <v>1228</v>
      </c>
      <c r="D53" s="10"/>
      <c r="E53" s="3" t="s">
        <v>280</v>
      </c>
      <c r="F53" s="3" t="s">
        <v>1180</v>
      </c>
      <c r="G53" s="3" t="s">
        <v>25</v>
      </c>
      <c r="H53" s="3" t="s">
        <v>67</v>
      </c>
      <c r="I53" s="3">
        <v>-10</v>
      </c>
      <c r="J53" s="3">
        <v>180</v>
      </c>
      <c r="K53" s="21">
        <v>0.06</v>
      </c>
      <c r="L53" s="3">
        <v>73</v>
      </c>
      <c r="M53" s="3">
        <v>270</v>
      </c>
      <c r="N53" s="21">
        <v>0.69</v>
      </c>
      <c r="O53" s="25">
        <v>450</v>
      </c>
      <c r="P53" s="21">
        <v>0.35</v>
      </c>
      <c r="Q53" s="21">
        <v>0.25</v>
      </c>
      <c r="T53" s="25">
        <f>J53+M53</f>
        <v>450</v>
      </c>
      <c r="U53" s="21">
        <f>ROUNDDOWN(IF(T53=T52,U52,(ROW()-370)/276),2)</f>
        <v>-1.1399999999999999</v>
      </c>
      <c r="V53" s="21">
        <f>ROUNDDOWN(IF(O53=O52,V52,(ROW()-971)/23+0.04),2)</f>
        <v>-39.869999999999997</v>
      </c>
      <c r="W53" s="25">
        <f>ROUNDDOWN(IF(I53=I52,W52,MAX(_xlfn.NORM.INV((ROW()-2)/644,250,43),150))/10,0)*10</f>
        <v>180</v>
      </c>
      <c r="X53" s="21">
        <f>ROUNDDOWN(IF(W53=W52,X52,(ROW()-2)/644),2)</f>
        <v>0.06</v>
      </c>
      <c r="Y53" s="3" t="e">
        <f>ROUNDDOWN(IF(L52=L53,Y52,MAX(_xlfn.NORM.INV((ROW()-370)/276,250,43),150))/10,0)*10</f>
        <v>#NUM!</v>
      </c>
      <c r="Z53" s="21" t="e">
        <f>ROUNDDOWN(IF(Y53=Y52,Z52,(ROW()-370)/276),2)</f>
        <v>#NUM!</v>
      </c>
    </row>
    <row r="54" spans="1:26" x14ac:dyDescent="0.2">
      <c r="A54" s="3" t="s">
        <v>2334</v>
      </c>
      <c r="B54" s="3" t="s">
        <v>2335</v>
      </c>
      <c r="C54" s="14" t="s">
        <v>2329</v>
      </c>
      <c r="E54" s="3" t="s">
        <v>2308</v>
      </c>
      <c r="F54" s="3" t="s">
        <v>2309</v>
      </c>
      <c r="G54" s="3" t="s">
        <v>25</v>
      </c>
      <c r="H54" s="3" t="s">
        <v>21</v>
      </c>
      <c r="I54" s="3">
        <v>-10</v>
      </c>
      <c r="J54" s="3">
        <v>180</v>
      </c>
      <c r="K54" s="21">
        <v>0.06</v>
      </c>
      <c r="L54" s="3">
        <v>7</v>
      </c>
      <c r="M54" s="3">
        <v>210</v>
      </c>
      <c r="N54" s="21">
        <v>0.18</v>
      </c>
      <c r="O54" s="25">
        <v>390</v>
      </c>
      <c r="P54" s="21">
        <v>0.09</v>
      </c>
      <c r="Q54" s="21">
        <v>0.18</v>
      </c>
      <c r="T54" s="25">
        <f>J54+M54</f>
        <v>390</v>
      </c>
      <c r="U54" s="21">
        <f>ROUNDDOWN(IF(T54=T53,U53,(ROW()-2)/368),2)</f>
        <v>0.14000000000000001</v>
      </c>
      <c r="V54" s="21">
        <f>ROUNDDOWN(IF(O54=O53,V53,(ROW()-1019)/11+0.09),2)</f>
        <v>-87.63</v>
      </c>
      <c r="W54" s="25">
        <f>ROUNDDOWN(IF(I54=I53,W53,MAX(_xlfn.NORM.INV((ROW()-2)/644,250,43),150))/10,0)*10</f>
        <v>180</v>
      </c>
      <c r="X54" s="21">
        <f>ROUNDDOWN(IF(W54=W53,X53,(ROW()-2)/644),2)</f>
        <v>0.06</v>
      </c>
      <c r="Y54" s="3">
        <f>ROUNDDOWN(IF(L54=L53,Y53,MAX(_xlfn.NORM.INV((ROW()-2)/368,250,43),150))/10,0)*10</f>
        <v>200</v>
      </c>
      <c r="Z54" s="21" t="e">
        <f>ROUNDDOWN(IF(Y54=Y53,Z53,(ROW()-2)/368+0.01),2)</f>
        <v>#NUM!</v>
      </c>
    </row>
    <row r="55" spans="1:26" x14ac:dyDescent="0.2">
      <c r="A55" s="4" t="s">
        <v>390</v>
      </c>
      <c r="B55" s="10" t="s">
        <v>391</v>
      </c>
      <c r="C55" s="14" t="s">
        <v>369</v>
      </c>
      <c r="D55" s="10"/>
      <c r="E55" s="3" t="s">
        <v>203</v>
      </c>
      <c r="F55" s="3" t="s">
        <v>332</v>
      </c>
      <c r="G55" s="3" t="s">
        <v>25</v>
      </c>
      <c r="H55" s="3" t="s">
        <v>67</v>
      </c>
      <c r="I55" s="3">
        <v>-9</v>
      </c>
      <c r="J55" s="3">
        <v>190</v>
      </c>
      <c r="K55" s="21">
        <v>0.08</v>
      </c>
      <c r="L55" s="3">
        <v>45</v>
      </c>
      <c r="M55" s="3">
        <v>230</v>
      </c>
      <c r="N55" s="21">
        <v>0.32</v>
      </c>
      <c r="O55" s="25">
        <v>420</v>
      </c>
      <c r="P55" s="21">
        <v>0.23</v>
      </c>
      <c r="Q55" s="21">
        <v>0.21</v>
      </c>
      <c r="T55" s="25">
        <f>J55+M55</f>
        <v>420</v>
      </c>
      <c r="U55" s="21">
        <f>ROUNDDOWN(IF(T55=T54,U54,(ROW()-370)/276),2)</f>
        <v>-1.1399999999999999</v>
      </c>
      <c r="V55" s="21">
        <f>ROUNDDOWN(IF(O55=O54,V54,(ROW()-377)/41+0.02),2)</f>
        <v>-7.83</v>
      </c>
      <c r="W55" s="25">
        <f>ROUNDDOWN(IF(I55=I54,W54,MAX(_xlfn.NORM.INV((ROW()-2)/644,250,43),150))/10,0)*10</f>
        <v>190</v>
      </c>
      <c r="X55" s="21">
        <f>ROUNDDOWN(IF(W55=W54,X54,(ROW()-2)/644),2)</f>
        <v>0.08</v>
      </c>
      <c r="Y55" s="3" t="e">
        <f>ROUNDDOWN(IF(L54=L55,Y54,MAX(_xlfn.NORM.INV((ROW()-370)/276,250,43),150))/10,0)*10</f>
        <v>#NUM!</v>
      </c>
      <c r="Z55" s="21" t="e">
        <f>ROUNDDOWN(IF(Y55=Y54,Z54,(ROW()-370)/276),2)</f>
        <v>#NUM!</v>
      </c>
    </row>
    <row r="56" spans="1:26" x14ac:dyDescent="0.2">
      <c r="A56" s="4" t="s">
        <v>1072</v>
      </c>
      <c r="B56" s="10" t="s">
        <v>1073</v>
      </c>
      <c r="C56" s="14" t="s">
        <v>1074</v>
      </c>
      <c r="D56" s="10"/>
      <c r="E56" s="3" t="s">
        <v>144</v>
      </c>
      <c r="F56" s="3" t="s">
        <v>1075</v>
      </c>
      <c r="G56" s="3" t="s">
        <v>25</v>
      </c>
      <c r="H56" s="3" t="s">
        <v>21</v>
      </c>
      <c r="I56" s="3">
        <v>-9</v>
      </c>
      <c r="J56" s="3">
        <v>190</v>
      </c>
      <c r="K56" s="21">
        <v>0.08</v>
      </c>
      <c r="L56" s="3">
        <v>26</v>
      </c>
      <c r="M56" s="3">
        <v>240</v>
      </c>
      <c r="N56" s="21">
        <v>0.45</v>
      </c>
      <c r="O56" s="25">
        <v>430</v>
      </c>
      <c r="P56" s="21">
        <v>0.2</v>
      </c>
      <c r="Q56" s="21">
        <v>0.24</v>
      </c>
      <c r="T56" s="25">
        <f>J56+M56</f>
        <v>430</v>
      </c>
      <c r="U56" s="21">
        <f>ROUNDDOWN(IF(T56=T55,U55,(ROW()-2)/368),2)</f>
        <v>0.14000000000000001</v>
      </c>
      <c r="V56" s="21">
        <f>ROUNDDOWN(IF(O56=O55,V55,(ROW()-517)/33+0.03),2)</f>
        <v>-13.93</v>
      </c>
      <c r="W56" s="25">
        <f>ROUNDDOWN(IF(I56=I55,W55,MAX(_xlfn.NORM.INV((ROW()-2)/644,250,43),150))/10,0)*10</f>
        <v>190</v>
      </c>
      <c r="X56" s="21">
        <f>ROUNDDOWN(IF(W56=W55,X55,(ROW()-2)/644),2)</f>
        <v>0.08</v>
      </c>
      <c r="Y56" s="3">
        <f>ROUNDDOWN(IF(L56=L55,Y55,MAX(_xlfn.NORM.INV((ROW()-2)/368,250,43),150))/10,0)*10</f>
        <v>200</v>
      </c>
      <c r="Z56" s="21" t="e">
        <f>ROUNDDOWN(IF(Y56=Y55,Z55,(ROW()-2)/368+0.01),2)</f>
        <v>#NUM!</v>
      </c>
    </row>
    <row r="57" spans="1:26" x14ac:dyDescent="0.2">
      <c r="A57" s="4" t="s">
        <v>1634</v>
      </c>
      <c r="B57" s="10" t="s">
        <v>1635</v>
      </c>
      <c r="C57" s="14" t="s">
        <v>1567</v>
      </c>
      <c r="D57" s="10"/>
      <c r="E57" s="3" t="s">
        <v>1501</v>
      </c>
      <c r="F57" s="3" t="s">
        <v>1502</v>
      </c>
      <c r="G57" s="3" t="s">
        <v>25</v>
      </c>
      <c r="H57" s="3" t="s">
        <v>67</v>
      </c>
      <c r="I57" s="3">
        <v>-9</v>
      </c>
      <c r="J57" s="3">
        <v>190</v>
      </c>
      <c r="K57" s="21">
        <v>0.08</v>
      </c>
      <c r="L57" s="3">
        <v>0</v>
      </c>
      <c r="M57" s="3">
        <v>150</v>
      </c>
      <c r="N57" s="21">
        <v>0.01</v>
      </c>
      <c r="O57" s="25">
        <v>340</v>
      </c>
      <c r="P57" s="21">
        <v>0.01</v>
      </c>
      <c r="Q57" s="21">
        <v>0.04</v>
      </c>
      <c r="T57" s="25">
        <f>J57+M57</f>
        <v>340</v>
      </c>
      <c r="U57" s="21">
        <f>ROUNDDOWN(IF(T57=T56,U56,(ROW()-370)/276),2)</f>
        <v>-1.1299999999999999</v>
      </c>
      <c r="V57" s="21">
        <f>ROUNDDOWN(IF(O57=O56,V56,(ROW()-898)/35+0.02),2)</f>
        <v>-24</v>
      </c>
      <c r="W57" s="25">
        <f>ROUNDDOWN(IF(I57=I56,W56,MAX(_xlfn.NORM.INV((ROW()-2)/644,250,43),150))/10,0)*10</f>
        <v>190</v>
      </c>
      <c r="X57" s="21">
        <f>ROUNDDOWN(IF(W57=W56,X56,(ROW()-2)/644),2)</f>
        <v>0.08</v>
      </c>
      <c r="Y57" s="3" t="e">
        <f>ROUNDDOWN(IF(L56=L57,Y56,MAX(_xlfn.NORM.INV((ROW()-370)/276,250,43),150))/10,0)*10</f>
        <v>#NUM!</v>
      </c>
      <c r="Z57" s="21" t="e">
        <f>ROUNDDOWN(IF(Y57=Y56,Z56,(ROW()-2)/276),2)</f>
        <v>#NUM!</v>
      </c>
    </row>
    <row r="58" spans="1:26" x14ac:dyDescent="0.2">
      <c r="A58" s="4" t="s">
        <v>1572</v>
      </c>
      <c r="B58" s="10" t="s">
        <v>1573</v>
      </c>
      <c r="C58" s="14" t="s">
        <v>1567</v>
      </c>
      <c r="D58" s="10"/>
      <c r="E58" s="3" t="s">
        <v>1501</v>
      </c>
      <c r="F58" s="3" t="s">
        <v>1502</v>
      </c>
      <c r="G58" s="3" t="s">
        <v>25</v>
      </c>
      <c r="H58" s="3" t="s">
        <v>67</v>
      </c>
      <c r="I58" s="3">
        <v>-9</v>
      </c>
      <c r="J58" s="3">
        <v>190</v>
      </c>
      <c r="K58" s="21">
        <v>0.08</v>
      </c>
      <c r="L58" s="3">
        <v>24</v>
      </c>
      <c r="M58" s="3">
        <v>200</v>
      </c>
      <c r="N58" s="21">
        <v>0.12</v>
      </c>
      <c r="O58" s="25">
        <v>390</v>
      </c>
      <c r="P58" s="21">
        <v>0.1</v>
      </c>
      <c r="Q58" s="21">
        <v>0.24</v>
      </c>
      <c r="T58" s="25">
        <f>J58+M58</f>
        <v>390</v>
      </c>
      <c r="U58" s="21">
        <f>ROUNDDOWN(IF(T58=T57,U57,(ROW()-370)/276),2)</f>
        <v>-1.1299999999999999</v>
      </c>
      <c r="V58" s="21">
        <f>ROUNDDOWN(IF(O58=O57,V57,(ROW()-898)/35+0.02),2)</f>
        <v>-23.98</v>
      </c>
      <c r="W58" s="25">
        <f>ROUNDDOWN(IF(I58=I57,W57,MAX(_xlfn.NORM.INV((ROW()-2)/644,250,43),150))/10,0)*10</f>
        <v>190</v>
      </c>
      <c r="X58" s="21">
        <f>ROUNDDOWN(IF(W58=W57,X57,(ROW()-2)/644),2)</f>
        <v>0.08</v>
      </c>
      <c r="Y58" s="3" t="e">
        <f>ROUNDDOWN(IF(L57=L58,Y57,MAX(_xlfn.NORM.INV((ROW()-370)/276,250,43),150))/10,0)*10</f>
        <v>#NUM!</v>
      </c>
      <c r="Z58" s="21" t="e">
        <f>ROUNDDOWN(IF(Y58=Y57,Z57,(ROW()-370)/276),2)</f>
        <v>#NUM!</v>
      </c>
    </row>
    <row r="59" spans="1:26" x14ac:dyDescent="0.2">
      <c r="A59" s="4" t="s">
        <v>2043</v>
      </c>
      <c r="B59" s="10" t="s">
        <v>2044</v>
      </c>
      <c r="C59" s="14" t="s">
        <v>1991</v>
      </c>
      <c r="D59" s="10"/>
      <c r="E59" s="3" t="s">
        <v>1744</v>
      </c>
      <c r="F59" s="3" t="s">
        <v>1744</v>
      </c>
      <c r="G59" s="3" t="s">
        <v>25</v>
      </c>
      <c r="H59" s="3" t="s">
        <v>67</v>
      </c>
      <c r="I59" s="3">
        <v>-8</v>
      </c>
      <c r="J59" s="3">
        <v>190</v>
      </c>
      <c r="K59" s="21">
        <v>0.08</v>
      </c>
      <c r="L59" s="3">
        <v>14</v>
      </c>
      <c r="M59" s="3">
        <v>170</v>
      </c>
      <c r="N59" s="21">
        <v>0.03</v>
      </c>
      <c r="O59" s="25">
        <v>360</v>
      </c>
      <c r="P59" s="21">
        <v>0.03</v>
      </c>
      <c r="Q59" s="21">
        <v>0.19</v>
      </c>
      <c r="T59" s="25">
        <f>J59+M59</f>
        <v>360</v>
      </c>
      <c r="U59" s="21">
        <f>ROUNDDOWN(IF(T59=T58,U58,(ROW()-370)/276),2)</f>
        <v>-1.1200000000000001</v>
      </c>
      <c r="V59" s="21">
        <f>ROUNDDOWN(IF(O59=O58,V58,(ROW()-62)/29+0.06),2)</f>
        <v>-0.04</v>
      </c>
      <c r="W59" s="25">
        <f>ROUNDDOWN(IF(I59=I58,W58,MAX(_xlfn.NORM.INV((ROW()-2)/644,250,43),150))/10,0)*10</f>
        <v>190</v>
      </c>
      <c r="X59" s="21">
        <f>ROUNDDOWN(IF(W59=W58,X58,(ROW()-2)/644),2)</f>
        <v>0.08</v>
      </c>
      <c r="Y59" s="3" t="e">
        <f>ROUNDDOWN(IF(L58=L59,Y58,MAX(_xlfn.NORM.INV((ROW()-370)/276,250,43),150))/10,0)*10</f>
        <v>#NUM!</v>
      </c>
      <c r="Z59" s="21" t="e">
        <f>ROUNDDOWN(IF(Y59=Y58,Z58,(ROW()-370)/276),2)</f>
        <v>#NUM!</v>
      </c>
    </row>
    <row r="60" spans="1:26" x14ac:dyDescent="0.2">
      <c r="A60" s="4" t="s">
        <v>2039</v>
      </c>
      <c r="B60" s="10" t="s">
        <v>2040</v>
      </c>
      <c r="C60" s="14" t="s">
        <v>1991</v>
      </c>
      <c r="D60" s="10"/>
      <c r="E60" s="3" t="s">
        <v>1744</v>
      </c>
      <c r="F60" s="3" t="s">
        <v>1744</v>
      </c>
      <c r="G60" s="3" t="s">
        <v>25</v>
      </c>
      <c r="H60" s="3" t="s">
        <v>67</v>
      </c>
      <c r="I60" s="3">
        <v>-8</v>
      </c>
      <c r="J60" s="3">
        <v>190</v>
      </c>
      <c r="K60" s="21">
        <v>0.08</v>
      </c>
      <c r="L60" s="3">
        <v>98</v>
      </c>
      <c r="M60" s="3">
        <v>290</v>
      </c>
      <c r="N60" s="21">
        <v>0.82</v>
      </c>
      <c r="O60" s="25">
        <v>480</v>
      </c>
      <c r="P60" s="21">
        <v>0.5</v>
      </c>
      <c r="Q60" s="21">
        <v>0.74</v>
      </c>
      <c r="T60" s="25">
        <f>J60+M60</f>
        <v>480</v>
      </c>
      <c r="U60" s="21">
        <f>ROUNDDOWN(IF(T60=T59,U59,(ROW()-370)/276),2)</f>
        <v>-1.1200000000000001</v>
      </c>
      <c r="V60" s="21">
        <f>ROUNDDOWN(IF(O60=O59,V59,(ROW()-62)/29+0.06),2)</f>
        <v>0</v>
      </c>
      <c r="W60" s="25">
        <f>ROUNDDOWN(IF(I60=I59,W59,MAX(_xlfn.NORM.INV((ROW()-2)/644,250,43),150))/10,0)*10</f>
        <v>190</v>
      </c>
      <c r="X60" s="21">
        <f>ROUNDDOWN(IF(W60=W59,X59,(ROW()-2)/644),2)</f>
        <v>0.08</v>
      </c>
      <c r="Y60" s="3" t="e">
        <f>ROUNDDOWN(IF(L59=L60,Y59,MAX(_xlfn.NORM.INV((ROW()-370)/276,250,43),150))/10,0)*10</f>
        <v>#NUM!</v>
      </c>
      <c r="Z60" s="21" t="e">
        <f>ROUNDDOWN(IF(Y60=Y59,Z59,(ROW()-370)/276),2)</f>
        <v>#NUM!</v>
      </c>
    </row>
    <row r="61" spans="1:26" x14ac:dyDescent="0.2">
      <c r="A61" s="4" t="s">
        <v>1260</v>
      </c>
      <c r="B61" s="10" t="s">
        <v>1261</v>
      </c>
      <c r="C61" s="14" t="s">
        <v>1255</v>
      </c>
      <c r="D61" s="10"/>
      <c r="E61" s="3" t="s">
        <v>203</v>
      </c>
      <c r="F61" s="3" t="s">
        <v>1252</v>
      </c>
      <c r="G61" s="3" t="s">
        <v>25</v>
      </c>
      <c r="H61" s="3" t="s">
        <v>67</v>
      </c>
      <c r="I61" s="3">
        <v>-8</v>
      </c>
      <c r="J61" s="3">
        <v>190</v>
      </c>
      <c r="K61" s="21">
        <v>0.08</v>
      </c>
      <c r="L61" s="3">
        <v>49</v>
      </c>
      <c r="M61" s="3">
        <v>230</v>
      </c>
      <c r="N61" s="21">
        <v>0.32</v>
      </c>
      <c r="O61" s="25">
        <v>420</v>
      </c>
      <c r="P61" s="21">
        <v>0.23</v>
      </c>
      <c r="Q61" s="21">
        <v>0.21</v>
      </c>
      <c r="T61" s="25">
        <f>J61+M61</f>
        <v>420</v>
      </c>
      <c r="U61" s="21">
        <f>ROUNDDOWN(IF(T61=T60,U60,(ROW()-370)/276),2)</f>
        <v>-1.1100000000000001</v>
      </c>
      <c r="V61" s="21">
        <f>ROUNDDOWN(IF(O61=O60,V60,(ROW()-377)/41+0.02),2)</f>
        <v>-7.68</v>
      </c>
      <c r="W61" s="25">
        <f>ROUNDDOWN(IF(I61=I60,W60,MAX(_xlfn.NORM.INV((ROW()-2)/644,250,43),150))/10,0)*10</f>
        <v>190</v>
      </c>
      <c r="X61" s="21">
        <f>ROUNDDOWN(IF(W61=W60,X60,(ROW()-2)/644),2)</f>
        <v>0.08</v>
      </c>
      <c r="Y61" s="3" t="e">
        <f>ROUNDDOWN(IF(L60=L61,Y60,MAX(_xlfn.NORM.INV((ROW()-370)/276,250,43),150))/10,0)*10</f>
        <v>#NUM!</v>
      </c>
      <c r="Z61" s="21" t="e">
        <f>ROUNDDOWN(IF(Y61=Y60,Z60,(ROW()-370)/276),2)</f>
        <v>#NUM!</v>
      </c>
    </row>
    <row r="62" spans="1:26" x14ac:dyDescent="0.2">
      <c r="A62" s="4" t="s">
        <v>235</v>
      </c>
      <c r="B62" s="10" t="s">
        <v>236</v>
      </c>
      <c r="C62" s="14" t="s">
        <v>232</v>
      </c>
      <c r="D62" s="10"/>
      <c r="E62" s="3" t="s">
        <v>203</v>
      </c>
      <c r="F62" s="3" t="s">
        <v>204</v>
      </c>
      <c r="G62" s="3" t="s">
        <v>25</v>
      </c>
      <c r="H62" s="3" t="s">
        <v>21</v>
      </c>
      <c r="I62" s="3">
        <v>-7</v>
      </c>
      <c r="J62" s="3">
        <v>190</v>
      </c>
      <c r="K62" s="21">
        <v>0.08</v>
      </c>
      <c r="L62" s="3">
        <v>7</v>
      </c>
      <c r="M62" s="3">
        <v>210</v>
      </c>
      <c r="N62" s="21">
        <v>0.18</v>
      </c>
      <c r="O62" s="25">
        <v>400</v>
      </c>
      <c r="P62" s="21">
        <v>0.12</v>
      </c>
      <c r="Q62" s="21">
        <v>0.18</v>
      </c>
      <c r="T62" s="25">
        <f>J62+M62</f>
        <v>400</v>
      </c>
      <c r="U62" s="21">
        <f>ROUNDDOWN(IF(T62=T61,U61,(ROW()-2)/368),2)</f>
        <v>0.16</v>
      </c>
      <c r="V62" s="21">
        <f>ROUNDDOWN(IF(O62=O61,V61,(ROW()-274)/103+0.01),2)</f>
        <v>-2.04</v>
      </c>
      <c r="W62" s="25">
        <f>ROUNDDOWN(IF(I62=I61,W61,MAX(_xlfn.NORM.INV((ROW()-2)/644,250,43),150))/10,0)*10</f>
        <v>190</v>
      </c>
      <c r="X62" s="21">
        <f>ROUNDDOWN(IF(W62=W61,X61,(ROW()-2)/644),2)</f>
        <v>0.08</v>
      </c>
      <c r="Y62" s="3">
        <f>ROUNDDOWN(IF(L62=L61,Y61,MAX(_xlfn.NORM.INV((ROW()-2)/368,250,43),150))/10,0)*10</f>
        <v>200</v>
      </c>
      <c r="Z62" s="21" t="e">
        <f>ROUNDDOWN(IF(Y62=Y61,Z61,(ROW()-2)/368+0.01),2)</f>
        <v>#NUM!</v>
      </c>
    </row>
    <row r="63" spans="1:26" x14ac:dyDescent="0.2">
      <c r="A63" s="4" t="s">
        <v>508</v>
      </c>
      <c r="B63" s="10" t="s">
        <v>509</v>
      </c>
      <c r="C63" s="14" t="s">
        <v>472</v>
      </c>
      <c r="D63" s="10"/>
      <c r="E63" s="3" t="s">
        <v>203</v>
      </c>
      <c r="F63" s="3" t="s">
        <v>423</v>
      </c>
      <c r="G63" s="3" t="s">
        <v>25</v>
      </c>
      <c r="H63" s="3" t="s">
        <v>21</v>
      </c>
      <c r="I63" s="3">
        <v>-7</v>
      </c>
      <c r="J63" s="3">
        <v>190</v>
      </c>
      <c r="K63" s="21">
        <v>0.08</v>
      </c>
      <c r="L63" s="3">
        <v>22</v>
      </c>
      <c r="M63" s="3">
        <v>230</v>
      </c>
      <c r="N63" s="21">
        <v>0.33</v>
      </c>
      <c r="O63" s="25">
        <v>420</v>
      </c>
      <c r="P63" s="21">
        <v>0.18</v>
      </c>
      <c r="Q63" s="21">
        <v>0.25</v>
      </c>
      <c r="T63" s="25">
        <f>J63+M63</f>
        <v>420</v>
      </c>
      <c r="U63" s="21">
        <f>ROUNDDOWN(IF(T63=T62,U62,(ROW()-2)/368),2)</f>
        <v>0.16</v>
      </c>
      <c r="V63" s="21">
        <f>ROUNDDOWN(IF(O63=O62,V62,(ROW()-274)/103+0.01),2)</f>
        <v>-2.0299999999999998</v>
      </c>
      <c r="W63" s="25">
        <f>ROUNDDOWN(IF(I63=I62,W62,MAX(_xlfn.NORM.INV((ROW()-2)/644,250,43),150))/10,0)*10</f>
        <v>190</v>
      </c>
      <c r="X63" s="21">
        <f>ROUNDDOWN(IF(W63=W62,X62,(ROW()-2)/644),2)</f>
        <v>0.08</v>
      </c>
      <c r="Y63" s="3">
        <f>ROUNDDOWN(IF(L63=L62,Y62,MAX(_xlfn.NORM.INV((ROW()-2)/368,250,43),150))/10,0)*10</f>
        <v>200</v>
      </c>
      <c r="Z63" s="21" t="e">
        <f>ROUNDDOWN(IF(Y63=Y62,Z62,(ROW()-2)/368+0.01),2)</f>
        <v>#NUM!</v>
      </c>
    </row>
    <row r="64" spans="1:26" x14ac:dyDescent="0.2">
      <c r="A64" s="4" t="s">
        <v>1470</v>
      </c>
      <c r="B64" s="10" t="s">
        <v>1471</v>
      </c>
      <c r="C64" s="14" t="s">
        <v>1463</v>
      </c>
      <c r="D64" s="10"/>
      <c r="E64" s="3" t="s">
        <v>1443</v>
      </c>
      <c r="F64" s="3" t="s">
        <v>1444</v>
      </c>
      <c r="G64" s="3" t="s">
        <v>25</v>
      </c>
      <c r="H64" s="3" t="s">
        <v>67</v>
      </c>
      <c r="I64" s="3">
        <v>-7</v>
      </c>
      <c r="J64" s="3">
        <v>190</v>
      </c>
      <c r="K64" s="21">
        <v>0.08</v>
      </c>
      <c r="L64" s="3">
        <v>18</v>
      </c>
      <c r="M64" s="3">
        <v>190</v>
      </c>
      <c r="N64" s="21">
        <v>0.08</v>
      </c>
      <c r="O64" s="25">
        <v>380</v>
      </c>
      <c r="P64" s="21">
        <v>7.0000000000000007E-2</v>
      </c>
      <c r="Q64" s="21">
        <v>0.12</v>
      </c>
      <c r="T64" s="25">
        <f>J64+M64</f>
        <v>380</v>
      </c>
      <c r="U64" s="21">
        <f>ROUNDDOWN(IF(T64=T63,U63,(ROW()-370)/276),2)</f>
        <v>-1.1000000000000001</v>
      </c>
      <c r="V64" s="21">
        <f>ROUNDDOWN(IF(O64=O63,V63,(ROW()-493)/15+0.06),2)</f>
        <v>-28.54</v>
      </c>
      <c r="W64" s="25">
        <f>ROUNDDOWN(IF(I64=I63,W63,MAX(_xlfn.NORM.INV((ROW()-2)/644,250,43),150))/10,0)*10</f>
        <v>190</v>
      </c>
      <c r="X64" s="21">
        <f>ROUNDDOWN(IF(W64=W63,X63,(ROW()-2)/644),2)</f>
        <v>0.08</v>
      </c>
      <c r="Y64" s="3" t="e">
        <f>ROUNDDOWN(IF(L63=L64,Y63,MAX(_xlfn.NORM.INV((ROW()-370)/276,250,43),150))/10,0)*10</f>
        <v>#NUM!</v>
      </c>
      <c r="Z64" s="21" t="e">
        <f>ROUNDDOWN(IF(Y64=Y63,Z63,(ROW()-370)/276),2)</f>
        <v>#NUM!</v>
      </c>
    </row>
    <row r="65" spans="1:26" x14ac:dyDescent="0.2">
      <c r="A65" s="4" t="s">
        <v>783</v>
      </c>
      <c r="B65" s="10" t="s">
        <v>784</v>
      </c>
      <c r="C65" s="14" t="s">
        <v>782</v>
      </c>
      <c r="D65" s="10"/>
      <c r="E65" s="3" t="s">
        <v>65</v>
      </c>
      <c r="F65" s="3" t="s">
        <v>675</v>
      </c>
      <c r="G65" s="3" t="s">
        <v>25</v>
      </c>
      <c r="H65" s="3" t="s">
        <v>67</v>
      </c>
      <c r="I65" s="3">
        <v>-7</v>
      </c>
      <c r="J65" s="3">
        <v>190</v>
      </c>
      <c r="K65" s="21">
        <v>0.08</v>
      </c>
      <c r="L65" s="3">
        <v>27</v>
      </c>
      <c r="M65" s="3">
        <v>210</v>
      </c>
      <c r="N65" s="21">
        <v>0.18</v>
      </c>
      <c r="O65" s="25">
        <v>400</v>
      </c>
      <c r="P65" s="21">
        <v>0.15</v>
      </c>
      <c r="Q65" s="21">
        <v>0.09</v>
      </c>
      <c r="T65" s="25">
        <f>J65+M65</f>
        <v>400</v>
      </c>
      <c r="U65" s="21">
        <f>ROUNDDOWN(IF(T65=T64,U64,(ROW()-370)/276),2)</f>
        <v>-1.1000000000000001</v>
      </c>
      <c r="V65" s="21">
        <f>ROUNDDOWN(IF(O65=O64,V64,(ROW()-592)/78+0.02),2)</f>
        <v>-6.73</v>
      </c>
      <c r="W65" s="25">
        <f>ROUNDDOWN(IF(I65=I64,W64,MAX(_xlfn.NORM.INV((ROW()-2)/644,250,43),150))/10,0)*10</f>
        <v>190</v>
      </c>
      <c r="X65" s="21">
        <f>ROUNDDOWN(IF(W65=W64,X64,(ROW()-2)/644),2)</f>
        <v>0.08</v>
      </c>
      <c r="Y65" s="3" t="e">
        <f>ROUNDDOWN(IF(L64=L65,Y64,MAX(_xlfn.NORM.INV((ROW()-370)/276,250,43),150))/10,0)*10</f>
        <v>#NUM!</v>
      </c>
      <c r="Z65" s="21" t="e">
        <f>ROUNDDOWN(IF(Y65=Y64,Z64,(ROW()-370)/276),2)</f>
        <v>#NUM!</v>
      </c>
    </row>
    <row r="66" spans="1:26" x14ac:dyDescent="0.2">
      <c r="A66" s="4" t="s">
        <v>623</v>
      </c>
      <c r="B66" s="10" t="s">
        <v>624</v>
      </c>
      <c r="C66" s="14" t="s">
        <v>602</v>
      </c>
      <c r="D66" s="10"/>
      <c r="E66" s="3" t="s">
        <v>576</v>
      </c>
      <c r="F66" s="3" t="s">
        <v>577</v>
      </c>
      <c r="G66" s="3" t="s">
        <v>25</v>
      </c>
      <c r="H66" s="3" t="s">
        <v>21</v>
      </c>
      <c r="I66" s="3">
        <v>-7</v>
      </c>
      <c r="J66" s="3">
        <v>190</v>
      </c>
      <c r="K66" s="21">
        <v>0.08</v>
      </c>
      <c r="L66" s="3">
        <v>0</v>
      </c>
      <c r="M66" s="3">
        <v>150</v>
      </c>
      <c r="N66" s="21">
        <v>0.01</v>
      </c>
      <c r="O66" s="25">
        <v>340</v>
      </c>
      <c r="P66" s="21">
        <v>0.01</v>
      </c>
      <c r="Q66" s="21">
        <v>0.03</v>
      </c>
      <c r="T66" s="25">
        <f>J66+M66</f>
        <v>340</v>
      </c>
      <c r="U66" s="21">
        <f>ROUNDDOWN(IF(T66=T65,U65,(ROW()-2)/368),2)</f>
        <v>0.17</v>
      </c>
      <c r="V66" s="21">
        <f>1%+0.02</f>
        <v>0.03</v>
      </c>
      <c r="W66" s="25">
        <f>ROUNDDOWN(IF(I66=I65,W65,MAX(_xlfn.NORM.INV((ROW()-2)/644,250,43),150))/10,0)*10</f>
        <v>190</v>
      </c>
      <c r="X66" s="21">
        <f>ROUNDDOWN(IF(W66=W65,X65,(ROW()-2)/644),2)</f>
        <v>0.08</v>
      </c>
      <c r="Y66" s="3">
        <f>ROUNDDOWN(IF(L66=L65,Y65,MAX(_xlfn.NORM.INV((ROW()-2)/368,250,43),150))/10,0)*10</f>
        <v>200</v>
      </c>
      <c r="Z66" s="21" t="e">
        <f>ROUNDDOWN(IF(Y66=Y65,Z65,(ROW()-2)/368+0.01),2)</f>
        <v>#NUM!</v>
      </c>
    </row>
    <row r="67" spans="1:26" x14ac:dyDescent="0.2">
      <c r="A67" s="3" t="s">
        <v>2390</v>
      </c>
      <c r="B67" s="3" t="s">
        <v>2391</v>
      </c>
      <c r="C67" s="14" t="s">
        <v>2375</v>
      </c>
      <c r="E67" s="3" t="s">
        <v>2366</v>
      </c>
      <c r="F67" s="3" t="s">
        <v>2367</v>
      </c>
      <c r="G67" s="3" t="s">
        <v>25</v>
      </c>
      <c r="H67" s="3" t="s">
        <v>21</v>
      </c>
      <c r="I67" s="3">
        <v>-7</v>
      </c>
      <c r="J67" s="3">
        <v>190</v>
      </c>
      <c r="K67" s="21">
        <v>0.08</v>
      </c>
      <c r="L67" s="3">
        <v>0</v>
      </c>
      <c r="M67" s="3">
        <v>150</v>
      </c>
      <c r="N67" s="21">
        <v>0.01</v>
      </c>
      <c r="O67" s="25">
        <v>340</v>
      </c>
      <c r="P67" s="21">
        <v>0.01</v>
      </c>
      <c r="Q67" s="21">
        <v>0.22</v>
      </c>
      <c r="T67" s="25">
        <f>J67+M67</f>
        <v>340</v>
      </c>
      <c r="U67" s="21">
        <f>ROUNDDOWN(IF(T67=T66,U66,(ROW()-2)/368),2)</f>
        <v>0.17</v>
      </c>
      <c r="V67" s="21">
        <f>ROUNDDOWN(IF(O67=O66,V66,(ROW()-1042)/13+0.15),2)</f>
        <v>0.03</v>
      </c>
      <c r="W67" s="25">
        <f>ROUNDDOWN(IF(I67=I66,W66,MAX(_xlfn.NORM.INV((ROW()-2)/644,250,43),150))/10,0)*10</f>
        <v>190</v>
      </c>
      <c r="X67" s="21">
        <f>ROUNDDOWN(IF(W67=W66,X66,(ROW()-2)/644),2)</f>
        <v>0.08</v>
      </c>
      <c r="Y67" s="3">
        <f>ROUNDDOWN(IF(L67=L66,Y66,MAX(_xlfn.NORM.INV((ROW()-2)/368,250,43),150))/10,0)*10</f>
        <v>200</v>
      </c>
      <c r="Z67" s="21" t="e">
        <f>ROUNDDOWN(IF(Y67=Y66,Z66,(ROW()-2)/368+0.01),2)</f>
        <v>#NUM!</v>
      </c>
    </row>
    <row r="68" spans="1:26" x14ac:dyDescent="0.2">
      <c r="A68" s="4" t="s">
        <v>1474</v>
      </c>
      <c r="B68" s="10" t="s">
        <v>1475</v>
      </c>
      <c r="C68" s="14" t="s">
        <v>1463</v>
      </c>
      <c r="D68" s="10"/>
      <c r="E68" s="3" t="s">
        <v>1443</v>
      </c>
      <c r="F68" s="3" t="s">
        <v>1444</v>
      </c>
      <c r="G68" s="3" t="s">
        <v>25</v>
      </c>
      <c r="H68" s="3" t="s">
        <v>67</v>
      </c>
      <c r="I68" s="3">
        <v>-6</v>
      </c>
      <c r="J68" s="3">
        <v>190</v>
      </c>
      <c r="K68" s="21">
        <v>0.08</v>
      </c>
      <c r="L68" s="3">
        <v>23</v>
      </c>
      <c r="M68" s="3">
        <v>200</v>
      </c>
      <c r="N68" s="21">
        <v>0.12</v>
      </c>
      <c r="O68" s="25">
        <v>390</v>
      </c>
      <c r="P68" s="21">
        <v>0.1</v>
      </c>
      <c r="Q68" s="21">
        <v>0.26</v>
      </c>
      <c r="T68" s="25">
        <f>J68+M68</f>
        <v>390</v>
      </c>
      <c r="U68" s="21">
        <f>ROUNDDOWN(IF(T68=T67,U67,(ROW()-370)/276),2)</f>
        <v>-1.0900000000000001</v>
      </c>
      <c r="V68" s="21">
        <f>ROUNDDOWN(IF(O68=O67,V67,(ROW()-493)/15+0.06),2)</f>
        <v>-28.27</v>
      </c>
      <c r="W68" s="25">
        <f>ROUNDDOWN(IF(I68=I67,W67,MAX(_xlfn.NORM.INV((ROW()-2)/644,250,43),150))/10,0)*10</f>
        <v>190</v>
      </c>
      <c r="X68" s="21">
        <f>ROUNDDOWN(IF(W68=W67,X67,(ROW()-2)/644),2)</f>
        <v>0.08</v>
      </c>
      <c r="Y68" s="3" t="e">
        <f>ROUNDDOWN(IF(L67=L68,Y67,MAX(_xlfn.NORM.INV((ROW()-370)/276,250,43),150))/10,0)*10</f>
        <v>#NUM!</v>
      </c>
      <c r="Z68" s="21" t="e">
        <f>ROUNDDOWN(IF(Y68=Y67,Z67,(ROW()-370)/276),2)</f>
        <v>#NUM!</v>
      </c>
    </row>
    <row r="69" spans="1:26" x14ac:dyDescent="0.2">
      <c r="A69" s="4" t="s">
        <v>787</v>
      </c>
      <c r="B69" s="10" t="s">
        <v>788</v>
      </c>
      <c r="C69" s="14" t="s">
        <v>782</v>
      </c>
      <c r="D69" s="10"/>
      <c r="E69" s="3" t="s">
        <v>65</v>
      </c>
      <c r="F69" s="3" t="s">
        <v>675</v>
      </c>
      <c r="G69" s="3" t="s">
        <v>25</v>
      </c>
      <c r="H69" s="3" t="s">
        <v>67</v>
      </c>
      <c r="I69" s="3">
        <v>-6</v>
      </c>
      <c r="J69" s="3">
        <v>190</v>
      </c>
      <c r="K69" s="21">
        <v>0.08</v>
      </c>
      <c r="L69" s="3">
        <v>21</v>
      </c>
      <c r="M69" s="3">
        <v>190</v>
      </c>
      <c r="N69" s="21">
        <v>0.08</v>
      </c>
      <c r="O69" s="25">
        <v>380</v>
      </c>
      <c r="P69" s="21">
        <v>7.0000000000000007E-2</v>
      </c>
      <c r="Q69" s="21">
        <v>0.03</v>
      </c>
      <c r="T69" s="25">
        <f>J69+M69</f>
        <v>380</v>
      </c>
      <c r="U69" s="21">
        <f>ROUNDDOWN(IF(T69=T68,U68,(ROW()-370)/276),2)</f>
        <v>-1.0900000000000001</v>
      </c>
      <c r="V69" s="21">
        <f>ROUNDDOWN(IF(O69=O68,V68,(ROW()-592)/78+0.02),2)</f>
        <v>-6.68</v>
      </c>
      <c r="W69" s="25">
        <f>ROUNDDOWN(IF(I69=I68,W68,MAX(_xlfn.NORM.INV((ROW()-2)/644,250,43),150))/10,0)*10</f>
        <v>190</v>
      </c>
      <c r="X69" s="21">
        <f>ROUNDDOWN(IF(W69=W68,X68,(ROW()-2)/644),2)</f>
        <v>0.08</v>
      </c>
      <c r="Y69" s="3" t="e">
        <f>ROUNDDOWN(IF(L68=L69,Y68,MAX(_xlfn.NORM.INV((ROW()-370)/276,250,43),150))/10,0)*10</f>
        <v>#NUM!</v>
      </c>
      <c r="Z69" s="21" t="e">
        <f>ROUNDDOWN(IF(Y69=Y68,Z68,(ROW()-370)/276),2)</f>
        <v>#NUM!</v>
      </c>
    </row>
    <row r="70" spans="1:26" x14ac:dyDescent="0.2">
      <c r="A70" s="4" t="s">
        <v>1729</v>
      </c>
      <c r="B70" s="10" t="s">
        <v>1730</v>
      </c>
      <c r="C70" s="14" t="s">
        <v>1710</v>
      </c>
      <c r="D70" s="10"/>
      <c r="E70" s="3" t="s">
        <v>576</v>
      </c>
      <c r="F70" s="3" t="s">
        <v>1639</v>
      </c>
      <c r="G70" s="3" t="s">
        <v>25</v>
      </c>
      <c r="H70" s="3" t="s">
        <v>67</v>
      </c>
      <c r="I70" s="3">
        <v>-6</v>
      </c>
      <c r="J70" s="3">
        <v>190</v>
      </c>
      <c r="K70" s="21">
        <v>0.08</v>
      </c>
      <c r="L70" s="3">
        <v>43</v>
      </c>
      <c r="M70" s="3">
        <v>220</v>
      </c>
      <c r="N70" s="21">
        <v>0.24</v>
      </c>
      <c r="O70" s="25">
        <v>410</v>
      </c>
      <c r="P70" s="21">
        <v>0.18</v>
      </c>
      <c r="Q70" s="21">
        <v>0.13</v>
      </c>
      <c r="T70" s="25">
        <f>J70+M70</f>
        <v>410</v>
      </c>
      <c r="U70" s="21">
        <f>ROUNDDOWN(IF(T70=T69,U69,(ROW()-370)/276),2)</f>
        <v>-1.08</v>
      </c>
      <c r="V70" s="21">
        <f>ROUNDDOWN(IF(O70=O69,V69,(ROW()-776)/22+0.04),2)</f>
        <v>-32.049999999999997</v>
      </c>
      <c r="W70" s="25">
        <f>ROUNDDOWN(IF(I70=I69,W69,MAX(_xlfn.NORM.INV((ROW()-2)/644,250,43),150))/10,0)*10</f>
        <v>190</v>
      </c>
      <c r="X70" s="21">
        <f>ROUNDDOWN(IF(W70=W69,X69,(ROW()-2)/644),2)</f>
        <v>0.08</v>
      </c>
      <c r="Y70" s="3" t="e">
        <f>ROUNDDOWN(IF(L69=L70,Y69,MAX(_xlfn.NORM.INV((ROW()-370)/276,250,43),150))/10,0)*10</f>
        <v>#NUM!</v>
      </c>
      <c r="Z70" s="21" t="e">
        <f>ROUNDDOWN(IF(Y70=Y69,Z69,(ROW()-370)/276),2)</f>
        <v>#NUM!</v>
      </c>
    </row>
    <row r="71" spans="1:26" x14ac:dyDescent="0.2">
      <c r="A71" s="4" t="s">
        <v>1610</v>
      </c>
      <c r="B71" s="10" t="s">
        <v>1611</v>
      </c>
      <c r="C71" s="14" t="s">
        <v>1567</v>
      </c>
      <c r="D71" s="10"/>
      <c r="E71" s="3" t="s">
        <v>1501</v>
      </c>
      <c r="F71" s="3" t="s">
        <v>1502</v>
      </c>
      <c r="G71" s="3" t="s">
        <v>25</v>
      </c>
      <c r="H71" s="3" t="s">
        <v>67</v>
      </c>
      <c r="I71" s="3">
        <v>-5</v>
      </c>
      <c r="J71" s="3">
        <v>190</v>
      </c>
      <c r="K71" s="21">
        <v>0.08</v>
      </c>
      <c r="L71" s="3">
        <v>51</v>
      </c>
      <c r="M71" s="3">
        <v>240</v>
      </c>
      <c r="N71" s="21">
        <v>0.41</v>
      </c>
      <c r="O71" s="25">
        <v>430</v>
      </c>
      <c r="P71" s="21">
        <v>0.3</v>
      </c>
      <c r="Q71" s="21">
        <v>0.42</v>
      </c>
      <c r="T71" s="25">
        <f>J71+M71</f>
        <v>430</v>
      </c>
      <c r="U71" s="21">
        <f>ROUNDDOWN(IF(T71=T70,U70,(ROW()-370)/276),2)</f>
        <v>-1.08</v>
      </c>
      <c r="V71" s="21">
        <f>ROUNDDOWN(IF(O71=O70,V70,(ROW()-898)/35+0.02),2)</f>
        <v>-23.6</v>
      </c>
      <c r="W71" s="25">
        <f>ROUNDDOWN(IF(I71=I70,W70,MAX(_xlfn.NORM.INV((ROW()-2)/644,250,43),150))/10,0)*10</f>
        <v>190</v>
      </c>
      <c r="X71" s="21">
        <f>ROUNDDOWN(IF(W71=W70,X70,(ROW()-2)/644),2)</f>
        <v>0.08</v>
      </c>
      <c r="Y71" s="3" t="e">
        <f>ROUNDDOWN(IF(L70=L71,Y70,MAX(_xlfn.NORM.INV((ROW()-370)/276,250,43),150))/10,0)*10</f>
        <v>#NUM!</v>
      </c>
      <c r="Z71" s="21" t="e">
        <f>ROUNDDOWN(IF(Y71=Y70,Z70,(ROW()-370)/276),2)</f>
        <v>#NUM!</v>
      </c>
    </row>
    <row r="72" spans="1:26" x14ac:dyDescent="0.2">
      <c r="A72" s="4" t="s">
        <v>1043</v>
      </c>
      <c r="B72" s="10" t="s">
        <v>1044</v>
      </c>
      <c r="C72" s="14" t="s">
        <v>1020</v>
      </c>
      <c r="D72" s="10"/>
      <c r="E72" s="3" t="s">
        <v>987</v>
      </c>
      <c r="F72" s="3" t="s">
        <v>988</v>
      </c>
      <c r="G72" s="3" t="s">
        <v>25</v>
      </c>
      <c r="H72" s="3" t="s">
        <v>21</v>
      </c>
      <c r="I72" s="3">
        <v>-4</v>
      </c>
      <c r="J72" s="3">
        <v>190</v>
      </c>
      <c r="K72" s="21">
        <v>0.08</v>
      </c>
      <c r="L72" s="3">
        <v>3</v>
      </c>
      <c r="M72" s="3">
        <v>210</v>
      </c>
      <c r="N72" s="21">
        <v>0.18</v>
      </c>
      <c r="O72" s="25">
        <v>400</v>
      </c>
      <c r="P72" s="21">
        <v>0.12</v>
      </c>
      <c r="Q72" s="21">
        <v>0.33</v>
      </c>
      <c r="T72" s="25">
        <f>J72+M72</f>
        <v>400</v>
      </c>
      <c r="U72" s="21">
        <f>ROUNDDOWN(IF(T72=T71,U71,(ROW()-2)/368),2)</f>
        <v>0.19</v>
      </c>
      <c r="V72" s="21">
        <f>ROUNDDOWN(IF(O72=O71,V71,(ROW()-152)/12+0.08),2)</f>
        <v>-6.58</v>
      </c>
      <c r="W72" s="25">
        <f>ROUNDDOWN(IF(I72=I71,W71,MAX(_xlfn.NORM.INV((ROW()-2)/644,250,43),150))/10,0)*10</f>
        <v>190</v>
      </c>
      <c r="X72" s="21">
        <f>ROUNDDOWN(IF(W72=W71,X71,(ROW()-2)/644),2)</f>
        <v>0.08</v>
      </c>
      <c r="Y72" s="3">
        <f>ROUNDDOWN(IF(L72=L71,Y71,MAX(_xlfn.NORM.INV((ROW()-2)/368,250,43),150))/10,0)*10</f>
        <v>210</v>
      </c>
      <c r="Z72" s="21" t="e">
        <f>ROUNDDOWN(IF(Y72=Y71,Z71,(ROW()-2)/368+0.01),2)</f>
        <v>#NUM!</v>
      </c>
    </row>
    <row r="73" spans="1:26" x14ac:dyDescent="0.2">
      <c r="A73" s="3" t="s">
        <v>2138</v>
      </c>
      <c r="B73" s="3" t="s">
        <v>2139</v>
      </c>
      <c r="C73" s="14" t="s">
        <v>2117</v>
      </c>
      <c r="E73" s="3" t="s">
        <v>18</v>
      </c>
      <c r="F73" s="3" t="s">
        <v>2091</v>
      </c>
      <c r="G73" s="3" t="s">
        <v>25</v>
      </c>
      <c r="H73" s="3" t="s">
        <v>21</v>
      </c>
      <c r="I73" s="3">
        <v>-4</v>
      </c>
      <c r="J73" s="3">
        <v>190</v>
      </c>
      <c r="K73" s="21">
        <v>0.08</v>
      </c>
      <c r="L73" s="3">
        <v>0</v>
      </c>
      <c r="M73" s="3">
        <v>150</v>
      </c>
      <c r="N73" s="21">
        <v>0.01</v>
      </c>
      <c r="O73" s="25">
        <v>340</v>
      </c>
      <c r="P73" s="21">
        <v>0.01</v>
      </c>
      <c r="Q73" s="21">
        <v>0.04</v>
      </c>
      <c r="T73" s="25">
        <f>J73+M73</f>
        <v>340</v>
      </c>
      <c r="U73" s="21">
        <f>ROUNDDOWN(IF(T73=T72,U72,(ROW()-2)/368),2)</f>
        <v>0.19</v>
      </c>
      <c r="V73" s="33">
        <f>1%+0.03</f>
        <v>0.04</v>
      </c>
      <c r="W73" s="25">
        <f>ROUNDDOWN(IF(I73=I72,W72,MAX(_xlfn.NORM.INV((ROW()-2)/644,250,43),150))/10,0)*10</f>
        <v>190</v>
      </c>
      <c r="X73" s="21">
        <f>ROUNDDOWN(IF(W73=W72,X72,(ROW()-2)/644),2)</f>
        <v>0.08</v>
      </c>
      <c r="Y73" s="3">
        <f>ROUNDDOWN(IF(L73=L72,Y72,MAX(_xlfn.NORM.INV((ROW()-2)/368,250,43),150))/10,0)*10</f>
        <v>210</v>
      </c>
      <c r="Z73" s="21" t="e">
        <f>ROUNDDOWN(IF(Y73=Y72,Z72,(ROW()-2)/368+0.01),2)</f>
        <v>#NUM!</v>
      </c>
    </row>
    <row r="74" spans="1:26" x14ac:dyDescent="0.2">
      <c r="A74" s="4" t="s">
        <v>526</v>
      </c>
      <c r="B74" s="10" t="s">
        <v>527</v>
      </c>
      <c r="C74" s="14" t="s">
        <v>472</v>
      </c>
      <c r="D74" s="10"/>
      <c r="E74" s="3" t="s">
        <v>203</v>
      </c>
      <c r="F74" s="3" t="s">
        <v>423</v>
      </c>
      <c r="G74" s="3" t="s">
        <v>25</v>
      </c>
      <c r="H74" s="3" t="s">
        <v>21</v>
      </c>
      <c r="I74" s="3">
        <v>-4</v>
      </c>
      <c r="J74" s="3">
        <v>190</v>
      </c>
      <c r="K74" s="21">
        <v>0.08</v>
      </c>
      <c r="L74" s="3">
        <v>0</v>
      </c>
      <c r="M74" s="3">
        <v>150</v>
      </c>
      <c r="N74" s="21">
        <v>0.01</v>
      </c>
      <c r="O74" s="25">
        <v>340</v>
      </c>
      <c r="P74" s="21">
        <v>0.01</v>
      </c>
      <c r="Q74" s="21">
        <v>0.02</v>
      </c>
      <c r="T74" s="25">
        <f>J74+M74</f>
        <v>340</v>
      </c>
      <c r="U74" s="21">
        <f>ROUNDDOWN(IF(T74=T73,U73,(ROW()-2)/368),2)</f>
        <v>0.19</v>
      </c>
      <c r="V74" s="21">
        <f>ROUNDDOWN(IF(O74=O73,V73,(ROW()-274)/103+0.01),2)</f>
        <v>0.04</v>
      </c>
      <c r="W74" s="25">
        <f>ROUNDDOWN(IF(I74=I73,W73,MAX(_xlfn.NORM.INV((ROW()-2)/644,250,43),150))/10,0)*10</f>
        <v>190</v>
      </c>
      <c r="X74" s="21">
        <f>ROUNDDOWN(IF(W74=W73,X73,(ROW()-2)/644),2)</f>
        <v>0.08</v>
      </c>
      <c r="Y74" s="3">
        <f>ROUNDDOWN(IF(L74=L73,Y73,MAX(_xlfn.NORM.INV((ROW()-2)/368,250,43),150))/10,0)*10</f>
        <v>210</v>
      </c>
      <c r="Z74" s="21" t="e">
        <f>ROUNDDOWN(IF(Y74=Y73,Z73,(ROW()-2)/368+0.01),2)</f>
        <v>#NUM!</v>
      </c>
    </row>
    <row r="75" spans="1:26" x14ac:dyDescent="0.2">
      <c r="A75" s="4" t="s">
        <v>1370</v>
      </c>
      <c r="B75" s="10" t="s">
        <v>1371</v>
      </c>
      <c r="C75" s="14" t="s">
        <v>1319</v>
      </c>
      <c r="D75" s="10"/>
      <c r="E75" s="3" t="s">
        <v>203</v>
      </c>
      <c r="F75" s="3" t="s">
        <v>1268</v>
      </c>
      <c r="G75" s="3" t="s">
        <v>25</v>
      </c>
      <c r="H75" s="3" t="s">
        <v>21</v>
      </c>
      <c r="I75" s="3">
        <v>-4</v>
      </c>
      <c r="J75" s="3">
        <v>190</v>
      </c>
      <c r="K75" s="21">
        <v>0.08</v>
      </c>
      <c r="L75" s="3">
        <v>0</v>
      </c>
      <c r="M75" s="3">
        <v>150</v>
      </c>
      <c r="N75" s="21">
        <v>0.01</v>
      </c>
      <c r="O75" s="25">
        <v>340</v>
      </c>
      <c r="P75" s="21">
        <v>0.01</v>
      </c>
      <c r="Q75" s="21">
        <v>0.02</v>
      </c>
      <c r="T75" s="25">
        <f>J75+M75</f>
        <v>340</v>
      </c>
      <c r="U75" s="21">
        <f>ROUNDDOWN(IF(T75=T74,U74,(ROW()-2)/368),2)</f>
        <v>0.19</v>
      </c>
      <c r="V75" s="21">
        <f>ROUNDDOWN(IF(O75=O74,V74,(ROW()-274)/103+0.01),2)</f>
        <v>0.04</v>
      </c>
      <c r="W75" s="25">
        <f>ROUNDDOWN(IF(I75=I74,W74,MAX(_xlfn.NORM.INV((ROW()-2)/644,250,43),150))/10,0)*10</f>
        <v>190</v>
      </c>
      <c r="X75" s="21">
        <f>ROUNDDOWN(IF(W75=W74,X74,(ROW()-2)/644),2)</f>
        <v>0.08</v>
      </c>
      <c r="Y75" s="3">
        <f>ROUNDDOWN(IF(L75=L74,Y74,MAX(_xlfn.NORM.INV((ROW()-2)/368,250,43),150))/10,0)*10</f>
        <v>210</v>
      </c>
      <c r="Z75" s="21" t="e">
        <f>ROUNDDOWN(IF(Y75=Y74,Z74,(ROW()-2)/368+0.01),2)</f>
        <v>#NUM!</v>
      </c>
    </row>
    <row r="76" spans="1:26" x14ac:dyDescent="0.2">
      <c r="A76" s="4" t="s">
        <v>1354</v>
      </c>
      <c r="B76" s="10" t="s">
        <v>1355</v>
      </c>
      <c r="C76" s="14" t="s">
        <v>1319</v>
      </c>
      <c r="D76" s="10"/>
      <c r="E76" s="3" t="s">
        <v>203</v>
      </c>
      <c r="F76" s="3" t="s">
        <v>1268</v>
      </c>
      <c r="G76" s="3" t="s">
        <v>25</v>
      </c>
      <c r="H76" s="3" t="s">
        <v>21</v>
      </c>
      <c r="I76" s="3">
        <v>-4</v>
      </c>
      <c r="J76" s="3">
        <v>190</v>
      </c>
      <c r="K76" s="21">
        <v>0.08</v>
      </c>
      <c r="L76" s="3">
        <v>12</v>
      </c>
      <c r="M76" s="3">
        <v>220</v>
      </c>
      <c r="N76" s="21">
        <v>0.26</v>
      </c>
      <c r="O76" s="25">
        <v>410</v>
      </c>
      <c r="P76" s="21">
        <v>0.15</v>
      </c>
      <c r="Q76" s="21">
        <v>0.2</v>
      </c>
      <c r="T76" s="25">
        <f>J76+M76</f>
        <v>410</v>
      </c>
      <c r="U76" s="21">
        <f>ROUNDDOWN(IF(T76=T75,U75,(ROW()-2)/368),2)</f>
        <v>0.2</v>
      </c>
      <c r="V76" s="21">
        <f>ROUNDDOWN(IF(O76=O75,V75,(ROW()-274)/103+0.01),2)</f>
        <v>-1.91</v>
      </c>
      <c r="W76" s="25">
        <f>ROUNDDOWN(IF(I76=I75,W75,MAX(_xlfn.NORM.INV((ROW()-2)/644,250,43),150))/10,0)*10</f>
        <v>190</v>
      </c>
      <c r="X76" s="21">
        <f>ROUNDDOWN(IF(W76=W75,X75,(ROW()-2)/644),2)</f>
        <v>0.08</v>
      </c>
      <c r="Y76" s="3">
        <f>ROUNDDOWN(IF(L76=L75,Y75,MAX(_xlfn.NORM.INV((ROW()-2)/368,250,43),150))/10,0)*10</f>
        <v>210</v>
      </c>
      <c r="Z76" s="21" t="e">
        <f>ROUNDDOWN(IF(Y76=Y75,Z75,(ROW()-2)/368+0.01),2)</f>
        <v>#NUM!</v>
      </c>
    </row>
    <row r="77" spans="1:26" x14ac:dyDescent="0.2">
      <c r="A77" s="4" t="s">
        <v>408</v>
      </c>
      <c r="B77" s="10" t="s">
        <v>409</v>
      </c>
      <c r="C77" s="14" t="s">
        <v>369</v>
      </c>
      <c r="D77" s="10"/>
      <c r="E77" s="3" t="s">
        <v>203</v>
      </c>
      <c r="F77" s="3" t="s">
        <v>332</v>
      </c>
      <c r="G77" s="3" t="s">
        <v>25</v>
      </c>
      <c r="H77" s="3" t="s">
        <v>67</v>
      </c>
      <c r="I77" s="3">
        <v>-4</v>
      </c>
      <c r="J77" s="3">
        <v>190</v>
      </c>
      <c r="K77" s="21">
        <v>0.08</v>
      </c>
      <c r="L77" s="3">
        <v>0</v>
      </c>
      <c r="M77" s="3">
        <v>150</v>
      </c>
      <c r="N77" s="21">
        <v>0.01</v>
      </c>
      <c r="O77" s="25">
        <v>340</v>
      </c>
      <c r="P77" s="21">
        <v>0.01</v>
      </c>
      <c r="Q77" s="21">
        <v>0.03</v>
      </c>
      <c r="T77" s="25">
        <f>J77+M77</f>
        <v>340</v>
      </c>
      <c r="U77" s="21">
        <f>ROUNDDOWN(IF(T77=T76,U76,(ROW()-370)/276),2)</f>
        <v>-1.06</v>
      </c>
      <c r="V77" s="21">
        <f>1%+0.02</f>
        <v>0.03</v>
      </c>
      <c r="W77" s="25">
        <f>ROUNDDOWN(IF(I77=I76,W76,MAX(_xlfn.NORM.INV((ROW()-2)/644,250,43),150))/10,0)*10</f>
        <v>190</v>
      </c>
      <c r="X77" s="21">
        <f>ROUNDDOWN(IF(W77=W76,X76,(ROW()-2)/644),2)</f>
        <v>0.08</v>
      </c>
      <c r="Y77" s="3" t="e">
        <f>ROUNDDOWN(IF(L76=L77,Y76,MAX(_xlfn.NORM.INV((ROW()-370)/276,250,43),150))/10,0)*10</f>
        <v>#NUM!</v>
      </c>
      <c r="Z77" s="21" t="e">
        <f>ROUNDDOWN(IF(Y77=Y76,Z76,(ROW()-2)/276),2)</f>
        <v>#NUM!</v>
      </c>
    </row>
    <row r="78" spans="1:26" x14ac:dyDescent="0.2">
      <c r="A78" s="9" t="s">
        <v>164</v>
      </c>
      <c r="B78" s="10" t="s">
        <v>165</v>
      </c>
      <c r="C78" s="14" t="s">
        <v>161</v>
      </c>
      <c r="D78" s="10"/>
      <c r="E78" s="3" t="s">
        <v>144</v>
      </c>
      <c r="F78" s="3" t="s">
        <v>145</v>
      </c>
      <c r="G78" s="3" t="s">
        <v>25</v>
      </c>
      <c r="H78" s="3" t="s">
        <v>21</v>
      </c>
      <c r="I78" s="3">
        <v>-4</v>
      </c>
      <c r="J78" s="3">
        <v>190</v>
      </c>
      <c r="K78" s="21">
        <v>0.08</v>
      </c>
      <c r="L78" s="3">
        <v>23</v>
      </c>
      <c r="M78" s="3">
        <v>240</v>
      </c>
      <c r="N78" s="21">
        <v>0.45</v>
      </c>
      <c r="O78" s="25">
        <v>430</v>
      </c>
      <c r="P78" s="21">
        <v>0.2</v>
      </c>
      <c r="Q78" s="21">
        <v>0.24</v>
      </c>
      <c r="T78" s="25">
        <f>J78+M78</f>
        <v>430</v>
      </c>
      <c r="U78" s="21">
        <f>ROUNDDOWN(IF(T78=T77,U77,(ROW()-2)/368),2)</f>
        <v>0.2</v>
      </c>
      <c r="V78" s="21">
        <f>ROUNDDOWN(IF(O78=O77,V77,(ROW()-517)/33+0.03),2)</f>
        <v>-13.27</v>
      </c>
      <c r="W78" s="25">
        <f>ROUNDDOWN(IF(I78=I77,W77,MAX(_xlfn.NORM.INV((ROW()-2)/644,250,43),150))/10,0)*10</f>
        <v>190</v>
      </c>
      <c r="X78" s="21">
        <f>ROUNDDOWN(IF(W78=W77,X77,(ROW()-2)/644),2)</f>
        <v>0.08</v>
      </c>
      <c r="Y78" s="3">
        <f>ROUNDDOWN(IF(L78=L77,Y77,MAX(_xlfn.NORM.INV((ROW()-2)/368,250,43),150))/10,0)*10</f>
        <v>210</v>
      </c>
      <c r="Z78" s="21" t="e">
        <f>ROUNDDOWN(IF(Y78=Y77,Z77,(ROW()-2)/368+0.01),2)</f>
        <v>#NUM!</v>
      </c>
    </row>
    <row r="79" spans="1:26" x14ac:dyDescent="0.2">
      <c r="A79" s="4" t="s">
        <v>789</v>
      </c>
      <c r="B79" s="10" t="s">
        <v>790</v>
      </c>
      <c r="C79" s="14" t="s">
        <v>782</v>
      </c>
      <c r="D79" s="10"/>
      <c r="E79" s="3" t="s">
        <v>65</v>
      </c>
      <c r="F79" s="3" t="s">
        <v>675</v>
      </c>
      <c r="G79" s="3" t="s">
        <v>25</v>
      </c>
      <c r="H79" s="3" t="s">
        <v>67</v>
      </c>
      <c r="I79" s="3">
        <v>-4</v>
      </c>
      <c r="J79" s="3">
        <v>190</v>
      </c>
      <c r="K79" s="21">
        <v>0.08</v>
      </c>
      <c r="L79" s="3">
        <v>23</v>
      </c>
      <c r="M79" s="3">
        <v>200</v>
      </c>
      <c r="N79" s="21">
        <v>0.12</v>
      </c>
      <c r="O79" s="25">
        <v>390</v>
      </c>
      <c r="P79" s="21">
        <v>0.1</v>
      </c>
      <c r="Q79" s="21">
        <v>0.04</v>
      </c>
      <c r="T79" s="25">
        <f>J79+M79</f>
        <v>390</v>
      </c>
      <c r="U79" s="21">
        <f>ROUNDDOWN(IF(T79=T78,U78,(ROW()-370)/276),2)</f>
        <v>-1.05</v>
      </c>
      <c r="V79" s="21">
        <f>ROUNDDOWN(IF(O79=O78,V78,(ROW()-592)/78+0.02),2)</f>
        <v>-6.55</v>
      </c>
      <c r="W79" s="25">
        <f>ROUNDDOWN(IF(I79=I78,W78,MAX(_xlfn.NORM.INV((ROW()-2)/644,250,43),150))/10,0)*10</f>
        <v>190</v>
      </c>
      <c r="X79" s="21">
        <f>ROUNDDOWN(IF(W79=W78,X78,(ROW()-2)/644),2)</f>
        <v>0.08</v>
      </c>
      <c r="Y79" s="3">
        <f>ROUNDDOWN(IF(L78=L79,Y78,MAX(_xlfn.NORM.INV((ROW()-370)/276,250,43),150))/10,0)*10</f>
        <v>210</v>
      </c>
      <c r="Z79" s="21" t="e">
        <f>ROUNDDOWN(IF(Y79=Y78,Z78,(ROW()-370)/276),2)</f>
        <v>#NUM!</v>
      </c>
    </row>
    <row r="80" spans="1:26" x14ac:dyDescent="0.2">
      <c r="A80" s="4" t="s">
        <v>791</v>
      </c>
      <c r="B80" s="10" t="s">
        <v>792</v>
      </c>
      <c r="C80" s="14" t="s">
        <v>782</v>
      </c>
      <c r="D80" s="10"/>
      <c r="E80" s="3" t="s">
        <v>65</v>
      </c>
      <c r="F80" s="3" t="s">
        <v>675</v>
      </c>
      <c r="G80" s="3" t="s">
        <v>25</v>
      </c>
      <c r="H80" s="3" t="s">
        <v>67</v>
      </c>
      <c r="I80" s="3">
        <v>-4</v>
      </c>
      <c r="J80" s="3">
        <v>190</v>
      </c>
      <c r="K80" s="21">
        <v>0.08</v>
      </c>
      <c r="L80" s="3">
        <v>36</v>
      </c>
      <c r="M80" s="3">
        <v>210</v>
      </c>
      <c r="N80" s="21">
        <v>0.18</v>
      </c>
      <c r="O80" s="25">
        <v>400</v>
      </c>
      <c r="P80" s="21">
        <v>0.15</v>
      </c>
      <c r="Q80" s="21">
        <v>0.09</v>
      </c>
      <c r="T80" s="25">
        <f>J80+M80</f>
        <v>400</v>
      </c>
      <c r="U80" s="21">
        <f>ROUNDDOWN(IF(T80=T79,U79,(ROW()-370)/276),2)</f>
        <v>-1.05</v>
      </c>
      <c r="V80" s="21">
        <f>ROUNDDOWN(IF(O80=O79,V79,(ROW()-592)/78+0.02),2)</f>
        <v>-6.54</v>
      </c>
      <c r="W80" s="25">
        <f>ROUNDDOWN(IF(I80=I79,W79,MAX(_xlfn.NORM.INV((ROW()-2)/644,250,43),150))/10,0)*10</f>
        <v>190</v>
      </c>
      <c r="X80" s="21">
        <f>ROUNDDOWN(IF(W80=W79,X79,(ROW()-2)/644),2)</f>
        <v>0.08</v>
      </c>
      <c r="Y80" s="3" t="e">
        <f>ROUNDDOWN(IF(L79=L80,Y79,MAX(_xlfn.NORM.INV((ROW()-370)/276,250,43),150))/10,0)*10</f>
        <v>#NUM!</v>
      </c>
      <c r="Z80" s="21" t="e">
        <f>ROUNDDOWN(IF(Y80=Y79,Z79,(ROW()-370)/276),2)</f>
        <v>#NUM!</v>
      </c>
    </row>
    <row r="81" spans="1:26" x14ac:dyDescent="0.2">
      <c r="A81" s="4" t="s">
        <v>809</v>
      </c>
      <c r="B81" s="10" t="s">
        <v>810</v>
      </c>
      <c r="C81" s="14" t="s">
        <v>782</v>
      </c>
      <c r="D81" s="10"/>
      <c r="E81" s="3" t="s">
        <v>65</v>
      </c>
      <c r="F81" s="3" t="s">
        <v>675</v>
      </c>
      <c r="G81" s="3" t="s">
        <v>25</v>
      </c>
      <c r="H81" s="3" t="s">
        <v>67</v>
      </c>
      <c r="I81" s="3">
        <v>-4</v>
      </c>
      <c r="J81" s="3">
        <v>190</v>
      </c>
      <c r="K81" s="21">
        <v>0.08</v>
      </c>
      <c r="L81" s="3">
        <v>42</v>
      </c>
      <c r="M81" s="3">
        <v>220</v>
      </c>
      <c r="N81" s="21">
        <v>0.24</v>
      </c>
      <c r="O81" s="25">
        <v>410</v>
      </c>
      <c r="P81" s="21">
        <v>0.18</v>
      </c>
      <c r="Q81" s="21">
        <v>0.13</v>
      </c>
      <c r="T81" s="25">
        <f>J81+M81</f>
        <v>410</v>
      </c>
      <c r="U81" s="21">
        <f>ROUNDDOWN(IF(T81=T80,U80,(ROW()-370)/276),2)</f>
        <v>-1.04</v>
      </c>
      <c r="V81" s="21">
        <f>ROUNDDOWN(IF(O81=O80,V80,(ROW()-592)/78+0.02),2)</f>
        <v>-6.53</v>
      </c>
      <c r="W81" s="25">
        <f>ROUNDDOWN(IF(I81=I80,W80,MAX(_xlfn.NORM.INV((ROW()-2)/644,250,43),150))/10,0)*10</f>
        <v>190</v>
      </c>
      <c r="X81" s="21">
        <f>ROUNDDOWN(IF(W81=W80,X80,(ROW()-2)/644),2)</f>
        <v>0.08</v>
      </c>
      <c r="Y81" s="3" t="e">
        <f>ROUNDDOWN(IF(L80=L81,Y80,MAX(_xlfn.NORM.INV((ROW()-370)/276,250,43),150))/10,0)*10</f>
        <v>#NUM!</v>
      </c>
      <c r="Z81" s="21" t="e">
        <f>ROUNDDOWN(IF(Y81=Y80,Z80,(ROW()-370)/276),2)</f>
        <v>#NUM!</v>
      </c>
    </row>
    <row r="82" spans="1:26" x14ac:dyDescent="0.2">
      <c r="A82" s="7" t="s">
        <v>97</v>
      </c>
      <c r="B82" s="6" t="s">
        <v>98</v>
      </c>
      <c r="C82" s="14" t="s">
        <v>99</v>
      </c>
      <c r="D82" s="8" t="s">
        <v>100</v>
      </c>
      <c r="E82" s="3" t="s">
        <v>65</v>
      </c>
      <c r="F82" s="3" t="s">
        <v>66</v>
      </c>
      <c r="G82" s="3" t="s">
        <v>25</v>
      </c>
      <c r="H82" s="3" t="s">
        <v>67</v>
      </c>
      <c r="I82" s="3">
        <v>-4</v>
      </c>
      <c r="J82" s="3">
        <v>190</v>
      </c>
      <c r="K82" s="21">
        <v>0.08</v>
      </c>
      <c r="L82" s="3">
        <v>48</v>
      </c>
      <c r="M82" s="3">
        <v>230</v>
      </c>
      <c r="N82" s="21">
        <v>0.32</v>
      </c>
      <c r="O82" s="25">
        <v>420</v>
      </c>
      <c r="P82" s="21">
        <v>0.23</v>
      </c>
      <c r="Q82" s="21">
        <v>0.17</v>
      </c>
      <c r="T82" s="25">
        <f>J82+M82</f>
        <v>420</v>
      </c>
      <c r="U82" s="21">
        <f>ROUNDDOWN(IF(T82=T81,U81,(ROW()-370)/276),2)</f>
        <v>-1.04</v>
      </c>
      <c r="V82" s="21">
        <f>ROUNDDOWN(IF(O82=O81,V81,(ROW()-592)/78+0.02),2)</f>
        <v>-6.51</v>
      </c>
      <c r="W82" s="25">
        <f>ROUNDDOWN(IF(I82=I81,W81,MAX(_xlfn.NORM.INV((ROW()-2)/644,250,43),150))/10,0)*10</f>
        <v>190</v>
      </c>
      <c r="X82" s="21">
        <f>ROUNDDOWN(IF(W82=W81,X81,(ROW()-2)/644),2)</f>
        <v>0.08</v>
      </c>
      <c r="Y82" s="3" t="e">
        <f>ROUNDDOWN(IF(L81=L82,Y81,MAX(_xlfn.NORM.INV((ROW()-370)/276,250,43),150))/10,0)*10</f>
        <v>#NUM!</v>
      </c>
      <c r="Z82" s="21" t="e">
        <f>ROUNDDOWN(IF(Y82=Y81,Z81,(ROW()-370)/276),2)</f>
        <v>#NUM!</v>
      </c>
    </row>
    <row r="83" spans="1:26" x14ac:dyDescent="0.2">
      <c r="A83" s="15" t="s">
        <v>2086</v>
      </c>
      <c r="B83" s="16" t="s">
        <v>2087</v>
      </c>
      <c r="C83" s="15" t="s">
        <v>2065</v>
      </c>
      <c r="D83" s="2"/>
      <c r="E83" s="2" t="s">
        <v>280</v>
      </c>
      <c r="F83" s="2" t="s">
        <v>281</v>
      </c>
      <c r="G83" s="2" t="s">
        <v>25</v>
      </c>
      <c r="H83" s="2" t="s">
        <v>67</v>
      </c>
      <c r="I83" s="2">
        <v>-4</v>
      </c>
      <c r="J83" s="3">
        <v>190</v>
      </c>
      <c r="K83" s="21">
        <v>0.08</v>
      </c>
      <c r="L83" s="2">
        <v>79</v>
      </c>
      <c r="M83" s="3">
        <v>270</v>
      </c>
      <c r="N83" s="21">
        <v>0.69</v>
      </c>
      <c r="O83" s="25">
        <v>460</v>
      </c>
      <c r="P83" s="21">
        <v>0.4</v>
      </c>
      <c r="Q83" s="21">
        <v>0.34</v>
      </c>
      <c r="T83" s="25">
        <f>J83+M83</f>
        <v>460</v>
      </c>
      <c r="U83" s="21">
        <f>ROUNDDOWN(IF(T83=T82,U82,(ROW()-370)/276),2)</f>
        <v>-1.03</v>
      </c>
      <c r="V83" s="21">
        <f>ROUNDDOWN(IF(O83=O82,V82,(ROW()-971)/23+0.04),2)</f>
        <v>-38.56</v>
      </c>
      <c r="W83" s="25">
        <f>ROUNDDOWN(IF(I83=I82,W82,MAX(_xlfn.NORM.INV((ROW()-2)/644,250,43),150))/10,0)*10</f>
        <v>190</v>
      </c>
      <c r="X83" s="21">
        <f>ROUNDDOWN(IF(W83=W82,X82,(ROW()-2)/644),2)</f>
        <v>0.08</v>
      </c>
      <c r="Y83" s="3" t="e">
        <f>ROUNDDOWN(IF(L82=L83,Y82,MAX(_xlfn.NORM.INV((ROW()-370)/276,250,43),150))/10,0)*10</f>
        <v>#NUM!</v>
      </c>
      <c r="Z83" s="21" t="e">
        <f>ROUNDDOWN(IF(Y83=Y82,Z82,(ROW()-370)/276),2)</f>
        <v>#NUM!</v>
      </c>
    </row>
    <row r="84" spans="1:26" x14ac:dyDescent="0.2">
      <c r="A84" s="4" t="s">
        <v>530</v>
      </c>
      <c r="B84" s="10" t="s">
        <v>531</v>
      </c>
      <c r="C84" s="14" t="s">
        <v>472</v>
      </c>
      <c r="D84" s="10"/>
      <c r="E84" s="3" t="s">
        <v>203</v>
      </c>
      <c r="F84" s="3" t="s">
        <v>423</v>
      </c>
      <c r="G84" s="3" t="s">
        <v>25</v>
      </c>
      <c r="H84" s="3" t="s">
        <v>21</v>
      </c>
      <c r="I84" s="3">
        <v>-3</v>
      </c>
      <c r="J84" s="3">
        <v>200</v>
      </c>
      <c r="K84" s="21">
        <v>0.12</v>
      </c>
      <c r="L84" s="3">
        <v>0</v>
      </c>
      <c r="M84" s="3">
        <v>150</v>
      </c>
      <c r="N84" s="21">
        <v>0.01</v>
      </c>
      <c r="O84" s="25">
        <v>350</v>
      </c>
      <c r="P84" s="21">
        <v>0.02</v>
      </c>
      <c r="Q84" s="21">
        <v>0.04</v>
      </c>
      <c r="T84" s="25">
        <f>J84+M84</f>
        <v>350</v>
      </c>
      <c r="U84" s="21">
        <f>ROUNDDOWN(IF(T84=T83,U83,(ROW()-2)/368),2)</f>
        <v>0.22</v>
      </c>
      <c r="V84" s="21">
        <f>ROUNDDOWN(IF(O84=O83,V83,(ROW()-274)/103+0.01),2)</f>
        <v>-1.83</v>
      </c>
      <c r="W84" s="25">
        <f>ROUNDDOWN(IF(I84=I83,W83,MAX(_xlfn.NORM.INV((ROW()-2)/644,250,43),150))/10,0)*10</f>
        <v>200</v>
      </c>
      <c r="X84" s="21">
        <f>ROUNDDOWN(IF(W84=W83,X83,(ROW()-2)/644),2)</f>
        <v>0.12</v>
      </c>
      <c r="Y84" s="3">
        <f>ROUNDDOWN(IF(L84=L83,Y83,MAX(_xlfn.NORM.INV((ROW()-2)/368,250,43),150))/10,0)*10</f>
        <v>210</v>
      </c>
      <c r="Z84" s="21" t="e">
        <f>ROUNDDOWN(IF(Y84=Y83,Z83,(ROW()-2)/368+0.01),2)</f>
        <v>#NUM!</v>
      </c>
    </row>
    <row r="85" spans="1:26" x14ac:dyDescent="0.2">
      <c r="A85" s="4" t="s">
        <v>823</v>
      </c>
      <c r="B85" s="10" t="s">
        <v>824</v>
      </c>
      <c r="C85" s="14" t="s">
        <v>782</v>
      </c>
      <c r="D85" s="10"/>
      <c r="E85" s="3" t="s">
        <v>65</v>
      </c>
      <c r="F85" s="3" t="s">
        <v>675</v>
      </c>
      <c r="G85" s="3" t="s">
        <v>25</v>
      </c>
      <c r="H85" s="3" t="s">
        <v>67</v>
      </c>
      <c r="I85" s="3">
        <v>-3</v>
      </c>
      <c r="J85" s="3">
        <v>200</v>
      </c>
      <c r="K85" s="21">
        <v>0.12</v>
      </c>
      <c r="L85" s="3">
        <v>57</v>
      </c>
      <c r="M85" s="3">
        <v>250</v>
      </c>
      <c r="N85" s="21">
        <v>0.5</v>
      </c>
      <c r="O85" s="25">
        <v>450</v>
      </c>
      <c r="P85" s="21">
        <v>0.35</v>
      </c>
      <c r="Q85" s="21">
        <v>0.22</v>
      </c>
      <c r="T85" s="25">
        <f>J85+M85</f>
        <v>450</v>
      </c>
      <c r="U85" s="21">
        <f>ROUNDDOWN(IF(T85=T84,U84,(ROW()-370)/276),2)</f>
        <v>-1.03</v>
      </c>
      <c r="V85" s="21">
        <f>ROUNDDOWN(IF(O85=O84,V84,(ROW()-592)/78+0.02),2)</f>
        <v>-6.48</v>
      </c>
      <c r="W85" s="25">
        <f>ROUNDDOWN(IF(I85=I84,W84,MAX(_xlfn.NORM.INV((ROW()-2)/644,250,43),150))/10,0)*10</f>
        <v>200</v>
      </c>
      <c r="X85" s="21">
        <f>ROUNDDOWN(IF(W85=W84,X84,(ROW()-2)/644),2)</f>
        <v>0.12</v>
      </c>
      <c r="Y85" s="3" t="e">
        <f>ROUNDDOWN(IF(L84=L85,Y84,MAX(_xlfn.NORM.INV((ROW()-370)/276,250,43),150))/10,0)*10</f>
        <v>#NUM!</v>
      </c>
      <c r="Z85" s="21" t="e">
        <f>ROUNDDOWN(IF(Y85=Y84,Z84,(ROW()-370)/276),2)</f>
        <v>#NUM!</v>
      </c>
    </row>
    <row r="86" spans="1:26" x14ac:dyDescent="0.2">
      <c r="A86" s="4" t="s">
        <v>1047</v>
      </c>
      <c r="B86" s="10" t="s">
        <v>1048</v>
      </c>
      <c r="C86" s="14" t="s">
        <v>1020</v>
      </c>
      <c r="D86" s="10"/>
      <c r="E86" s="3" t="s">
        <v>987</v>
      </c>
      <c r="F86" s="3" t="s">
        <v>988</v>
      </c>
      <c r="G86" s="3" t="s">
        <v>25</v>
      </c>
      <c r="H86" s="3" t="s">
        <v>21</v>
      </c>
      <c r="I86" s="3">
        <v>-2</v>
      </c>
      <c r="J86" s="3">
        <v>200</v>
      </c>
      <c r="K86" s="21">
        <v>0.12</v>
      </c>
      <c r="L86" s="3">
        <v>0</v>
      </c>
      <c r="M86" s="3">
        <v>150</v>
      </c>
      <c r="N86" s="21">
        <v>0.01</v>
      </c>
      <c r="O86" s="25">
        <v>350</v>
      </c>
      <c r="P86" s="21">
        <v>0.02</v>
      </c>
      <c r="Q86" s="21">
        <v>0.09</v>
      </c>
      <c r="T86" s="25">
        <f>J86+M86</f>
        <v>350</v>
      </c>
      <c r="U86" s="21">
        <f>ROUNDDOWN(IF(T86=T85,U85,(ROW()-2)/368),2)</f>
        <v>0.22</v>
      </c>
      <c r="V86" s="21">
        <f>1%+0.08</f>
        <v>0.09</v>
      </c>
      <c r="W86" s="25">
        <f>ROUNDDOWN(IF(I86=I85,W85,MAX(_xlfn.NORM.INV((ROW()-2)/644,250,43),150))/10,0)*10</f>
        <v>200</v>
      </c>
      <c r="X86" s="21">
        <f>ROUNDDOWN(IF(W86=W85,X85,(ROW()-2)/644),2)</f>
        <v>0.12</v>
      </c>
      <c r="Y86" s="3">
        <f>ROUNDDOWN(IF(L86=L85,Y85,MAX(_xlfn.NORM.INV((ROW()-2)/368,250,43),150))/10,0)*10</f>
        <v>210</v>
      </c>
      <c r="Z86" s="21" t="e">
        <f>ROUNDDOWN(IF(Y86=Y85,Z85,(ROW()-2)/368+0.01),2)</f>
        <v>#NUM!</v>
      </c>
    </row>
    <row r="87" spans="1:26" x14ac:dyDescent="0.2">
      <c r="A87" s="4" t="s">
        <v>516</v>
      </c>
      <c r="B87" s="10" t="s">
        <v>517</v>
      </c>
      <c r="C87" s="14" t="s">
        <v>472</v>
      </c>
      <c r="D87" s="10"/>
      <c r="E87" s="3" t="s">
        <v>203</v>
      </c>
      <c r="F87" s="3" t="s">
        <v>423</v>
      </c>
      <c r="G87" s="3" t="s">
        <v>25</v>
      </c>
      <c r="H87" s="3" t="s">
        <v>21</v>
      </c>
      <c r="I87" s="3">
        <v>-2</v>
      </c>
      <c r="J87" s="3">
        <v>200</v>
      </c>
      <c r="K87" s="21">
        <v>0.12</v>
      </c>
      <c r="L87" s="3">
        <v>0</v>
      </c>
      <c r="M87" s="3">
        <v>150</v>
      </c>
      <c r="N87" s="21">
        <v>0.01</v>
      </c>
      <c r="O87" s="25">
        <v>350</v>
      </c>
      <c r="P87" s="21">
        <v>0.02</v>
      </c>
      <c r="Q87" s="21">
        <v>0.04</v>
      </c>
      <c r="T87" s="25">
        <f>J87+M87</f>
        <v>350</v>
      </c>
      <c r="U87" s="21">
        <f>ROUNDDOWN(IF(T87=T86,U86,(ROW()-2)/368),2)</f>
        <v>0.22</v>
      </c>
      <c r="V87" s="21">
        <f>ROUNDDOWN(IF(O87=O86,V86,(ROW()-274)/103+0.01),2)</f>
        <v>0.09</v>
      </c>
      <c r="W87" s="25">
        <f>ROUNDDOWN(IF(I87=I86,W86,MAX(_xlfn.NORM.INV((ROW()-2)/644,250,43),150))/10,0)*10</f>
        <v>200</v>
      </c>
      <c r="X87" s="21">
        <f>ROUNDDOWN(IF(W87=W86,X86,(ROW()-2)/644),2)</f>
        <v>0.12</v>
      </c>
      <c r="Y87" s="3">
        <f>ROUNDDOWN(IF(L87=L86,Y86,MAX(_xlfn.NORM.INV((ROW()-2)/368,250,43),150))/10,0)*10</f>
        <v>210</v>
      </c>
      <c r="Z87" s="21" t="e">
        <f>ROUNDDOWN(IF(Y87=Y86,Z86,(ROW()-2)/368+0.01),2)</f>
        <v>#NUM!</v>
      </c>
    </row>
    <row r="88" spans="1:26" x14ac:dyDescent="0.2">
      <c r="A88" s="4" t="s">
        <v>1364</v>
      </c>
      <c r="B88" s="10" t="s">
        <v>1365</v>
      </c>
      <c r="C88" s="14" t="s">
        <v>1319</v>
      </c>
      <c r="D88" s="10"/>
      <c r="E88" s="3" t="s">
        <v>203</v>
      </c>
      <c r="F88" s="3" t="s">
        <v>1268</v>
      </c>
      <c r="G88" s="3" t="s">
        <v>25</v>
      </c>
      <c r="H88" s="3" t="s">
        <v>21</v>
      </c>
      <c r="I88" s="3">
        <v>-2</v>
      </c>
      <c r="J88" s="3">
        <v>200</v>
      </c>
      <c r="K88" s="21">
        <v>0.12</v>
      </c>
      <c r="L88" s="3">
        <v>0</v>
      </c>
      <c r="M88" s="3">
        <v>150</v>
      </c>
      <c r="N88" s="21">
        <v>0.01</v>
      </c>
      <c r="O88" s="25">
        <v>350</v>
      </c>
      <c r="P88" s="21">
        <v>0.02</v>
      </c>
      <c r="Q88" s="21">
        <v>0.04</v>
      </c>
      <c r="T88" s="25">
        <f>J88+M88</f>
        <v>350</v>
      </c>
      <c r="U88" s="21">
        <f>ROUNDDOWN(IF(T88=T87,U87,(ROW()-2)/368),2)</f>
        <v>0.22</v>
      </c>
      <c r="V88" s="21">
        <f>ROUNDDOWN(IF(O88=O87,V87,(ROW()-274)/103+0.01),2)</f>
        <v>0.09</v>
      </c>
      <c r="W88" s="25">
        <f>ROUNDDOWN(IF(I88=I87,W87,MAX(_xlfn.NORM.INV((ROW()-2)/644,250,43),150))/10,0)*10</f>
        <v>200</v>
      </c>
      <c r="X88" s="21">
        <f>ROUNDDOWN(IF(W88=W87,X87,(ROW()-2)/644),2)</f>
        <v>0.12</v>
      </c>
      <c r="Y88" s="3">
        <f>ROUNDDOWN(IF(L88=L87,Y87,MAX(_xlfn.NORM.INV((ROW()-2)/368,250,43),150))/10,0)*10</f>
        <v>210</v>
      </c>
      <c r="Z88" s="21" t="e">
        <f>ROUNDDOWN(IF(Y88=Y87,Z87,(ROW()-2)/368+0.01),2)</f>
        <v>#NUM!</v>
      </c>
    </row>
    <row r="89" spans="1:26" x14ac:dyDescent="0.2">
      <c r="A89" s="4" t="s">
        <v>404</v>
      </c>
      <c r="B89" s="10" t="s">
        <v>405</v>
      </c>
      <c r="C89" s="14" t="s">
        <v>369</v>
      </c>
      <c r="D89" s="10"/>
      <c r="E89" s="3" t="s">
        <v>203</v>
      </c>
      <c r="F89" s="3" t="s">
        <v>332</v>
      </c>
      <c r="G89" s="3" t="s">
        <v>25</v>
      </c>
      <c r="H89" s="3" t="s">
        <v>67</v>
      </c>
      <c r="I89" s="3">
        <v>-2</v>
      </c>
      <c r="J89" s="3">
        <v>200</v>
      </c>
      <c r="K89" s="21">
        <v>0.12</v>
      </c>
      <c r="L89" s="3">
        <v>49</v>
      </c>
      <c r="M89" s="3">
        <v>230</v>
      </c>
      <c r="N89" s="21">
        <v>0.32</v>
      </c>
      <c r="O89" s="25">
        <v>430</v>
      </c>
      <c r="P89" s="21">
        <v>0.3</v>
      </c>
      <c r="Q89" s="21">
        <v>0.38</v>
      </c>
      <c r="T89" s="25">
        <f>J89+M89</f>
        <v>430</v>
      </c>
      <c r="U89" s="21">
        <f>ROUNDDOWN(IF(T89=T88,U88,(ROW()-370)/276),2)</f>
        <v>-1.01</v>
      </c>
      <c r="V89" s="21">
        <f>ROUNDDOWN(IF(O89=O88,V88,(ROW()-377)/41+0.02),2)</f>
        <v>-7</v>
      </c>
      <c r="W89" s="25">
        <f>ROUNDDOWN(IF(I89=I88,W88,MAX(_xlfn.NORM.INV((ROW()-2)/644,250,43),150))/10,0)*10</f>
        <v>200</v>
      </c>
      <c r="X89" s="21">
        <f>ROUNDDOWN(IF(W89=W88,X88,(ROW()-2)/644),2)</f>
        <v>0.12</v>
      </c>
      <c r="Y89" s="3" t="e">
        <f>ROUNDDOWN(IF(L88=L89,Y88,MAX(_xlfn.NORM.INV((ROW()-370)/276,250,43),150))/10,0)*10</f>
        <v>#NUM!</v>
      </c>
      <c r="Z89" s="21" t="e">
        <f>ROUNDDOWN(IF(Y89=Y88,Z88,(ROW()-370)/276),2)</f>
        <v>#NUM!</v>
      </c>
    </row>
    <row r="90" spans="1:26" x14ac:dyDescent="0.2">
      <c r="A90" s="3" t="s">
        <v>2171</v>
      </c>
      <c r="B90" s="3" t="s">
        <v>2172</v>
      </c>
      <c r="C90" s="14" t="s">
        <v>2173</v>
      </c>
      <c r="D90" s="3" t="s">
        <v>2174</v>
      </c>
      <c r="E90" s="3" t="s">
        <v>324</v>
      </c>
      <c r="F90" s="3" t="s">
        <v>2170</v>
      </c>
      <c r="G90" s="3" t="s">
        <v>25</v>
      </c>
      <c r="H90" s="3" t="s">
        <v>21</v>
      </c>
      <c r="I90" s="3">
        <v>-2</v>
      </c>
      <c r="J90" s="3">
        <v>200</v>
      </c>
      <c r="K90" s="21">
        <v>0.12</v>
      </c>
      <c r="L90" s="3">
        <v>8</v>
      </c>
      <c r="M90" s="3">
        <v>210</v>
      </c>
      <c r="N90" s="21">
        <v>0.18</v>
      </c>
      <c r="O90" s="25">
        <v>410</v>
      </c>
      <c r="P90" s="21">
        <v>0.15</v>
      </c>
      <c r="Q90" s="21">
        <v>0.05</v>
      </c>
      <c r="T90" s="25">
        <f>J90+M90</f>
        <v>410</v>
      </c>
      <c r="U90" s="21">
        <f>ROUNDDOWN(IF(T90=T89,U89,(ROW()-2)/368),2)</f>
        <v>0.23</v>
      </c>
      <c r="V90" s="21">
        <f>1%+0.04</f>
        <v>0.05</v>
      </c>
      <c r="W90" s="25">
        <f>ROUNDDOWN(IF(I90=I89,W89,MAX(_xlfn.NORM.INV((ROW()-2)/644,250,43),150))/10,0)*10</f>
        <v>200</v>
      </c>
      <c r="X90" s="21">
        <f>ROUNDDOWN(IF(W90=W89,X89,(ROW()-2)/644),2)</f>
        <v>0.12</v>
      </c>
      <c r="Y90" s="3">
        <f>ROUNDDOWN(IF(L90=L89,Y89,MAX(_xlfn.NORM.INV((ROW()-2)/368,250,43),150))/10,0)*10</f>
        <v>210</v>
      </c>
      <c r="Z90" s="21" t="e">
        <f>ROUNDDOWN(IF(Y90=Y89,Z89,(ROW()-2)/368+0.01),2)</f>
        <v>#NUM!</v>
      </c>
    </row>
    <row r="91" spans="1:26" x14ac:dyDescent="0.2">
      <c r="A91" s="4" t="s">
        <v>867</v>
      </c>
      <c r="B91" s="10" t="s">
        <v>868</v>
      </c>
      <c r="C91" s="14" t="s">
        <v>782</v>
      </c>
      <c r="D91" s="10"/>
      <c r="E91" s="3" t="s">
        <v>65</v>
      </c>
      <c r="F91" s="3" t="s">
        <v>675</v>
      </c>
      <c r="G91" s="3" t="s">
        <v>25</v>
      </c>
      <c r="H91" s="3" t="s">
        <v>67</v>
      </c>
      <c r="I91" s="3">
        <v>-2</v>
      </c>
      <c r="J91" s="3">
        <v>200</v>
      </c>
      <c r="K91" s="21">
        <v>0.12</v>
      </c>
      <c r="L91" s="3">
        <v>57</v>
      </c>
      <c r="M91" s="3">
        <v>250</v>
      </c>
      <c r="N91" s="21">
        <v>0.5</v>
      </c>
      <c r="O91" s="25">
        <v>450</v>
      </c>
      <c r="P91" s="21">
        <v>0.35</v>
      </c>
      <c r="Q91" s="21">
        <v>0.22</v>
      </c>
      <c r="T91" s="25">
        <f>J91+M91</f>
        <v>450</v>
      </c>
      <c r="U91" s="21">
        <f>ROUNDDOWN(IF(T91=T90,U90,(ROW()-370)/276),2)</f>
        <v>-1.01</v>
      </c>
      <c r="V91" s="21">
        <f>ROUNDDOWN(IF(O91=O90,V90,(ROW()-592)/78+0.02),2)</f>
        <v>-6.4</v>
      </c>
      <c r="W91" s="25">
        <f>ROUNDDOWN(IF(I91=I90,W90,MAX(_xlfn.NORM.INV((ROW()-2)/644,250,43),150))/10,0)*10</f>
        <v>200</v>
      </c>
      <c r="X91" s="21">
        <f>ROUNDDOWN(IF(W91=W90,X90,(ROW()-2)/644),2)</f>
        <v>0.12</v>
      </c>
      <c r="Y91" s="3" t="e">
        <f>ROUNDDOWN(IF(L90=L91,Y90,MAX(_xlfn.NORM.INV((ROW()-370)/276,250,43),150))/10,0)*10</f>
        <v>#NUM!</v>
      </c>
      <c r="Z91" s="21" t="e">
        <f>ROUNDDOWN(IF(Y91=Y90,Z90,(ROW()-370)/276),2)</f>
        <v>#NUM!</v>
      </c>
    </row>
    <row r="92" spans="1:26" x14ac:dyDescent="0.2">
      <c r="A92" s="4" t="s">
        <v>968</v>
      </c>
      <c r="B92" s="10" t="s">
        <v>969</v>
      </c>
      <c r="C92" s="14" t="s">
        <v>947</v>
      </c>
      <c r="D92" s="10"/>
      <c r="E92" s="3" t="s">
        <v>894</v>
      </c>
      <c r="F92" s="3" t="s">
        <v>895</v>
      </c>
      <c r="G92" s="3" t="s">
        <v>25</v>
      </c>
      <c r="H92" s="3" t="s">
        <v>21</v>
      </c>
      <c r="I92" s="3">
        <v>-2</v>
      </c>
      <c r="J92" s="3">
        <v>200</v>
      </c>
      <c r="K92" s="21">
        <v>0.12</v>
      </c>
      <c r="L92" s="3">
        <v>0</v>
      </c>
      <c r="M92" s="3">
        <v>150</v>
      </c>
      <c r="N92" s="21">
        <v>0.01</v>
      </c>
      <c r="O92" s="25">
        <v>350</v>
      </c>
      <c r="P92" s="21">
        <v>0.02</v>
      </c>
      <c r="Q92" s="21">
        <v>6.9999999999999993E-2</v>
      </c>
      <c r="T92" s="25">
        <f>J92+M92</f>
        <v>350</v>
      </c>
      <c r="U92" s="21">
        <f>ROUNDDOWN(IF(T92=T91,U91,(ROW()-2)/368),2)</f>
        <v>0.24</v>
      </c>
      <c r="V92" s="21">
        <f>1%+0.06</f>
        <v>6.9999999999999993E-2</v>
      </c>
      <c r="W92" s="25">
        <f>ROUNDDOWN(IF(I92=I91,W91,MAX(_xlfn.NORM.INV((ROW()-2)/644,250,43),150))/10,0)*10</f>
        <v>200</v>
      </c>
      <c r="X92" s="21">
        <f>ROUNDDOWN(IF(W92=W91,X91,(ROW()-2)/644),2)</f>
        <v>0.12</v>
      </c>
      <c r="Y92" s="3">
        <f>ROUNDDOWN(IF(L92=L91,Y91,MAX(_xlfn.NORM.INV((ROW()-2)/368,250,43),150))/10,0)*10</f>
        <v>220</v>
      </c>
      <c r="Z92" s="21" t="e">
        <f>ROUNDDOWN(IF(Y92=Y91,Z91,(ROW()-2)/368+0.01),2)</f>
        <v>#NUM!</v>
      </c>
    </row>
    <row r="93" spans="1:26" x14ac:dyDescent="0.2">
      <c r="A93" s="4" t="s">
        <v>1618</v>
      </c>
      <c r="B93" s="10" t="s">
        <v>1619</v>
      </c>
      <c r="C93" s="14" t="s">
        <v>1567</v>
      </c>
      <c r="D93" s="10"/>
      <c r="E93" s="3" t="s">
        <v>1501</v>
      </c>
      <c r="F93" s="3" t="s">
        <v>1502</v>
      </c>
      <c r="G93" s="3" t="s">
        <v>25</v>
      </c>
      <c r="H93" s="3" t="s">
        <v>67</v>
      </c>
      <c r="I93" s="3">
        <v>-2</v>
      </c>
      <c r="J93" s="3">
        <v>200</v>
      </c>
      <c r="K93" s="21">
        <v>0.12</v>
      </c>
      <c r="L93" s="3">
        <v>21</v>
      </c>
      <c r="M93" s="3">
        <v>190</v>
      </c>
      <c r="N93" s="21">
        <v>0.08</v>
      </c>
      <c r="O93" s="25">
        <v>390</v>
      </c>
      <c r="P93" s="21">
        <v>0.1</v>
      </c>
      <c r="Q93" s="21">
        <v>0.24</v>
      </c>
      <c r="T93" s="25">
        <f>J93+M93</f>
        <v>390</v>
      </c>
      <c r="U93" s="21">
        <f>ROUNDDOWN(IF(T93=T92,U92,(ROW()-370)/276),2)</f>
        <v>-1</v>
      </c>
      <c r="V93" s="21">
        <f>ROUNDDOWN(IF(O93=O92,V92,(ROW()-898)/35+0.02),2)</f>
        <v>-22.98</v>
      </c>
      <c r="W93" s="25">
        <f>ROUNDDOWN(IF(I93=I92,W92,MAX(_xlfn.NORM.INV((ROW()-2)/644,250,43),150))/10,0)*10</f>
        <v>200</v>
      </c>
      <c r="X93" s="21">
        <f>ROUNDDOWN(IF(W93=W92,X92,(ROW()-2)/644),2)</f>
        <v>0.12</v>
      </c>
      <c r="Y93" s="3" t="e">
        <f>ROUNDDOWN(IF(L92=L93,Y92,MAX(_xlfn.NORM.INV((ROW()-370)/276,250,43),150))/10,0)*10</f>
        <v>#NUM!</v>
      </c>
      <c r="Z93" s="21" t="e">
        <f>ROUNDDOWN(IF(Y93=Y92,Z92,(ROW()-370)/276),2)</f>
        <v>#NUM!</v>
      </c>
    </row>
    <row r="94" spans="1:26" x14ac:dyDescent="0.2">
      <c r="A94" s="4" t="s">
        <v>2000</v>
      </c>
      <c r="B94" s="10" t="s">
        <v>2001</v>
      </c>
      <c r="C94" s="14" t="s">
        <v>1991</v>
      </c>
      <c r="D94" s="10"/>
      <c r="E94" s="3" t="s">
        <v>1744</v>
      </c>
      <c r="F94" s="3" t="s">
        <v>1744</v>
      </c>
      <c r="G94" s="3" t="s">
        <v>25</v>
      </c>
      <c r="H94" s="3" t="s">
        <v>67</v>
      </c>
      <c r="I94" s="3">
        <v>-1</v>
      </c>
      <c r="J94" s="3">
        <v>200</v>
      </c>
      <c r="K94" s="21">
        <v>0.12</v>
      </c>
      <c r="L94" s="3">
        <v>0</v>
      </c>
      <c r="M94" s="3">
        <v>150</v>
      </c>
      <c r="N94" s="21">
        <v>0.01</v>
      </c>
      <c r="O94" s="25">
        <v>350</v>
      </c>
      <c r="P94" s="21">
        <v>0.02</v>
      </c>
      <c r="Q94" s="21">
        <v>0.12</v>
      </c>
      <c r="T94" s="25">
        <f>J94+M94</f>
        <v>350</v>
      </c>
      <c r="U94" s="21">
        <f>ROUNDDOWN(IF(T94=T93,U93,(ROW()-370)/276),2)</f>
        <v>-1</v>
      </c>
      <c r="V94" s="21">
        <f>ROUNDDOWN(IF(O94=O93,V93,(ROW()-62)/29+0.06),2)</f>
        <v>1.1599999999999999</v>
      </c>
      <c r="W94" s="25">
        <f>ROUNDDOWN(IF(I94=I93,W93,MAX(_xlfn.NORM.INV((ROW()-2)/644,250,43),150))/10,0)*10</f>
        <v>200</v>
      </c>
      <c r="X94" s="21">
        <f>ROUNDDOWN(IF(W94=W93,X93,(ROW()-2)/644),2)</f>
        <v>0.12</v>
      </c>
      <c r="Y94" s="3" t="e">
        <f>ROUNDDOWN(IF(L93=L94,Y93,MAX(_xlfn.NORM.INV((ROW()-370)/276,250,43),150))/10,0)*10</f>
        <v>#NUM!</v>
      </c>
      <c r="Z94" s="21" t="e">
        <f>ROUNDDOWN(IF(Y94=Y93,Z93,(ROW()-2)/276),2)</f>
        <v>#NUM!</v>
      </c>
    </row>
    <row r="95" spans="1:26" x14ac:dyDescent="0.2">
      <c r="A95" s="3" t="s">
        <v>2134</v>
      </c>
      <c r="B95" s="3" t="s">
        <v>2135</v>
      </c>
      <c r="C95" s="14" t="s">
        <v>2117</v>
      </c>
      <c r="E95" s="3" t="s">
        <v>18</v>
      </c>
      <c r="F95" s="3" t="s">
        <v>2091</v>
      </c>
      <c r="G95" s="3" t="s">
        <v>25</v>
      </c>
      <c r="H95" s="3" t="s">
        <v>21</v>
      </c>
      <c r="I95" s="3">
        <v>-1</v>
      </c>
      <c r="J95" s="3">
        <v>200</v>
      </c>
      <c r="K95" s="21">
        <v>0.12</v>
      </c>
      <c r="L95" s="3">
        <v>3</v>
      </c>
      <c r="M95" s="3">
        <v>210</v>
      </c>
      <c r="N95" s="21">
        <v>0.18</v>
      </c>
      <c r="O95" s="25">
        <v>410</v>
      </c>
      <c r="P95" s="21">
        <v>0.15</v>
      </c>
      <c r="Q95" s="21">
        <v>0.22</v>
      </c>
      <c r="T95" s="25">
        <f>J95+M95</f>
        <v>410</v>
      </c>
      <c r="U95" s="21">
        <f>ROUNDDOWN(IF(T95=T94,U94,(ROW()-2)/368),2)</f>
        <v>0.25</v>
      </c>
      <c r="V95" s="21">
        <f>ROUNDDOWN(IF(O95=O94,V94,(ROW()-219)/31+0.03),2)</f>
        <v>-3.97</v>
      </c>
      <c r="W95" s="25">
        <f>ROUNDDOWN(IF(I95=I94,W94,MAX(_xlfn.NORM.INV((ROW()-2)/644,250,43),150))/10,0)*10</f>
        <v>200</v>
      </c>
      <c r="X95" s="21">
        <f>ROUNDDOWN(IF(W95=W94,X94,(ROW()-2)/644),2)</f>
        <v>0.12</v>
      </c>
      <c r="Y95" s="3">
        <f>ROUNDDOWN(IF(L95=L94,Y94,MAX(_xlfn.NORM.INV((ROW()-2)/368,250,43),150))/10,0)*10</f>
        <v>220</v>
      </c>
      <c r="Z95" s="21" t="e">
        <f>ROUNDDOWN(IF(Y95=Y94,Z94,(ROW()-2)/368+0.01),2)</f>
        <v>#NUM!</v>
      </c>
    </row>
    <row r="96" spans="1:26" x14ac:dyDescent="0.2">
      <c r="A96" s="4" t="s">
        <v>487</v>
      </c>
      <c r="B96" s="10" t="s">
        <v>488</v>
      </c>
      <c r="C96" s="14" t="s">
        <v>472</v>
      </c>
      <c r="D96" s="10"/>
      <c r="E96" s="3" t="s">
        <v>203</v>
      </c>
      <c r="F96" s="3" t="s">
        <v>423</v>
      </c>
      <c r="G96" s="3" t="s">
        <v>25</v>
      </c>
      <c r="H96" s="3" t="s">
        <v>21</v>
      </c>
      <c r="I96" s="3">
        <v>-1</v>
      </c>
      <c r="J96" s="3">
        <v>200</v>
      </c>
      <c r="K96" s="21">
        <v>0.12</v>
      </c>
      <c r="L96" s="3">
        <v>12</v>
      </c>
      <c r="M96" s="3">
        <v>220</v>
      </c>
      <c r="N96" s="21">
        <v>0.26</v>
      </c>
      <c r="O96" s="25">
        <v>420</v>
      </c>
      <c r="P96" s="21">
        <v>0.18</v>
      </c>
      <c r="Q96" s="21">
        <v>0.25</v>
      </c>
      <c r="T96" s="25">
        <f>J96+M96</f>
        <v>420</v>
      </c>
      <c r="U96" s="21">
        <f>ROUNDDOWN(IF(T96=T95,U95,(ROW()-2)/368),2)</f>
        <v>0.25</v>
      </c>
      <c r="V96" s="21">
        <f>ROUNDDOWN(IF(O96=O95,V95,(ROW()-274)/103+0.01),2)</f>
        <v>-1.71</v>
      </c>
      <c r="W96" s="25">
        <f>ROUNDDOWN(IF(I96=I95,W95,MAX(_xlfn.NORM.INV((ROW()-2)/644,250,43),150))/10,0)*10</f>
        <v>200</v>
      </c>
      <c r="X96" s="21">
        <f>ROUNDDOWN(IF(W96=W95,X95,(ROW()-2)/644),2)</f>
        <v>0.12</v>
      </c>
      <c r="Y96" s="3">
        <f>ROUNDDOWN(IF(L96=L95,Y95,MAX(_xlfn.NORM.INV((ROW()-2)/368,250,43),150))/10,0)*10</f>
        <v>220</v>
      </c>
      <c r="Z96" s="21" t="e">
        <f>ROUNDDOWN(IF(Y96=Y95,Z95,(ROW()-2)/368+0.01),2)</f>
        <v>#NUM!</v>
      </c>
    </row>
    <row r="97" spans="1:26" x14ac:dyDescent="0.2">
      <c r="A97" s="4" t="s">
        <v>394</v>
      </c>
      <c r="B97" s="10" t="s">
        <v>395</v>
      </c>
      <c r="C97" s="14" t="s">
        <v>369</v>
      </c>
      <c r="D97" s="10"/>
      <c r="E97" s="3" t="s">
        <v>203</v>
      </c>
      <c r="F97" s="3" t="s">
        <v>332</v>
      </c>
      <c r="G97" s="3" t="s">
        <v>25</v>
      </c>
      <c r="H97" s="3" t="s">
        <v>67</v>
      </c>
      <c r="I97" s="3">
        <v>-1</v>
      </c>
      <c r="J97" s="3">
        <v>200</v>
      </c>
      <c r="K97" s="21">
        <v>0.12</v>
      </c>
      <c r="L97" s="3">
        <v>40</v>
      </c>
      <c r="M97" s="3">
        <v>220</v>
      </c>
      <c r="N97" s="21">
        <v>0.24</v>
      </c>
      <c r="O97" s="25">
        <v>420</v>
      </c>
      <c r="P97" s="21">
        <v>0.23</v>
      </c>
      <c r="Q97" s="21">
        <v>0.21</v>
      </c>
      <c r="T97" s="25">
        <f>J97+M97</f>
        <v>420</v>
      </c>
      <c r="U97" s="21">
        <f>ROUNDDOWN(IF(T97=T96,U96,(ROW()-370)/276),2)</f>
        <v>0.25</v>
      </c>
      <c r="V97" s="21">
        <f>ROUNDDOWN(IF(O97=O96,V96,(ROW()-377)/41+0.02),2)</f>
        <v>-1.71</v>
      </c>
      <c r="W97" s="25">
        <f>ROUNDDOWN(IF(I97=I96,W96,MAX(_xlfn.NORM.INV((ROW()-2)/644,250,43),150))/10,0)*10</f>
        <v>200</v>
      </c>
      <c r="X97" s="21">
        <f>ROUNDDOWN(IF(W97=W96,X96,(ROW()-2)/644),2)</f>
        <v>0.12</v>
      </c>
      <c r="Y97" s="3" t="e">
        <f>ROUNDDOWN(IF(L96=L97,Y96,MAX(_xlfn.NORM.INV((ROW()-370)/276,250,43),150))/10,0)*10</f>
        <v>#NUM!</v>
      </c>
      <c r="Z97" s="21" t="e">
        <f>ROUNDDOWN(IF(Y97=Y96,Z96,(ROW()-370)/276),2)</f>
        <v>#NUM!</v>
      </c>
    </row>
    <row r="98" spans="1:26" x14ac:dyDescent="0.2">
      <c r="A98" s="4" t="s">
        <v>414</v>
      </c>
      <c r="B98" s="10" t="s">
        <v>415</v>
      </c>
      <c r="C98" s="14" t="s">
        <v>369</v>
      </c>
      <c r="D98" s="10"/>
      <c r="E98" s="3" t="s">
        <v>203</v>
      </c>
      <c r="F98" s="3" t="s">
        <v>332</v>
      </c>
      <c r="G98" s="3" t="s">
        <v>25</v>
      </c>
      <c r="H98" s="3" t="s">
        <v>67</v>
      </c>
      <c r="I98" s="3">
        <v>-1</v>
      </c>
      <c r="J98" s="3">
        <v>200</v>
      </c>
      <c r="K98" s="21">
        <v>0.12</v>
      </c>
      <c r="L98" s="3">
        <v>42</v>
      </c>
      <c r="M98" s="3">
        <v>220</v>
      </c>
      <c r="N98" s="21">
        <v>0.24</v>
      </c>
      <c r="O98" s="25">
        <v>420</v>
      </c>
      <c r="P98" s="21">
        <v>0.23</v>
      </c>
      <c r="Q98" s="21">
        <v>0.21</v>
      </c>
      <c r="T98" s="25">
        <f>J98+M98</f>
        <v>420</v>
      </c>
      <c r="U98" s="21">
        <f>ROUNDDOWN(IF(T98=T97,U97,(ROW()-370)/276),2)</f>
        <v>0.25</v>
      </c>
      <c r="V98" s="21">
        <f>ROUNDDOWN(IF(O98=O97,V97,(ROW()-377)/41+0.02),2)</f>
        <v>-1.71</v>
      </c>
      <c r="W98" s="25">
        <f>ROUNDDOWN(IF(I98=I97,W97,MAX(_xlfn.NORM.INV((ROW()-2)/644,250,43),150))/10,0)*10</f>
        <v>200</v>
      </c>
      <c r="X98" s="21">
        <f>ROUNDDOWN(IF(W98=W97,X97,(ROW()-2)/644),2)</f>
        <v>0.12</v>
      </c>
      <c r="Y98" s="3" t="e">
        <f>ROUNDDOWN(IF(L97=L98,Y97,MAX(_xlfn.NORM.INV((ROW()-370)/276,250,43),150))/10,0)*10</f>
        <v>#NUM!</v>
      </c>
      <c r="Z98" s="21" t="e">
        <f>ROUNDDOWN(IF(Y98=Y97,Z97,(ROW()-370)/276),2)</f>
        <v>#NUM!</v>
      </c>
    </row>
    <row r="99" spans="1:26" x14ac:dyDescent="0.2">
      <c r="A99" s="4" t="s">
        <v>558</v>
      </c>
      <c r="B99" s="10" t="s">
        <v>559</v>
      </c>
      <c r="C99" s="14" t="s">
        <v>560</v>
      </c>
      <c r="D99" s="10"/>
      <c r="E99" s="3" t="s">
        <v>203</v>
      </c>
      <c r="F99" s="3" t="s">
        <v>423</v>
      </c>
      <c r="G99" s="3" t="s">
        <v>25</v>
      </c>
      <c r="H99" s="3" t="s">
        <v>67</v>
      </c>
      <c r="I99" s="3">
        <v>-1</v>
      </c>
      <c r="J99" s="3">
        <v>200</v>
      </c>
      <c r="K99" s="21">
        <v>0.12</v>
      </c>
      <c r="L99" s="3">
        <v>60</v>
      </c>
      <c r="M99" s="3">
        <v>250</v>
      </c>
      <c r="N99" s="21">
        <v>0.5</v>
      </c>
      <c r="O99" s="25">
        <v>450</v>
      </c>
      <c r="P99" s="21">
        <v>0.35</v>
      </c>
      <c r="Q99" s="21">
        <v>0.48</v>
      </c>
      <c r="T99" s="25">
        <f>J99+M99</f>
        <v>450</v>
      </c>
      <c r="U99" s="21">
        <f>ROUNDDOWN(IF(T99=T98,U98,(ROW()-370)/276),2)</f>
        <v>-0.98</v>
      </c>
      <c r="V99" s="21">
        <f>ROUNDDOWN(IF(O99=O98,V98,(ROW()-377)/41+0.02),2)</f>
        <v>-6.76</v>
      </c>
      <c r="W99" s="25">
        <f>ROUNDDOWN(IF(I99=I98,W98,MAX(_xlfn.NORM.INV((ROW()-2)/644,250,43),150))/10,0)*10</f>
        <v>200</v>
      </c>
      <c r="X99" s="21">
        <f>ROUNDDOWN(IF(W99=W98,X98,(ROW()-2)/644),2)</f>
        <v>0.12</v>
      </c>
      <c r="Y99" s="3" t="e">
        <f>ROUNDDOWN(IF(L98=L99,Y98,MAX(_xlfn.NORM.INV((ROW()-370)/276,250,43),150))/10,0)*10</f>
        <v>#NUM!</v>
      </c>
      <c r="Z99" s="21" t="e">
        <f>ROUNDDOWN(IF(Y99=Y98,Z98,(ROW()-370)/276),2)</f>
        <v>#NUM!</v>
      </c>
    </row>
    <row r="100" spans="1:26" x14ac:dyDescent="0.2">
      <c r="A100" s="4" t="s">
        <v>1466</v>
      </c>
      <c r="B100" s="10" t="s">
        <v>1467</v>
      </c>
      <c r="C100" s="14" t="s">
        <v>1463</v>
      </c>
      <c r="D100" s="10"/>
      <c r="E100" s="3" t="s">
        <v>1443</v>
      </c>
      <c r="F100" s="3" t="s">
        <v>1444</v>
      </c>
      <c r="G100" s="3" t="s">
        <v>25</v>
      </c>
      <c r="H100" s="3" t="s">
        <v>67</v>
      </c>
      <c r="I100" s="3">
        <v>-1</v>
      </c>
      <c r="J100" s="3">
        <v>200</v>
      </c>
      <c r="K100" s="21">
        <v>0.12</v>
      </c>
      <c r="L100" s="3">
        <v>22</v>
      </c>
      <c r="M100" s="3">
        <v>190</v>
      </c>
      <c r="N100" s="21">
        <v>0.08</v>
      </c>
      <c r="O100" s="25">
        <v>390</v>
      </c>
      <c r="P100" s="21">
        <v>0.1</v>
      </c>
      <c r="Q100" s="21">
        <v>0.26</v>
      </c>
      <c r="T100" s="25">
        <f>J100+M100</f>
        <v>390</v>
      </c>
      <c r="U100" s="21">
        <f>ROUNDDOWN(IF(T100=T99,U99,(ROW()-370)/276),2)</f>
        <v>-0.97</v>
      </c>
      <c r="V100" s="21">
        <f>ROUNDDOWN(IF(O100=O99,V99,(ROW()-493)/15+0.06),2)</f>
        <v>-26.14</v>
      </c>
      <c r="W100" s="25">
        <f>ROUNDDOWN(IF(I100=I99,W99,MAX(_xlfn.NORM.INV((ROW()-2)/644,250,43),150))/10,0)*10</f>
        <v>200</v>
      </c>
      <c r="X100" s="21">
        <f>ROUNDDOWN(IF(W100=W99,X99,(ROW()-2)/644),2)</f>
        <v>0.12</v>
      </c>
      <c r="Y100" s="3" t="e">
        <f>ROUNDDOWN(IF(L99=L100,Y99,MAX(_xlfn.NORM.INV((ROW()-370)/276,250,43),150))/10,0)*10</f>
        <v>#NUM!</v>
      </c>
      <c r="Z100" s="21" t="e">
        <f>ROUNDDOWN(IF(Y100=Y99,Z99,(ROW()-370)/276),2)</f>
        <v>#NUM!</v>
      </c>
    </row>
    <row r="101" spans="1:26" x14ac:dyDescent="0.2">
      <c r="A101" s="4" t="s">
        <v>1488</v>
      </c>
      <c r="B101" s="10" t="s">
        <v>1489</v>
      </c>
      <c r="C101" s="14" t="s">
        <v>1463</v>
      </c>
      <c r="D101" s="10"/>
      <c r="E101" s="3" t="s">
        <v>1443</v>
      </c>
      <c r="F101" s="3" t="s">
        <v>1444</v>
      </c>
      <c r="G101" s="3" t="s">
        <v>25</v>
      </c>
      <c r="H101" s="3" t="s">
        <v>67</v>
      </c>
      <c r="I101" s="3">
        <v>-1</v>
      </c>
      <c r="J101" s="3">
        <v>200</v>
      </c>
      <c r="K101" s="21">
        <v>0.12</v>
      </c>
      <c r="L101" s="3">
        <v>28</v>
      </c>
      <c r="M101" s="3">
        <v>210</v>
      </c>
      <c r="N101" s="21">
        <v>0.18</v>
      </c>
      <c r="O101" s="25">
        <v>410</v>
      </c>
      <c r="P101" s="21">
        <v>0.18</v>
      </c>
      <c r="Q101" s="21">
        <v>0.39</v>
      </c>
      <c r="T101" s="25">
        <f>J101+M101</f>
        <v>410</v>
      </c>
      <c r="U101" s="21">
        <f>ROUNDDOWN(IF(T101=T100,U100,(ROW()-370)/276),2)</f>
        <v>-0.97</v>
      </c>
      <c r="V101" s="21">
        <f>ROUNDDOWN(IF(O101=O100,V100,(ROW()-493)/15+0.06),2)</f>
        <v>-26.07</v>
      </c>
      <c r="W101" s="25">
        <f>ROUNDDOWN(IF(I101=I100,W100,MAX(_xlfn.NORM.INV((ROW()-2)/644,250,43),150))/10,0)*10</f>
        <v>200</v>
      </c>
      <c r="X101" s="21">
        <f>ROUNDDOWN(IF(W101=W100,X100,(ROW()-2)/644),2)</f>
        <v>0.12</v>
      </c>
      <c r="Y101" s="3" t="e">
        <f>ROUNDDOWN(IF(L100=L101,Y100,MAX(_xlfn.NORM.INV((ROW()-370)/276,250,43),150))/10,0)*10</f>
        <v>#NUM!</v>
      </c>
      <c r="Z101" s="21" t="e">
        <f>ROUNDDOWN(IF(Y101=Y100,Z100,(ROW()-370)/276),2)</f>
        <v>#NUM!</v>
      </c>
    </row>
    <row r="102" spans="1:26" x14ac:dyDescent="0.2">
      <c r="A102" s="4" t="s">
        <v>1480</v>
      </c>
      <c r="B102" s="10" t="s">
        <v>1481</v>
      </c>
      <c r="C102" s="14" t="s">
        <v>1463</v>
      </c>
      <c r="D102" s="10"/>
      <c r="E102" s="3" t="s">
        <v>1443</v>
      </c>
      <c r="F102" s="3" t="s">
        <v>1444</v>
      </c>
      <c r="G102" s="3" t="s">
        <v>25</v>
      </c>
      <c r="H102" s="3" t="s">
        <v>67</v>
      </c>
      <c r="I102" s="3">
        <v>-1</v>
      </c>
      <c r="J102" s="3">
        <v>200</v>
      </c>
      <c r="K102" s="21">
        <v>0.12</v>
      </c>
      <c r="L102" s="3">
        <v>43</v>
      </c>
      <c r="M102" s="3">
        <v>220</v>
      </c>
      <c r="N102" s="21">
        <v>0.24</v>
      </c>
      <c r="O102" s="25">
        <v>420</v>
      </c>
      <c r="P102" s="21">
        <v>0.23</v>
      </c>
      <c r="Q102" s="21">
        <v>0.52</v>
      </c>
      <c r="T102" s="25">
        <f>J102+M102</f>
        <v>420</v>
      </c>
      <c r="U102" s="21">
        <f>ROUNDDOWN(IF(T102=T101,U101,(ROW()-370)/276),2)</f>
        <v>-0.97</v>
      </c>
      <c r="V102" s="21">
        <f>ROUNDDOWN(IF(O102=O101,V101,(ROW()-493)/15+0.06),2)</f>
        <v>-26</v>
      </c>
      <c r="W102" s="25">
        <f>ROUNDDOWN(IF(I102=I101,W101,MAX(_xlfn.NORM.INV((ROW()-2)/644,250,43),150))/10,0)*10</f>
        <v>200</v>
      </c>
      <c r="X102" s="21">
        <f>ROUNDDOWN(IF(W102=W101,X101,(ROW()-2)/644),2)</f>
        <v>0.12</v>
      </c>
      <c r="Y102" s="3" t="e">
        <f>ROUNDDOWN(IF(L101=L102,Y101,MAX(_xlfn.NORM.INV((ROW()-370)/276,250,43),150))/10,0)*10</f>
        <v>#NUM!</v>
      </c>
      <c r="Z102" s="21" t="e">
        <f>ROUNDDOWN(IF(Y102=Y101,Z101,(ROW()-370)/276),2)</f>
        <v>#NUM!</v>
      </c>
    </row>
    <row r="103" spans="1:26" x14ac:dyDescent="0.2">
      <c r="A103" s="3" t="s">
        <v>2188</v>
      </c>
      <c r="B103" s="3" t="s">
        <v>2189</v>
      </c>
      <c r="C103" s="14" t="s">
        <v>2177</v>
      </c>
      <c r="E103" s="3" t="s">
        <v>324</v>
      </c>
      <c r="F103" s="3" t="s">
        <v>2170</v>
      </c>
      <c r="G103" s="3" t="s">
        <v>25</v>
      </c>
      <c r="H103" s="3" t="s">
        <v>21</v>
      </c>
      <c r="I103" s="3">
        <v>-1</v>
      </c>
      <c r="J103" s="3">
        <v>200</v>
      </c>
      <c r="K103" s="21">
        <v>0.12</v>
      </c>
      <c r="L103" s="3">
        <v>100</v>
      </c>
      <c r="M103" s="3">
        <v>320</v>
      </c>
      <c r="N103" s="21">
        <v>0.95</v>
      </c>
      <c r="O103" s="25">
        <v>520</v>
      </c>
      <c r="P103" s="21">
        <v>0.61</v>
      </c>
      <c r="Q103" s="21">
        <v>0.37</v>
      </c>
      <c r="T103" s="25">
        <f>J103+M103</f>
        <v>520</v>
      </c>
      <c r="U103" s="21">
        <f>ROUNDDOWN(IF(T103=T102,U102,(ROW()-2)/368),2)</f>
        <v>0.27</v>
      </c>
      <c r="V103" s="21">
        <f>ROUNDDOWN(IF(O103=O102,V102,(ROW()-566)/21+0.04),2)</f>
        <v>-22</v>
      </c>
      <c r="W103" s="25">
        <f>ROUNDDOWN(IF(I103=I102,W102,MAX(_xlfn.NORM.INV((ROW()-2)/644,250,43),150))/10,0)*10</f>
        <v>200</v>
      </c>
      <c r="X103" s="21">
        <f>ROUNDDOWN(IF(W103=W102,X102,(ROW()-2)/644),2)</f>
        <v>0.12</v>
      </c>
      <c r="Y103" s="3">
        <f>ROUNDDOWN(IF(L103=L102,Y102,MAX(_xlfn.NORM.INV((ROW()-2)/368,250,43),150))/10,0)*10</f>
        <v>220</v>
      </c>
      <c r="Z103" s="21" t="e">
        <f>ROUNDDOWN(IF(Y103=Y102,Z102,(ROW()-2)/368+0.01),2)</f>
        <v>#NUM!</v>
      </c>
    </row>
    <row r="104" spans="1:26" x14ac:dyDescent="0.2">
      <c r="A104" s="4" t="s">
        <v>795</v>
      </c>
      <c r="B104" s="10" t="s">
        <v>796</v>
      </c>
      <c r="C104" s="14" t="s">
        <v>782</v>
      </c>
      <c r="D104" s="10"/>
      <c r="E104" s="3" t="s">
        <v>65</v>
      </c>
      <c r="F104" s="3" t="s">
        <v>675</v>
      </c>
      <c r="G104" s="3" t="s">
        <v>25</v>
      </c>
      <c r="H104" s="3" t="s">
        <v>67</v>
      </c>
      <c r="I104" s="3">
        <v>-1</v>
      </c>
      <c r="J104" s="3">
        <v>200</v>
      </c>
      <c r="K104" s="21">
        <v>0.12</v>
      </c>
      <c r="L104" s="3">
        <v>104</v>
      </c>
      <c r="M104" s="3">
        <v>290</v>
      </c>
      <c r="N104" s="21">
        <v>0.82</v>
      </c>
      <c r="O104" s="25">
        <v>490</v>
      </c>
      <c r="P104" s="21">
        <v>0.54</v>
      </c>
      <c r="Q104" s="21">
        <v>0.43</v>
      </c>
      <c r="T104" s="25">
        <f>J104+M104</f>
        <v>490</v>
      </c>
      <c r="U104" s="21">
        <f>ROUNDDOWN(IF(T104=T103,U103,(ROW()-370)/276),2)</f>
        <v>-0.96</v>
      </c>
      <c r="V104" s="21">
        <f>ROUNDDOWN(IF(O104=O103,V103,(ROW()-592)/78+0.02),2)</f>
        <v>-6.23</v>
      </c>
      <c r="W104" s="25">
        <f>ROUNDDOWN(IF(I104=I103,W103,MAX(_xlfn.NORM.INV((ROW()-2)/644,250,43),150))/10,0)*10</f>
        <v>200</v>
      </c>
      <c r="X104" s="21">
        <f>ROUNDDOWN(IF(W104=W103,X103,(ROW()-2)/644),2)</f>
        <v>0.12</v>
      </c>
      <c r="Y104" s="3" t="e">
        <f>ROUNDDOWN(IF(L103=L104,Y103,MAX(_xlfn.NORM.INV((ROW()-370)/276,250,43),150))/10,0)*10</f>
        <v>#NUM!</v>
      </c>
      <c r="Z104" s="21" t="e">
        <f>ROUNDDOWN(IF(Y104=Y103,Z103,(ROW()-370)/276),2)</f>
        <v>#NUM!</v>
      </c>
    </row>
    <row r="105" spans="1:26" x14ac:dyDescent="0.2">
      <c r="A105" s="4" t="s">
        <v>649</v>
      </c>
      <c r="B105" s="10" t="s">
        <v>650</v>
      </c>
      <c r="C105" s="14" t="s">
        <v>602</v>
      </c>
      <c r="D105" s="10"/>
      <c r="E105" s="3" t="s">
        <v>576</v>
      </c>
      <c r="F105" s="3" t="s">
        <v>577</v>
      </c>
      <c r="G105" s="3" t="s">
        <v>25</v>
      </c>
      <c r="H105" s="3" t="s">
        <v>21</v>
      </c>
      <c r="I105" s="3">
        <v>-1</v>
      </c>
      <c r="J105" s="3">
        <v>200</v>
      </c>
      <c r="K105" s="21">
        <v>0.12</v>
      </c>
      <c r="L105" s="3">
        <v>36</v>
      </c>
      <c r="M105" s="3">
        <v>250</v>
      </c>
      <c r="N105" s="21">
        <v>0.53</v>
      </c>
      <c r="O105" s="25">
        <v>450</v>
      </c>
      <c r="P105" s="21">
        <v>0.27</v>
      </c>
      <c r="Q105" s="21">
        <v>0.18</v>
      </c>
      <c r="T105" s="25">
        <f>J105+M105</f>
        <v>450</v>
      </c>
      <c r="U105" s="21">
        <f>ROUNDDOWN(IF(T105=T104,U104,(ROW()-2)/368),2)</f>
        <v>0.27</v>
      </c>
      <c r="V105" s="21">
        <f>ROUNDDOWN(IF(O105=O104,V104,(ROW()-740)/36+0.02),2)</f>
        <v>-17.61</v>
      </c>
      <c r="W105" s="25">
        <f>ROUNDDOWN(IF(I105=I104,W104,MAX(_xlfn.NORM.INV((ROW()-2)/644,250,43),150))/10,0)*10</f>
        <v>200</v>
      </c>
      <c r="X105" s="21">
        <f>ROUNDDOWN(IF(W105=W104,X104,(ROW()-2)/644),2)</f>
        <v>0.12</v>
      </c>
      <c r="Y105" s="3">
        <f>ROUNDDOWN(IF(L105=L104,Y104,MAX(_xlfn.NORM.INV((ROW()-2)/368,250,43),150))/10,0)*10</f>
        <v>220</v>
      </c>
      <c r="Z105" s="21" t="e">
        <f>ROUNDDOWN(IF(Y105=Y104,Z104,(ROW()-2)/368+0.01),2)</f>
        <v>#NUM!</v>
      </c>
    </row>
    <row r="106" spans="1:26" x14ac:dyDescent="0.2">
      <c r="A106" s="4" t="s">
        <v>976</v>
      </c>
      <c r="B106" s="10" t="s">
        <v>977</v>
      </c>
      <c r="C106" s="14" t="s">
        <v>947</v>
      </c>
      <c r="D106" s="2" t="s">
        <v>978</v>
      </c>
      <c r="E106" s="3" t="s">
        <v>894</v>
      </c>
      <c r="F106" s="3" t="s">
        <v>895</v>
      </c>
      <c r="G106" s="3" t="s">
        <v>25</v>
      </c>
      <c r="H106" s="3" t="s">
        <v>21</v>
      </c>
      <c r="I106" s="3">
        <v>-1</v>
      </c>
      <c r="J106" s="3">
        <v>200</v>
      </c>
      <c r="K106" s="21">
        <v>0.12</v>
      </c>
      <c r="L106" s="3">
        <v>0</v>
      </c>
      <c r="M106" s="3">
        <v>150</v>
      </c>
      <c r="N106" s="21">
        <v>0.01</v>
      </c>
      <c r="O106" s="25">
        <v>350</v>
      </c>
      <c r="P106" s="21">
        <v>0.02</v>
      </c>
      <c r="Q106" s="21">
        <v>7.0000000000000007E-2</v>
      </c>
      <c r="T106" s="25">
        <f>J106+M106</f>
        <v>350</v>
      </c>
      <c r="U106" s="21">
        <f>ROUNDDOWN(IF(T106=T105,U105,(ROW()-2)/368),2)</f>
        <v>0.28000000000000003</v>
      </c>
      <c r="V106" s="21">
        <f>ROUNDDOWN(IF(O106=O105,V105,(ROW()-849)/15+0.06),2)</f>
        <v>-49.47</v>
      </c>
      <c r="W106" s="25">
        <f>ROUNDDOWN(IF(I106=I105,W105,MAX(_xlfn.NORM.INV((ROW()-2)/644,250,43),150))/10,0)*10</f>
        <v>200</v>
      </c>
      <c r="X106" s="21">
        <f>ROUNDDOWN(IF(W106=W105,X105,(ROW()-2)/644),2)</f>
        <v>0.12</v>
      </c>
      <c r="Y106" s="3">
        <f>ROUNDDOWN(IF(L106=L105,Y105,MAX(_xlfn.NORM.INV((ROW()-2)/368,250,43),150))/10,0)*10</f>
        <v>220</v>
      </c>
      <c r="Z106" s="21" t="e">
        <f>ROUNDDOWN(IF(Y106=Y105,Z105,(ROW()-2)/368+0.01),2)</f>
        <v>#NUM!</v>
      </c>
    </row>
    <row r="107" spans="1:26" x14ac:dyDescent="0.2">
      <c r="A107" s="4" t="s">
        <v>970</v>
      </c>
      <c r="B107" s="10" t="s">
        <v>971</v>
      </c>
      <c r="C107" s="14" t="s">
        <v>947</v>
      </c>
      <c r="D107" s="10"/>
      <c r="E107" s="3" t="s">
        <v>894</v>
      </c>
      <c r="F107" s="3" t="s">
        <v>895</v>
      </c>
      <c r="G107" s="3" t="s">
        <v>25</v>
      </c>
      <c r="H107" s="3" t="s">
        <v>21</v>
      </c>
      <c r="I107" s="3">
        <v>-1</v>
      </c>
      <c r="J107" s="3">
        <v>200</v>
      </c>
      <c r="K107" s="21">
        <v>0.12</v>
      </c>
      <c r="L107" s="3">
        <v>12</v>
      </c>
      <c r="M107" s="3">
        <v>220</v>
      </c>
      <c r="N107" s="21">
        <v>0.26</v>
      </c>
      <c r="O107" s="25">
        <v>420</v>
      </c>
      <c r="P107" s="21">
        <v>0.18</v>
      </c>
      <c r="Q107" s="21">
        <v>0.26</v>
      </c>
      <c r="T107" s="25">
        <f>J107+M107</f>
        <v>420</v>
      </c>
      <c r="U107" s="21">
        <f>ROUNDDOWN(IF(T107=T106,U106,(ROW()-2)/368),2)</f>
        <v>0.28000000000000003</v>
      </c>
      <c r="V107" s="21">
        <f>ROUNDDOWN(IF(O107=O106,V106,(ROW()-849)/15+0.06),2)</f>
        <v>-49.4</v>
      </c>
      <c r="W107" s="25">
        <f>ROUNDDOWN(IF(I107=I106,W106,MAX(_xlfn.NORM.INV((ROW()-2)/644,250,43),150))/10,0)*10</f>
        <v>200</v>
      </c>
      <c r="X107" s="21">
        <f>ROUNDDOWN(IF(W107=W106,X106,(ROW()-2)/644),2)</f>
        <v>0.12</v>
      </c>
      <c r="Y107" s="3">
        <f>ROUNDDOWN(IF(L107=L106,Y106,MAX(_xlfn.NORM.INV((ROW()-2)/368,250,43),150))/10,0)*10</f>
        <v>220</v>
      </c>
      <c r="Z107" s="21" t="e">
        <f>ROUNDDOWN(IF(Y107=Y106,Z106,(ROW()-2)/368+0.01),2)</f>
        <v>#NUM!</v>
      </c>
    </row>
    <row r="108" spans="1:26" x14ac:dyDescent="0.2">
      <c r="A108" s="4" t="s">
        <v>1561</v>
      </c>
      <c r="B108" s="10" t="s">
        <v>1562</v>
      </c>
      <c r="C108" s="14" t="s">
        <v>1544</v>
      </c>
      <c r="D108" s="10"/>
      <c r="E108" s="3" t="s">
        <v>1501</v>
      </c>
      <c r="F108" s="3" t="s">
        <v>1502</v>
      </c>
      <c r="G108" s="3" t="s">
        <v>25</v>
      </c>
      <c r="H108" s="3" t="s">
        <v>21</v>
      </c>
      <c r="I108" s="3">
        <v>-1</v>
      </c>
      <c r="J108" s="3">
        <v>200</v>
      </c>
      <c r="K108" s="21">
        <v>0.12</v>
      </c>
      <c r="L108" s="3">
        <v>41</v>
      </c>
      <c r="M108" s="3">
        <v>260</v>
      </c>
      <c r="N108" s="21">
        <v>0.63</v>
      </c>
      <c r="O108" s="25">
        <v>460</v>
      </c>
      <c r="P108" s="21">
        <v>0.3</v>
      </c>
      <c r="Q108" s="21">
        <v>0.36</v>
      </c>
      <c r="T108" s="25">
        <f>J108+M108</f>
        <v>460</v>
      </c>
      <c r="U108" s="21">
        <f>ROUNDDOWN(IF(T108=T107,U107,(ROW()-2)/368),2)</f>
        <v>0.28000000000000003</v>
      </c>
      <c r="V108" s="21">
        <f>ROUNDDOWN(IF(O108=O107,V107,(ROW()-887)/11+0.09),2)</f>
        <v>-70.72</v>
      </c>
      <c r="W108" s="25">
        <f>ROUNDDOWN(IF(I108=I107,W107,MAX(_xlfn.NORM.INV((ROW()-2)/644,250,43),150))/10,0)*10</f>
        <v>200</v>
      </c>
      <c r="X108" s="21">
        <f>ROUNDDOWN(IF(W108=W107,X107,(ROW()-2)/644),2)</f>
        <v>0.12</v>
      </c>
      <c r="Y108" s="3">
        <f>ROUNDDOWN(IF(L108=L107,Y107,MAX(_xlfn.NORM.INV((ROW()-2)/368,250,43),150))/10,0)*10</f>
        <v>220</v>
      </c>
      <c r="Z108" s="21" t="e">
        <f>ROUNDDOWN(IF(Y108=Y107,Z107,(ROW()-2)/368+0.01),2)</f>
        <v>#NUM!</v>
      </c>
    </row>
    <row r="109" spans="1:26" x14ac:dyDescent="0.2">
      <c r="A109" s="4" t="s">
        <v>1620</v>
      </c>
      <c r="B109" s="10" t="s">
        <v>1621</v>
      </c>
      <c r="C109" s="14" t="s">
        <v>1567</v>
      </c>
      <c r="D109" s="10"/>
      <c r="E109" s="3" t="s">
        <v>1501</v>
      </c>
      <c r="F109" s="3" t="s">
        <v>1502</v>
      </c>
      <c r="G109" s="3" t="s">
        <v>25</v>
      </c>
      <c r="H109" s="3" t="s">
        <v>67</v>
      </c>
      <c r="I109" s="3">
        <v>-1</v>
      </c>
      <c r="J109" s="3">
        <v>200</v>
      </c>
      <c r="K109" s="21">
        <v>0.12</v>
      </c>
      <c r="L109" s="3">
        <v>6</v>
      </c>
      <c r="M109" s="3">
        <v>160</v>
      </c>
      <c r="N109" s="21">
        <v>0.02</v>
      </c>
      <c r="O109" s="25">
        <v>360</v>
      </c>
      <c r="P109" s="21">
        <v>0.03</v>
      </c>
      <c r="Q109" s="21">
        <v>0.1</v>
      </c>
      <c r="T109" s="25">
        <f>J109+M109</f>
        <v>360</v>
      </c>
      <c r="U109" s="21">
        <f>ROUNDDOWN(IF(T109=T108,U108,(ROW()-370)/276),2)</f>
        <v>-0.94</v>
      </c>
      <c r="V109" s="21">
        <f>ROUNDDOWN(IF(O109=O108,V108,(ROW()-898)/35+0.02),2)</f>
        <v>-22.52</v>
      </c>
      <c r="W109" s="25">
        <f>ROUNDDOWN(IF(I109=I108,W108,MAX(_xlfn.NORM.INV((ROW()-2)/644,250,43),150))/10,0)*10</f>
        <v>200</v>
      </c>
      <c r="X109" s="21">
        <f>ROUNDDOWN(IF(W109=W108,X108,(ROW()-2)/644),2)</f>
        <v>0.12</v>
      </c>
      <c r="Y109" s="3" t="e">
        <f>ROUNDDOWN(IF(L108=L109,Y108,MAX(_xlfn.NORM.INV((ROW()-370)/276,250,43),150))/10,0)*10</f>
        <v>#NUM!</v>
      </c>
      <c r="Z109" s="21" t="e">
        <f>ROUNDDOWN(IF(Y109=Y108,Z108,(ROW()-370)/276),2)</f>
        <v>#NUM!</v>
      </c>
    </row>
    <row r="110" spans="1:26" x14ac:dyDescent="0.2">
      <c r="A110" s="4" t="s">
        <v>1598</v>
      </c>
      <c r="B110" s="10" t="s">
        <v>1599</v>
      </c>
      <c r="C110" s="14" t="s">
        <v>1567</v>
      </c>
      <c r="D110" s="10"/>
      <c r="E110" s="3" t="s">
        <v>1501</v>
      </c>
      <c r="F110" s="3" t="s">
        <v>1502</v>
      </c>
      <c r="G110" s="3" t="s">
        <v>25</v>
      </c>
      <c r="H110" s="3" t="s">
        <v>67</v>
      </c>
      <c r="I110" s="3">
        <v>-1</v>
      </c>
      <c r="J110" s="3">
        <v>200</v>
      </c>
      <c r="K110" s="21">
        <v>0.12</v>
      </c>
      <c r="L110" s="3">
        <v>12</v>
      </c>
      <c r="M110" s="3">
        <v>170</v>
      </c>
      <c r="N110" s="21">
        <v>0.03</v>
      </c>
      <c r="O110" s="25">
        <v>370</v>
      </c>
      <c r="P110" s="21">
        <v>0.06</v>
      </c>
      <c r="Q110" s="21">
        <v>0.13</v>
      </c>
      <c r="T110" s="25">
        <f>J110+M110</f>
        <v>370</v>
      </c>
      <c r="U110" s="21">
        <f>ROUNDDOWN(IF(T110=T109,U109,(ROW()-370)/276),2)</f>
        <v>-0.94</v>
      </c>
      <c r="V110" s="21">
        <f>ROUNDDOWN(IF(O110=O109,V109,(ROW()-898)/35+0.02),2)</f>
        <v>-22.49</v>
      </c>
      <c r="W110" s="25">
        <f>ROUNDDOWN(IF(I110=I109,W109,MAX(_xlfn.NORM.INV((ROW()-2)/644,250,43),150))/10,0)*10</f>
        <v>200</v>
      </c>
      <c r="X110" s="21">
        <f>ROUNDDOWN(IF(W110=W109,X109,(ROW()-2)/644),2)</f>
        <v>0.12</v>
      </c>
      <c r="Y110" s="3" t="e">
        <f>ROUNDDOWN(IF(L109=L110,Y109,MAX(_xlfn.NORM.INV((ROW()-370)/276,250,43),150))/10,0)*10</f>
        <v>#NUM!</v>
      </c>
      <c r="Z110" s="21" t="e">
        <f>ROUNDDOWN(IF(Y110=Y109,Z109,(ROW()-370)/276),2)</f>
        <v>#NUM!</v>
      </c>
    </row>
    <row r="111" spans="1:26" x14ac:dyDescent="0.2">
      <c r="A111" s="15" t="s">
        <v>2058</v>
      </c>
      <c r="B111" s="16" t="s">
        <v>2059</v>
      </c>
      <c r="C111" s="15" t="s">
        <v>2060</v>
      </c>
      <c r="D111" s="2"/>
      <c r="E111" s="2" t="s">
        <v>280</v>
      </c>
      <c r="F111" s="2" t="s">
        <v>281</v>
      </c>
      <c r="G111" s="2" t="s">
        <v>25</v>
      </c>
      <c r="H111" s="2" t="s">
        <v>21</v>
      </c>
      <c r="I111" s="2">
        <v>-1</v>
      </c>
      <c r="J111" s="3">
        <v>200</v>
      </c>
      <c r="K111" s="21">
        <v>0.12</v>
      </c>
      <c r="L111" s="2">
        <v>24</v>
      </c>
      <c r="M111" s="3">
        <v>240</v>
      </c>
      <c r="N111" s="21">
        <v>0.45</v>
      </c>
      <c r="O111" s="25">
        <v>440</v>
      </c>
      <c r="P111" s="21">
        <v>0.22</v>
      </c>
      <c r="Q111" s="21">
        <v>0.1</v>
      </c>
      <c r="R111" s="2"/>
      <c r="T111" s="25">
        <f>J111+M111</f>
        <v>440</v>
      </c>
      <c r="U111" s="21">
        <f>ROUNDDOWN(IF(T111=T110,U110,(ROW()-2)/368),2)</f>
        <v>0.28999999999999998</v>
      </c>
      <c r="V111" s="21">
        <f>ROUNDDOWN(IF(O111=O110,V110,(ROW()-953)/18+0.05),2)</f>
        <v>-46.72</v>
      </c>
      <c r="W111" s="25">
        <f>ROUNDDOWN(IF(I111=I110,W110,MAX(_xlfn.NORM.INV((ROW()-2)/644,250,43),150))/10,0)*10</f>
        <v>200</v>
      </c>
      <c r="X111" s="21">
        <f>ROUNDDOWN(IF(W111=W110,X110,(ROW()-2)/644),2)</f>
        <v>0.12</v>
      </c>
      <c r="Y111" s="3">
        <f>ROUNDDOWN(IF(L111=L110,Y110,MAX(_xlfn.NORM.INV((ROW()-2)/368,250,43),150))/10,0)*10</f>
        <v>220</v>
      </c>
      <c r="Z111" s="21" t="e">
        <f>ROUNDDOWN(IF(Y111=Y110,Z110,(ROW()-2)/368+0.01),2)</f>
        <v>#NUM!</v>
      </c>
    </row>
    <row r="112" spans="1:26" x14ac:dyDescent="0.2">
      <c r="A112" s="3" t="s">
        <v>2150</v>
      </c>
      <c r="B112" s="3" t="s">
        <v>2151</v>
      </c>
      <c r="C112" s="14" t="s">
        <v>2152</v>
      </c>
      <c r="E112" s="3" t="s">
        <v>18</v>
      </c>
      <c r="F112" s="3" t="s">
        <v>2091</v>
      </c>
      <c r="G112" s="3" t="s">
        <v>25</v>
      </c>
      <c r="H112" s="3" t="s">
        <v>67</v>
      </c>
      <c r="I112" s="3">
        <v>0</v>
      </c>
      <c r="J112" s="3">
        <v>200</v>
      </c>
      <c r="K112" s="21">
        <v>0.12</v>
      </c>
      <c r="L112" s="3">
        <v>26</v>
      </c>
      <c r="M112" s="3">
        <v>200</v>
      </c>
      <c r="N112" s="21">
        <v>0.12</v>
      </c>
      <c r="O112" s="25">
        <v>400</v>
      </c>
      <c r="P112" s="21">
        <v>0.15</v>
      </c>
      <c r="Q112" s="21">
        <v>0.15000000000000002</v>
      </c>
      <c r="T112" s="25">
        <f>J112+M112</f>
        <v>400</v>
      </c>
      <c r="U112" s="21">
        <f>ROUNDDOWN(IF(T112=T111,U111,(ROW()-370)/276),2)</f>
        <v>-0.93</v>
      </c>
      <c r="V112" s="21">
        <f>1%+0.14</f>
        <v>0.15000000000000002</v>
      </c>
      <c r="W112" s="25">
        <f>ROUNDDOWN(IF(I112=I111,W111,MAX(_xlfn.NORM.INV((ROW()-2)/644,250,43),150))/10,0)*10</f>
        <v>200</v>
      </c>
      <c r="X112" s="21">
        <f>ROUNDDOWN(IF(W112=W111,X111,(ROW()-2)/644),2)</f>
        <v>0.12</v>
      </c>
      <c r="Y112" s="3" t="e">
        <f>ROUNDDOWN(IF(L111=L112,Y111,MAX(_xlfn.NORM.INV((ROW()-370)/276,250,43),150))/10,0)*10</f>
        <v>#NUM!</v>
      </c>
      <c r="Z112" s="21" t="e">
        <f>ROUNDDOWN(IF(Y112=Y111,Z111,(ROW()-370)/276),2)</f>
        <v>#NUM!</v>
      </c>
    </row>
    <row r="113" spans="1:26" x14ac:dyDescent="0.2">
      <c r="A113" s="4" t="s">
        <v>259</v>
      </c>
      <c r="B113" s="10" t="s">
        <v>260</v>
      </c>
      <c r="C113" s="14" t="s">
        <v>232</v>
      </c>
      <c r="D113" s="10"/>
      <c r="E113" s="3" t="s">
        <v>203</v>
      </c>
      <c r="F113" s="3" t="s">
        <v>204</v>
      </c>
      <c r="G113" s="3" t="s">
        <v>25</v>
      </c>
      <c r="H113" s="3" t="s">
        <v>21</v>
      </c>
      <c r="I113" s="3">
        <v>0</v>
      </c>
      <c r="J113" s="3">
        <v>200</v>
      </c>
      <c r="K113" s="21">
        <v>0.12</v>
      </c>
      <c r="L113" s="3">
        <v>52</v>
      </c>
      <c r="M113" s="3">
        <v>270</v>
      </c>
      <c r="N113" s="21">
        <v>0.69</v>
      </c>
      <c r="O113" s="25">
        <v>470</v>
      </c>
      <c r="P113" s="21">
        <v>0.34</v>
      </c>
      <c r="Q113" s="21">
        <v>0.42</v>
      </c>
      <c r="T113" s="25">
        <f>J113+M113</f>
        <v>470</v>
      </c>
      <c r="U113" s="21">
        <f>ROUNDDOWN(IF(T113=T112,U112,(ROW()-2)/368),2)</f>
        <v>0.3</v>
      </c>
      <c r="V113" s="21">
        <f>ROUNDDOWN(IF(O113=O112,V112,(ROW()-274)/103+0.01),2)</f>
        <v>-1.55</v>
      </c>
      <c r="W113" s="25">
        <f>ROUNDDOWN(IF(I113=I112,W112,MAX(_xlfn.NORM.INV((ROW()-2)/644,250,43),150))/10,0)*10</f>
        <v>200</v>
      </c>
      <c r="X113" s="21">
        <f>ROUNDDOWN(IF(W113=W112,X112,(ROW()-2)/644),2)</f>
        <v>0.12</v>
      </c>
      <c r="Y113" s="3">
        <f>ROUNDDOWN(IF(L113=L112,Y112,MAX(_xlfn.NORM.INV((ROW()-2)/368,250,43),150))/10,0)*10</f>
        <v>220</v>
      </c>
      <c r="Z113" s="21" t="e">
        <f>ROUNDDOWN(IF(Y113=Y112,Z112,(ROW()-2)/368+0.01),2)</f>
        <v>#NUM!</v>
      </c>
    </row>
    <row r="114" spans="1:26" x14ac:dyDescent="0.2">
      <c r="A114" s="7" t="s">
        <v>1082</v>
      </c>
      <c r="B114" s="10" t="s">
        <v>1083</v>
      </c>
      <c r="C114" s="14" t="s">
        <v>1084</v>
      </c>
      <c r="D114" s="2" t="s">
        <v>1079</v>
      </c>
      <c r="E114" s="3" t="s">
        <v>1080</v>
      </c>
      <c r="F114" s="3" t="s">
        <v>1081</v>
      </c>
      <c r="G114" s="3" t="s">
        <v>25</v>
      </c>
      <c r="H114" s="3" t="s">
        <v>67</v>
      </c>
      <c r="I114" s="3">
        <v>0</v>
      </c>
      <c r="J114" s="3">
        <v>200</v>
      </c>
      <c r="K114" s="21">
        <v>0.12</v>
      </c>
      <c r="L114" s="2">
        <v>43</v>
      </c>
      <c r="M114" s="3">
        <v>220</v>
      </c>
      <c r="N114" s="21">
        <v>0.24</v>
      </c>
      <c r="O114" s="25">
        <v>420</v>
      </c>
      <c r="P114" s="21">
        <v>0.23</v>
      </c>
      <c r="Q114" s="21">
        <v>0.99</v>
      </c>
      <c r="T114" s="25">
        <f>J114+M114</f>
        <v>420</v>
      </c>
      <c r="U114" s="21">
        <f>ROUNDDOWN(IF(T114=T113,U113,(ROW()-370)/276),2)</f>
        <v>-0.92</v>
      </c>
      <c r="V114" s="21">
        <v>0.99</v>
      </c>
      <c r="W114" s="25">
        <f>ROUNDDOWN(IF(I114=I113,W113,MAX(_xlfn.NORM.INV((ROW()-2)/644,250,43),150))/10,0)*10</f>
        <v>200</v>
      </c>
      <c r="X114" s="21">
        <f>ROUNDDOWN(IF(W114=W113,X113,(ROW()-2)/644),2)</f>
        <v>0.12</v>
      </c>
      <c r="Y114" s="3" t="e">
        <f>ROUNDDOWN(IF(L113=L114,Y113,MAX(_xlfn.NORM.INV((ROW()-370)/276,250,43),150))/10,0)*10</f>
        <v>#NUM!</v>
      </c>
      <c r="Z114" s="21" t="e">
        <f>ROUNDDOWN(IF(Y114=Y113,Z113,(ROW()-370)/276),2)</f>
        <v>#NUM!</v>
      </c>
    </row>
    <row r="115" spans="1:26" x14ac:dyDescent="0.2">
      <c r="A115" s="15" t="s">
        <v>2052</v>
      </c>
      <c r="B115" s="16" t="s">
        <v>2053</v>
      </c>
      <c r="C115" s="15" t="s">
        <v>2054</v>
      </c>
      <c r="D115" s="2" t="s">
        <v>273</v>
      </c>
      <c r="E115" s="2" t="s">
        <v>65</v>
      </c>
      <c r="F115" s="2" t="s">
        <v>66</v>
      </c>
      <c r="G115" s="2" t="s">
        <v>25</v>
      </c>
      <c r="H115" s="2" t="s">
        <v>67</v>
      </c>
      <c r="I115" s="2">
        <v>0</v>
      </c>
      <c r="J115" s="3">
        <v>200</v>
      </c>
      <c r="K115" s="21">
        <v>0.12</v>
      </c>
      <c r="L115" s="2">
        <v>61</v>
      </c>
      <c r="M115" s="3">
        <v>250</v>
      </c>
      <c r="N115" s="21">
        <v>0.5</v>
      </c>
      <c r="O115" s="25">
        <v>450</v>
      </c>
      <c r="P115" s="21">
        <v>0.35</v>
      </c>
      <c r="Q115" s="21">
        <v>0.22</v>
      </c>
      <c r="T115" s="25">
        <f>J115+M115</f>
        <v>450</v>
      </c>
      <c r="U115" s="21">
        <f>ROUNDDOWN(IF(T115=T114,U114,(ROW()-370)/276),2)</f>
        <v>-0.92</v>
      </c>
      <c r="V115" s="21">
        <f>ROUNDDOWN(IF(O115=O114,V114,(ROW()-592)/78+0.02),2)</f>
        <v>-6.09</v>
      </c>
      <c r="W115" s="25">
        <f>ROUNDDOWN(IF(I115=I114,W114,MAX(_xlfn.NORM.INV((ROW()-2)/644,250,43),150))/10,0)*10</f>
        <v>200</v>
      </c>
      <c r="X115" s="21">
        <f>ROUNDDOWN(IF(W115=W114,X114,(ROW()-2)/644),2)</f>
        <v>0.12</v>
      </c>
      <c r="Y115" s="3" t="e">
        <f>ROUNDDOWN(IF(L114=L115,Y114,MAX(_xlfn.NORM.INV((ROW()-370)/276,250,43),150))/10,0)*10</f>
        <v>#NUM!</v>
      </c>
      <c r="Z115" s="21" t="e">
        <f>ROUNDDOWN(IF(Y115=Y114,Z114,(ROW()-370)/276),2)</f>
        <v>#NUM!</v>
      </c>
    </row>
    <row r="116" spans="1:26" x14ac:dyDescent="0.2">
      <c r="A116" s="4" t="s">
        <v>1725</v>
      </c>
      <c r="B116" s="10" t="s">
        <v>1726</v>
      </c>
      <c r="C116" s="14" t="s">
        <v>1710</v>
      </c>
      <c r="D116" s="10"/>
      <c r="E116" s="3" t="s">
        <v>576</v>
      </c>
      <c r="F116" s="3" t="s">
        <v>1639</v>
      </c>
      <c r="G116" s="3" t="s">
        <v>25</v>
      </c>
      <c r="H116" s="3" t="s">
        <v>67</v>
      </c>
      <c r="I116" s="3">
        <v>0</v>
      </c>
      <c r="J116" s="3">
        <v>200</v>
      </c>
      <c r="K116" s="21">
        <v>0.12</v>
      </c>
      <c r="L116" s="3">
        <v>34</v>
      </c>
      <c r="M116" s="3">
        <v>210</v>
      </c>
      <c r="N116" s="21">
        <v>0.18</v>
      </c>
      <c r="O116" s="25">
        <v>410</v>
      </c>
      <c r="P116" s="21">
        <v>0.18</v>
      </c>
      <c r="Q116" s="21">
        <v>0.13</v>
      </c>
      <c r="T116" s="25">
        <f>J116+M116</f>
        <v>410</v>
      </c>
      <c r="U116" s="21">
        <f>ROUNDDOWN(IF(T116=T115,U115,(ROW()-370)/276),2)</f>
        <v>-0.92</v>
      </c>
      <c r="V116" s="21">
        <f>ROUNDDOWN(IF(O116=O115,V115,(ROW()-776)/22+0.04),2)</f>
        <v>-29.96</v>
      </c>
      <c r="W116" s="25">
        <f>ROUNDDOWN(IF(I116=I115,W115,MAX(_xlfn.NORM.INV((ROW()-2)/644,250,43),150))/10,0)*10</f>
        <v>200</v>
      </c>
      <c r="X116" s="21">
        <f>ROUNDDOWN(IF(W116=W115,X115,(ROW()-2)/644),2)</f>
        <v>0.12</v>
      </c>
      <c r="Y116" s="3" t="e">
        <f>ROUNDDOWN(IF(L115=L116,Y115,MAX(_xlfn.NORM.INV((ROW()-370)/276,250,43),150))/10,0)*10</f>
        <v>#NUM!</v>
      </c>
      <c r="Z116" s="21" t="e">
        <f>ROUNDDOWN(IF(Y116=Y115,Z115,(ROW()-370)/276),2)</f>
        <v>#NUM!</v>
      </c>
    </row>
    <row r="117" spans="1:26" x14ac:dyDescent="0.2">
      <c r="A117" s="3" t="s">
        <v>2405</v>
      </c>
      <c r="B117" s="3" t="s">
        <v>2406</v>
      </c>
      <c r="C117" s="14" t="s">
        <v>2402</v>
      </c>
      <c r="E117" s="3" t="s">
        <v>2366</v>
      </c>
      <c r="F117" s="3" t="s">
        <v>2367</v>
      </c>
      <c r="G117" s="3" t="s">
        <v>25</v>
      </c>
      <c r="H117" s="3" t="s">
        <v>67</v>
      </c>
      <c r="I117" s="3">
        <v>0</v>
      </c>
      <c r="J117" s="3">
        <v>200</v>
      </c>
      <c r="K117" s="21">
        <v>0.12</v>
      </c>
      <c r="L117" s="3">
        <v>22</v>
      </c>
      <c r="M117" s="3">
        <v>190</v>
      </c>
      <c r="N117" s="21">
        <v>0.08</v>
      </c>
      <c r="O117" s="25">
        <v>390</v>
      </c>
      <c r="P117" s="21">
        <v>0.1</v>
      </c>
      <c r="Q117" s="21">
        <v>0.33</v>
      </c>
      <c r="T117" s="25">
        <f>J117+M117</f>
        <v>390</v>
      </c>
      <c r="U117" s="21">
        <f>ROUNDDOWN(IF(T117=T116,U116,(ROW()-370)/276),2)</f>
        <v>-0.91</v>
      </c>
      <c r="V117" s="21">
        <v>0.33</v>
      </c>
      <c r="W117" s="25">
        <f>ROUNDDOWN(IF(I117=I116,W116,MAX(_xlfn.NORM.INV((ROW()-2)/644,250,43),150))/10,0)*10</f>
        <v>200</v>
      </c>
      <c r="X117" s="21">
        <f>ROUNDDOWN(IF(W117=W116,X116,(ROW()-2)/644),2)</f>
        <v>0.12</v>
      </c>
      <c r="Y117" s="3" t="e">
        <f>ROUNDDOWN(IF(L116=L117,Y116,MAX(_xlfn.NORM.INV((ROW()-370)/276,250,43),150))/10,0)*10</f>
        <v>#NUM!</v>
      </c>
      <c r="Z117" s="21" t="e">
        <f>ROUNDDOWN(IF(Y117=Y116,Z116,(ROW()-370)/276),2)</f>
        <v>#NUM!</v>
      </c>
    </row>
    <row r="118" spans="1:26" x14ac:dyDescent="0.2">
      <c r="A118" s="4" t="s">
        <v>1027</v>
      </c>
      <c r="B118" s="10" t="s">
        <v>1028</v>
      </c>
      <c r="C118" s="14" t="s">
        <v>1020</v>
      </c>
      <c r="D118" s="10"/>
      <c r="E118" s="3" t="s">
        <v>987</v>
      </c>
      <c r="F118" s="3" t="s">
        <v>988</v>
      </c>
      <c r="G118" s="3" t="s">
        <v>25</v>
      </c>
      <c r="H118" s="3" t="s">
        <v>21</v>
      </c>
      <c r="I118" s="3">
        <v>1</v>
      </c>
      <c r="J118" s="3">
        <v>210</v>
      </c>
      <c r="K118" s="21">
        <v>0.18</v>
      </c>
      <c r="L118" s="3">
        <v>0</v>
      </c>
      <c r="M118" s="3">
        <v>150</v>
      </c>
      <c r="N118" s="21">
        <v>0.01</v>
      </c>
      <c r="O118" s="25">
        <v>360</v>
      </c>
      <c r="P118" s="21">
        <v>0.04</v>
      </c>
      <c r="Q118" s="21">
        <v>0.16</v>
      </c>
      <c r="T118" s="25">
        <f>J118+M118</f>
        <v>360</v>
      </c>
      <c r="U118" s="21">
        <f>ROUNDDOWN(IF(T118=T117,U117,(ROW()-2)/368),2)</f>
        <v>0.31</v>
      </c>
      <c r="V118" s="21">
        <f>ROUNDDOWN(IF(O118=O117,V117,(ROW()-152)/12+0.08),2)</f>
        <v>-2.75</v>
      </c>
      <c r="W118" s="25">
        <f>ROUNDDOWN(IF(I118=I117,W117,MAX(_xlfn.NORM.INV((ROW()-2)/644,250,43),150))/10,0)*10</f>
        <v>210</v>
      </c>
      <c r="X118" s="21">
        <f>ROUNDDOWN(IF(W118=W117,X117,(ROW()-2)/644),2)</f>
        <v>0.18</v>
      </c>
      <c r="Y118" s="3">
        <f>ROUNDDOWN(IF(L118=L117,Y117,MAX(_xlfn.NORM.INV((ROW()-2)/368,250,43),150))/10,0)*10</f>
        <v>220</v>
      </c>
      <c r="Z118" s="21" t="e">
        <f>ROUNDDOWN(IF(Y118=Y117,Z117,(ROW()-2)/368+0.01),2)</f>
        <v>#NUM!</v>
      </c>
    </row>
    <row r="119" spans="1:26" x14ac:dyDescent="0.2">
      <c r="A119" s="3" t="s">
        <v>2301</v>
      </c>
      <c r="B119" s="3" t="s">
        <v>2302</v>
      </c>
      <c r="C119" s="14" t="s">
        <v>2284</v>
      </c>
      <c r="E119" s="3" t="s">
        <v>2226</v>
      </c>
      <c r="F119" s="3" t="s">
        <v>2227</v>
      </c>
      <c r="G119" s="3" t="s">
        <v>25</v>
      </c>
      <c r="H119" s="3" t="s">
        <v>67</v>
      </c>
      <c r="I119" s="3">
        <v>1</v>
      </c>
      <c r="J119" s="3">
        <v>210</v>
      </c>
      <c r="K119" s="21">
        <v>0.18</v>
      </c>
      <c r="L119" s="3">
        <v>17</v>
      </c>
      <c r="M119" s="3">
        <v>180</v>
      </c>
      <c r="N119" s="21">
        <v>0.06</v>
      </c>
      <c r="O119" s="25">
        <v>390</v>
      </c>
      <c r="P119" s="21">
        <v>0.1</v>
      </c>
      <c r="Q119" s="21">
        <v>9.9999999999999992E-2</v>
      </c>
      <c r="T119" s="25">
        <f>J119+M119</f>
        <v>390</v>
      </c>
      <c r="U119" s="21">
        <f>ROUNDDOWN(IF(T119=T118,U118,(ROW()-370)/276),2)</f>
        <v>-0.9</v>
      </c>
      <c r="V119" s="21">
        <f>1%+0.09</f>
        <v>9.9999999999999992E-2</v>
      </c>
      <c r="W119" s="25">
        <f>ROUNDDOWN(IF(I119=I118,W118,MAX(_xlfn.NORM.INV((ROW()-2)/644,250,43),150))/10,0)*10</f>
        <v>210</v>
      </c>
      <c r="X119" s="21">
        <f>ROUNDDOWN(IF(W119=W118,X118,(ROW()-2)/644),2)</f>
        <v>0.18</v>
      </c>
      <c r="Y119" s="3" t="e">
        <f>ROUNDDOWN(IF(L118=L119,Y118,MAX(_xlfn.NORM.INV((ROW()-370)/276,250,43),150))/10,0)*10</f>
        <v>#NUM!</v>
      </c>
      <c r="Z119" s="21" t="e">
        <f>ROUNDDOWN(IF(Y119=Y118,Z118,(ROW()-370)/276),2)</f>
        <v>#NUM!</v>
      </c>
    </row>
    <row r="120" spans="1:26" x14ac:dyDescent="0.2">
      <c r="A120" s="4" t="s">
        <v>567</v>
      </c>
      <c r="B120" s="10" t="s">
        <v>568</v>
      </c>
      <c r="C120" s="14" t="s">
        <v>560</v>
      </c>
      <c r="D120" s="10"/>
      <c r="E120" s="3" t="s">
        <v>203</v>
      </c>
      <c r="F120" s="3" t="s">
        <v>423</v>
      </c>
      <c r="G120" s="3" t="s">
        <v>25</v>
      </c>
      <c r="H120" s="3" t="s">
        <v>67</v>
      </c>
      <c r="I120" s="3">
        <v>1</v>
      </c>
      <c r="J120" s="3">
        <v>210</v>
      </c>
      <c r="K120" s="21">
        <v>0.18</v>
      </c>
      <c r="L120" s="3">
        <v>36</v>
      </c>
      <c r="M120" s="3">
        <v>210</v>
      </c>
      <c r="N120" s="21">
        <v>0.18</v>
      </c>
      <c r="O120" s="25">
        <v>420</v>
      </c>
      <c r="P120" s="21">
        <v>0.23</v>
      </c>
      <c r="Q120" s="21">
        <v>0.21</v>
      </c>
      <c r="T120" s="25">
        <f>J120+M120</f>
        <v>420</v>
      </c>
      <c r="U120" s="21">
        <f>ROUNDDOWN(IF(T120=T119,U119,(ROW()-370)/276),2)</f>
        <v>-0.9</v>
      </c>
      <c r="V120" s="21">
        <f>ROUNDDOWN(IF(O120=O119,V119,(ROW()-377)/41+0.02),2)</f>
        <v>-6.24</v>
      </c>
      <c r="W120" s="25">
        <f>ROUNDDOWN(IF(I120=I119,W119,MAX(_xlfn.NORM.INV((ROW()-2)/644,250,43),150))/10,0)*10</f>
        <v>210</v>
      </c>
      <c r="X120" s="21">
        <f>ROUNDDOWN(IF(W120=W119,X119,(ROW()-2)/644),2)</f>
        <v>0.18</v>
      </c>
      <c r="Y120" s="3" t="e">
        <f>ROUNDDOWN(IF(L119=L120,Y119,MAX(_xlfn.NORM.INV((ROW()-370)/276,250,43),150))/10,0)*10</f>
        <v>#NUM!</v>
      </c>
      <c r="Z120" s="21" t="e">
        <f>ROUNDDOWN(IF(Y120=Y119,Z119,(ROW()-370)/276),2)</f>
        <v>#NUM!</v>
      </c>
    </row>
    <row r="121" spans="1:26" x14ac:dyDescent="0.2">
      <c r="A121" s="4" t="s">
        <v>875</v>
      </c>
      <c r="B121" s="10" t="s">
        <v>876</v>
      </c>
      <c r="C121" s="14" t="s">
        <v>782</v>
      </c>
      <c r="D121" s="10"/>
      <c r="E121" s="3" t="s">
        <v>65</v>
      </c>
      <c r="F121" s="3" t="s">
        <v>675</v>
      </c>
      <c r="G121" s="3" t="s">
        <v>25</v>
      </c>
      <c r="H121" s="3" t="s">
        <v>67</v>
      </c>
      <c r="I121" s="3">
        <v>1</v>
      </c>
      <c r="J121" s="3">
        <v>210</v>
      </c>
      <c r="K121" s="21">
        <v>0.18</v>
      </c>
      <c r="L121" s="3">
        <v>111</v>
      </c>
      <c r="M121" s="3">
        <v>320</v>
      </c>
      <c r="N121" s="21">
        <v>0.95</v>
      </c>
      <c r="O121" s="25">
        <v>530</v>
      </c>
      <c r="P121" s="21">
        <v>0.75</v>
      </c>
      <c r="Q121" s="21">
        <v>0.66</v>
      </c>
      <c r="T121" s="25">
        <f>J121+M121</f>
        <v>530</v>
      </c>
      <c r="U121" s="21">
        <f>ROUNDDOWN(IF(T121=T120,U120,(ROW()-370)/276),2)</f>
        <v>-0.9</v>
      </c>
      <c r="V121" s="21">
        <f>ROUNDDOWN(IF(O121=O120,V120,(ROW()-592)/78+0.02),2)</f>
        <v>-6.01</v>
      </c>
      <c r="W121" s="25">
        <f>ROUNDDOWN(IF(I121=I120,W120,MAX(_xlfn.NORM.INV((ROW()-2)/644,250,43),150))/10,0)*10</f>
        <v>210</v>
      </c>
      <c r="X121" s="21">
        <f>ROUNDDOWN(IF(W121=W120,X120,(ROW()-2)/644),2)</f>
        <v>0.18</v>
      </c>
      <c r="Y121" s="3" t="e">
        <f>ROUNDDOWN(IF(L120=L121,Y120,MAX(_xlfn.NORM.INV((ROW()-370)/276,250,43),150))/10,0)*10</f>
        <v>#NUM!</v>
      </c>
      <c r="Z121" s="21" t="e">
        <f>ROUNDDOWN(IF(Y121=Y120,Z120,(ROW()-370)/276),2)</f>
        <v>#NUM!</v>
      </c>
    </row>
    <row r="122" spans="1:26" x14ac:dyDescent="0.2">
      <c r="A122" s="4" t="s">
        <v>629</v>
      </c>
      <c r="B122" s="10" t="s">
        <v>630</v>
      </c>
      <c r="C122" s="14" t="s">
        <v>602</v>
      </c>
      <c r="D122" s="10"/>
      <c r="E122" s="3" t="s">
        <v>576</v>
      </c>
      <c r="F122" s="3" t="s">
        <v>577</v>
      </c>
      <c r="G122" s="3" t="s">
        <v>25</v>
      </c>
      <c r="H122" s="3" t="s">
        <v>21</v>
      </c>
      <c r="I122" s="3">
        <v>1</v>
      </c>
      <c r="J122" s="3">
        <v>210</v>
      </c>
      <c r="K122" s="21">
        <v>0.18</v>
      </c>
      <c r="L122" s="3">
        <v>2</v>
      </c>
      <c r="M122" s="3">
        <v>200</v>
      </c>
      <c r="N122" s="21">
        <v>0.18</v>
      </c>
      <c r="O122" s="25">
        <v>410</v>
      </c>
      <c r="P122" s="21">
        <v>0.15</v>
      </c>
      <c r="Q122" s="21">
        <v>0.15</v>
      </c>
      <c r="T122" s="25">
        <f>J122+M122</f>
        <v>410</v>
      </c>
      <c r="U122" s="21">
        <f>ROUNDDOWN(IF(T122=T121,U121,(ROW()-2)/368),2)</f>
        <v>0.32</v>
      </c>
      <c r="V122" s="21">
        <f>ROUNDDOWN(IF(O122=O121,V121,(ROW()-740)/36+0.02),2)</f>
        <v>-17.14</v>
      </c>
      <c r="W122" s="25">
        <f>ROUNDDOWN(IF(I122=I121,W121,MAX(_xlfn.NORM.INV((ROW()-2)/644,250,43),150))/10,0)*10</f>
        <v>210</v>
      </c>
      <c r="X122" s="21">
        <f>ROUNDDOWN(IF(W122=W121,X121,(ROW()-2)/644),2)</f>
        <v>0.18</v>
      </c>
      <c r="Y122" s="3">
        <f>ROUNDDOWN(IF(L122=L121,Y121,MAX(_xlfn.NORM.INV((ROW()-2)/368,250,43),150))/10,0)*10</f>
        <v>230</v>
      </c>
      <c r="Z122" s="21" t="e">
        <f>ROUNDDOWN(IF(Y122=Y121,Z121,(ROW()-2)/368+0.01),2)</f>
        <v>#NUM!</v>
      </c>
    </row>
    <row r="123" spans="1:26" x14ac:dyDescent="0.2">
      <c r="A123" s="15" t="s">
        <v>2061</v>
      </c>
      <c r="B123" s="16" t="s">
        <v>2062</v>
      </c>
      <c r="C123" s="15" t="s">
        <v>2060</v>
      </c>
      <c r="D123" s="2"/>
      <c r="E123" s="2" t="s">
        <v>280</v>
      </c>
      <c r="F123" s="2" t="s">
        <v>281</v>
      </c>
      <c r="G123" s="2" t="s">
        <v>25</v>
      </c>
      <c r="H123" s="2" t="s">
        <v>21</v>
      </c>
      <c r="I123" s="2">
        <v>1</v>
      </c>
      <c r="J123" s="3">
        <v>210</v>
      </c>
      <c r="K123" s="21">
        <v>0.18</v>
      </c>
      <c r="L123" s="2">
        <v>79</v>
      </c>
      <c r="M123" s="3">
        <v>300</v>
      </c>
      <c r="N123" s="21">
        <v>0.89</v>
      </c>
      <c r="O123" s="25">
        <v>510</v>
      </c>
      <c r="P123" s="21">
        <v>0.56999999999999995</v>
      </c>
      <c r="Q123" s="21">
        <v>0.32</v>
      </c>
      <c r="R123" s="2"/>
      <c r="T123" s="25">
        <f>J123+M123</f>
        <v>510</v>
      </c>
      <c r="U123" s="21">
        <f>ROUNDDOWN(IF(T123=T122,U122,(ROW()-2)/368),2)</f>
        <v>0.32</v>
      </c>
      <c r="V123" s="21">
        <f>ROUNDDOWN(IF(O123=O122,V122,(ROW()-953)/18+0.05),2)</f>
        <v>-46.06</v>
      </c>
      <c r="W123" s="25">
        <f>ROUNDDOWN(IF(I123=I122,W122,MAX(_xlfn.NORM.INV((ROW()-2)/644,250,43),150))/10,0)*10</f>
        <v>210</v>
      </c>
      <c r="X123" s="21">
        <f>ROUNDDOWN(IF(W123=W122,X122,(ROW()-2)/644),2)</f>
        <v>0.18</v>
      </c>
      <c r="Y123" s="3">
        <f>ROUNDDOWN(IF(L123=L122,Y122,MAX(_xlfn.NORM.INV((ROW()-2)/368,250,43),150))/10,0)*10</f>
        <v>230</v>
      </c>
      <c r="Z123" s="21" t="e">
        <f>ROUNDDOWN(IF(Y123=Y122,Z122,(ROW()-2)/368+0.01),2)</f>
        <v>#NUM!</v>
      </c>
    </row>
    <row r="124" spans="1:26" x14ac:dyDescent="0.2">
      <c r="A124" s="4" t="s">
        <v>1924</v>
      </c>
      <c r="B124" s="10" t="s">
        <v>1925</v>
      </c>
      <c r="C124" s="14" t="s">
        <v>1866</v>
      </c>
      <c r="D124" s="10"/>
      <c r="E124" s="3" t="s">
        <v>1744</v>
      </c>
      <c r="F124" s="3" t="s">
        <v>1744</v>
      </c>
      <c r="G124" s="3" t="s">
        <v>25</v>
      </c>
      <c r="H124" s="3" t="s">
        <v>21</v>
      </c>
      <c r="I124" s="3">
        <v>2</v>
      </c>
      <c r="J124" s="3">
        <v>210</v>
      </c>
      <c r="K124" s="21">
        <v>0.18</v>
      </c>
      <c r="L124" s="3">
        <v>11</v>
      </c>
      <c r="M124" s="3">
        <v>220</v>
      </c>
      <c r="N124" s="21">
        <v>0.26</v>
      </c>
      <c r="O124" s="25">
        <v>430</v>
      </c>
      <c r="P124" s="21">
        <v>0.2</v>
      </c>
      <c r="Q124" s="21">
        <v>7.0000000000000007E-2</v>
      </c>
      <c r="T124" s="25">
        <f>J124+M124</f>
        <v>430</v>
      </c>
      <c r="U124" s="21">
        <f>ROUNDDOWN(IF(T124=T123,U123,(ROW()-2)/368),2)</f>
        <v>0.33</v>
      </c>
      <c r="V124" s="21">
        <f>ROUNDDOWN(IF(O124=O123,V123,(ROW()-2)/60+0.01),2)</f>
        <v>2.04</v>
      </c>
      <c r="W124" s="25">
        <f>ROUNDDOWN(IF(I124=I123,W123,MAX(_xlfn.NORM.INV((ROW()-2)/644,250,43),150))/10,0)*10</f>
        <v>210</v>
      </c>
      <c r="X124" s="21">
        <f>ROUNDDOWN(IF(W124=W123,X123,(ROW()-2)/644),2)</f>
        <v>0.18</v>
      </c>
      <c r="Y124" s="3">
        <f>ROUNDDOWN(IF(L124=L123,Y123,MAX(_xlfn.NORM.INV((ROW()-2)/368,250,43),150))/10,0)*10</f>
        <v>230</v>
      </c>
      <c r="Z124" s="21" t="e">
        <f>ROUNDDOWN(IF(Y124=Y123,Z123,(ROW()-2)/368+0.01),2)</f>
        <v>#NUM!</v>
      </c>
    </row>
    <row r="125" spans="1:26" x14ac:dyDescent="0.2">
      <c r="A125" s="4" t="s">
        <v>2014</v>
      </c>
      <c r="B125" s="10" t="s">
        <v>2015</v>
      </c>
      <c r="C125" s="14" t="s">
        <v>1991</v>
      </c>
      <c r="D125" s="10"/>
      <c r="E125" s="3" t="s">
        <v>1744</v>
      </c>
      <c r="F125" s="3" t="s">
        <v>1744</v>
      </c>
      <c r="G125" s="3" t="s">
        <v>25</v>
      </c>
      <c r="H125" s="3" t="s">
        <v>67</v>
      </c>
      <c r="I125" s="3">
        <v>2</v>
      </c>
      <c r="J125" s="3">
        <v>210</v>
      </c>
      <c r="K125" s="21">
        <v>0.18</v>
      </c>
      <c r="L125" s="3">
        <v>85</v>
      </c>
      <c r="M125" s="3">
        <v>280</v>
      </c>
      <c r="N125" s="21">
        <v>0.77</v>
      </c>
      <c r="O125" s="25">
        <v>490</v>
      </c>
      <c r="P125" s="21">
        <v>0.54</v>
      </c>
      <c r="Q125" s="21">
        <v>0.78</v>
      </c>
      <c r="T125" s="25">
        <f>J125+M125</f>
        <v>490</v>
      </c>
      <c r="U125" s="21">
        <f>ROUNDDOWN(IF(T125=T124,U124,(ROW()-370)/276),2)</f>
        <v>-0.88</v>
      </c>
      <c r="V125" s="21">
        <f>ROUNDDOWN(IF(O125=O124,V124,(ROW()-62)/29+0.06),2)</f>
        <v>2.23</v>
      </c>
      <c r="W125" s="25">
        <f>ROUNDDOWN(IF(I125=I124,W124,MAX(_xlfn.NORM.INV((ROW()-2)/644,250,43),150))/10,0)*10</f>
        <v>210</v>
      </c>
      <c r="X125" s="21">
        <f>ROUNDDOWN(IF(W125=W124,X124,(ROW()-2)/644),2)</f>
        <v>0.18</v>
      </c>
      <c r="Y125" s="3" t="e">
        <f>ROUNDDOWN(IF(L124=L125,Y124,MAX(_xlfn.NORM.INV((ROW()-370)/276,250,43),150))/10,0)*10</f>
        <v>#NUM!</v>
      </c>
      <c r="Z125" s="21" t="e">
        <f>ROUNDDOWN(IF(Y125=Y124,Z124,(ROW()-370)/276),2)</f>
        <v>#NUM!</v>
      </c>
    </row>
    <row r="126" spans="1:26" x14ac:dyDescent="0.2">
      <c r="A126" s="3" t="s">
        <v>2297</v>
      </c>
      <c r="B126" s="3" t="s">
        <v>2298</v>
      </c>
      <c r="C126" s="14" t="s">
        <v>2284</v>
      </c>
      <c r="E126" s="3" t="s">
        <v>2226</v>
      </c>
      <c r="F126" s="3" t="s">
        <v>2227</v>
      </c>
      <c r="G126" s="3" t="s">
        <v>25</v>
      </c>
      <c r="H126" s="3" t="s">
        <v>67</v>
      </c>
      <c r="I126" s="3">
        <v>2</v>
      </c>
      <c r="J126" s="3">
        <v>210</v>
      </c>
      <c r="K126" s="21">
        <v>0.18</v>
      </c>
      <c r="L126" s="3">
        <v>43</v>
      </c>
      <c r="M126" s="3">
        <v>220</v>
      </c>
      <c r="N126" s="21">
        <v>0.24</v>
      </c>
      <c r="O126" s="25">
        <v>430</v>
      </c>
      <c r="P126" s="21">
        <v>0.3</v>
      </c>
      <c r="Q126" s="21">
        <v>0.18</v>
      </c>
      <c r="T126" s="25">
        <f>J126+M126</f>
        <v>430</v>
      </c>
      <c r="U126" s="21">
        <f>ROUNDDOWN(IF(T126=T125,U125,(ROW()-370)/276),2)</f>
        <v>-0.88</v>
      </c>
      <c r="V126" s="21">
        <f>ROUNDDOWN(IF(O126=O125,V125,(ROW()-181)/11+0.09),2)</f>
        <v>-4.91</v>
      </c>
      <c r="W126" s="25">
        <f>ROUNDDOWN(IF(I126=I125,W125,MAX(_xlfn.NORM.INV((ROW()-2)/644,250,43),150))/10,0)*10</f>
        <v>210</v>
      </c>
      <c r="X126" s="21">
        <f>ROUNDDOWN(IF(W126=W125,X125,(ROW()-2)/644),2)</f>
        <v>0.18</v>
      </c>
      <c r="Y126" s="3" t="e">
        <f>ROUNDDOWN(IF(L125=L126,Y125,MAX(_xlfn.NORM.INV((ROW()-370)/276,250,43),150))/10,0)*10</f>
        <v>#NUM!</v>
      </c>
      <c r="Z126" s="21" t="e">
        <f>ROUNDDOWN(IF(Y126=Y125,Z125,(ROW()-370)/276),2)</f>
        <v>#NUM!</v>
      </c>
    </row>
    <row r="127" spans="1:26" x14ac:dyDescent="0.2">
      <c r="A127" s="3" t="s">
        <v>44</v>
      </c>
      <c r="B127" s="3" t="s">
        <v>45</v>
      </c>
      <c r="C127" s="14" t="s">
        <v>24</v>
      </c>
      <c r="E127" s="3" t="s">
        <v>18</v>
      </c>
      <c r="F127" s="3" t="s">
        <v>19</v>
      </c>
      <c r="G127" s="3" t="s">
        <v>25</v>
      </c>
      <c r="H127" s="3" t="s">
        <v>21</v>
      </c>
      <c r="I127" s="3">
        <v>2</v>
      </c>
      <c r="J127" s="3">
        <v>210</v>
      </c>
      <c r="K127" s="21">
        <v>0.18</v>
      </c>
      <c r="L127" s="3">
        <v>22</v>
      </c>
      <c r="M127" s="3">
        <v>230</v>
      </c>
      <c r="N127" s="21">
        <v>0.33</v>
      </c>
      <c r="O127" s="25">
        <v>440</v>
      </c>
      <c r="P127" s="21">
        <v>0.22</v>
      </c>
      <c r="Q127" s="21">
        <v>0.32</v>
      </c>
      <c r="T127" s="25">
        <f>J127+M127</f>
        <v>440</v>
      </c>
      <c r="U127" s="21">
        <f>ROUNDDOWN(IF(T127=T126,U126,(ROW()-2)/368),2)</f>
        <v>0.33</v>
      </c>
      <c r="V127" s="21">
        <f>ROUNDDOWN(IF(O127=O126,V126,(ROW()-219)/31+0.03),2)</f>
        <v>-2.93</v>
      </c>
      <c r="W127" s="25">
        <f>ROUNDDOWN(IF(I127=I126,W126,MAX(_xlfn.NORM.INV((ROW()-2)/644,250,43),150))/10,0)*10</f>
        <v>210</v>
      </c>
      <c r="X127" s="21">
        <f>ROUNDDOWN(IF(W127=W126,X126,(ROW()-2)/644),2)</f>
        <v>0.18</v>
      </c>
      <c r="Y127" s="3">
        <f>ROUNDDOWN(IF(L127=L126,Y126,MAX(_xlfn.NORM.INV((ROW()-2)/368,250,43),150))/10,0)*10</f>
        <v>230</v>
      </c>
      <c r="Z127" s="21" t="e">
        <f>ROUNDDOWN(IF(Y127=Y126,Z126,(ROW()-2)/368+0.01),2)</f>
        <v>#NUM!</v>
      </c>
    </row>
    <row r="128" spans="1:26" x14ac:dyDescent="0.2">
      <c r="A128" s="3" t="s">
        <v>34</v>
      </c>
      <c r="B128" s="3" t="s">
        <v>35</v>
      </c>
      <c r="C128" s="14" t="s">
        <v>24</v>
      </c>
      <c r="E128" s="3" t="s">
        <v>18</v>
      </c>
      <c r="F128" s="3" t="s">
        <v>19</v>
      </c>
      <c r="G128" s="3" t="s">
        <v>25</v>
      </c>
      <c r="H128" s="3" t="s">
        <v>21</v>
      </c>
      <c r="I128" s="3">
        <v>2</v>
      </c>
      <c r="J128" s="3">
        <v>210</v>
      </c>
      <c r="K128" s="21">
        <v>0.18</v>
      </c>
      <c r="L128" s="3">
        <v>62</v>
      </c>
      <c r="M128" s="3">
        <v>280</v>
      </c>
      <c r="N128" s="21">
        <v>0.77</v>
      </c>
      <c r="O128" s="25">
        <v>490</v>
      </c>
      <c r="P128" s="21">
        <v>0.47</v>
      </c>
      <c r="Q128" s="21">
        <v>0.56999999999999995</v>
      </c>
      <c r="T128" s="25">
        <f>J128+M128</f>
        <v>490</v>
      </c>
      <c r="U128" s="21">
        <f>ROUNDDOWN(IF(T128=T127,U127,(ROW()-2)/368),2)</f>
        <v>0.34</v>
      </c>
      <c r="V128" s="21">
        <f>ROUNDDOWN(IF(O128=O127,V127,(ROW()-219)/31+0.03),2)</f>
        <v>-2.9</v>
      </c>
      <c r="W128" s="25">
        <f>ROUNDDOWN(IF(I128=I127,W127,MAX(_xlfn.NORM.INV((ROW()-2)/644,250,43),150))/10,0)*10</f>
        <v>210</v>
      </c>
      <c r="X128" s="21">
        <f>ROUNDDOWN(IF(W128=W127,X127,(ROW()-2)/644),2)</f>
        <v>0.18</v>
      </c>
      <c r="Y128" s="3">
        <f>ROUNDDOWN(IF(L128=L127,Y127,MAX(_xlfn.NORM.INV((ROW()-2)/368,250,43),150))/10,0)*10</f>
        <v>230</v>
      </c>
      <c r="Z128" s="21" t="e">
        <f>ROUNDDOWN(IF(Y128=Y127,Z127,(ROW()-2)/368+0.01),2)</f>
        <v>#NUM!</v>
      </c>
    </row>
    <row r="129" spans="1:34" x14ac:dyDescent="0.2">
      <c r="A129" s="4" t="s">
        <v>354</v>
      </c>
      <c r="B129" s="10" t="s">
        <v>355</v>
      </c>
      <c r="C129" s="14" t="s">
        <v>356</v>
      </c>
      <c r="D129" s="10"/>
      <c r="E129" s="3" t="s">
        <v>203</v>
      </c>
      <c r="F129" s="3" t="s">
        <v>332</v>
      </c>
      <c r="G129" s="3" t="s">
        <v>25</v>
      </c>
      <c r="H129" s="3" t="s">
        <v>21</v>
      </c>
      <c r="I129" s="3">
        <v>2</v>
      </c>
      <c r="J129" s="3">
        <v>210</v>
      </c>
      <c r="K129" s="21">
        <v>0.18</v>
      </c>
      <c r="L129" s="3">
        <v>0</v>
      </c>
      <c r="M129" s="3">
        <v>150</v>
      </c>
      <c r="N129" s="21">
        <v>0.01</v>
      </c>
      <c r="O129" s="25">
        <v>360</v>
      </c>
      <c r="P129" s="21">
        <v>0.04</v>
      </c>
      <c r="Q129" s="21">
        <v>7.0000000000000007E-2</v>
      </c>
      <c r="T129" s="25">
        <f>J129+M129</f>
        <v>360</v>
      </c>
      <c r="U129" s="21">
        <f>ROUNDDOWN(IF(T129=T128,U128,(ROW()-2)/368),2)</f>
        <v>0.34</v>
      </c>
      <c r="V129" s="21">
        <f>ROUNDDOWN(IF(O129=O128,V128,(ROW()-274)/103+0.01),2)</f>
        <v>-1.39</v>
      </c>
      <c r="W129" s="25">
        <f>ROUNDDOWN(IF(I129=I128,W128,MAX(_xlfn.NORM.INV((ROW()-2)/644,250,43),150))/10,0)*10</f>
        <v>210</v>
      </c>
      <c r="X129" s="21">
        <f>ROUNDDOWN(IF(W129=W128,X128,(ROW()-2)/644),2)</f>
        <v>0.18</v>
      </c>
      <c r="Y129" s="3">
        <f>ROUNDDOWN(IF(L129=L128,Y128,MAX(_xlfn.NORM.INV((ROW()-2)/368,250,43),150))/10,0)*10</f>
        <v>230</v>
      </c>
      <c r="Z129" s="21" t="e">
        <f>ROUNDDOWN(IF(Y129=Y128,Z128,(ROW()-2)/368+0.01),2)</f>
        <v>#NUM!</v>
      </c>
    </row>
    <row r="130" spans="1:34" x14ac:dyDescent="0.2">
      <c r="A130" s="4" t="s">
        <v>363</v>
      </c>
      <c r="B130" s="10" t="s">
        <v>364</v>
      </c>
      <c r="C130" s="14" t="s">
        <v>356</v>
      </c>
      <c r="D130" s="10"/>
      <c r="E130" s="3" t="s">
        <v>203</v>
      </c>
      <c r="F130" s="3" t="s">
        <v>332</v>
      </c>
      <c r="G130" s="3" t="s">
        <v>25</v>
      </c>
      <c r="H130" s="3" t="s">
        <v>21</v>
      </c>
      <c r="I130" s="3">
        <v>2</v>
      </c>
      <c r="J130" s="3">
        <v>210</v>
      </c>
      <c r="K130" s="21">
        <v>0.18</v>
      </c>
      <c r="L130" s="3">
        <v>0</v>
      </c>
      <c r="M130" s="3">
        <v>150</v>
      </c>
      <c r="N130" s="21">
        <v>0.01</v>
      </c>
      <c r="O130" s="25">
        <v>360</v>
      </c>
      <c r="P130" s="21">
        <v>0.04</v>
      </c>
      <c r="Q130" s="21">
        <v>7.0000000000000007E-2</v>
      </c>
      <c r="T130" s="25">
        <f>J130+M130</f>
        <v>360</v>
      </c>
      <c r="U130" s="21">
        <f>ROUNDDOWN(IF(T130=T129,U129,(ROW()-2)/368),2)</f>
        <v>0.34</v>
      </c>
      <c r="V130" s="21">
        <f>ROUNDDOWN(IF(O130=O129,V129,(ROW()-274)/103+0.01),2)</f>
        <v>-1.39</v>
      </c>
      <c r="W130" s="25">
        <f>ROUNDDOWN(IF(I130=I129,W129,MAX(_xlfn.NORM.INV((ROW()-2)/644,250,43),150))/10,0)*10</f>
        <v>210</v>
      </c>
      <c r="X130" s="21">
        <f>ROUNDDOWN(IF(W130=W129,X129,(ROW()-2)/644),2)</f>
        <v>0.18</v>
      </c>
      <c r="Y130" s="3">
        <f>ROUNDDOWN(IF(L130=L129,Y129,MAX(_xlfn.NORM.INV((ROW()-2)/368,250,43),150))/10,0)*10</f>
        <v>230</v>
      </c>
      <c r="Z130" s="21" t="e">
        <f>ROUNDDOWN(IF(Y130=Y129,Z129,(ROW()-2)/368+0.01),2)</f>
        <v>#NUM!</v>
      </c>
    </row>
    <row r="131" spans="1:34" s="1" customFormat="1" x14ac:dyDescent="0.2">
      <c r="A131" s="4" t="s">
        <v>361</v>
      </c>
      <c r="B131" s="10" t="s">
        <v>362</v>
      </c>
      <c r="C131" s="14" t="s">
        <v>356</v>
      </c>
      <c r="D131" s="10"/>
      <c r="E131" s="3" t="s">
        <v>203</v>
      </c>
      <c r="F131" s="3" t="s">
        <v>332</v>
      </c>
      <c r="G131" s="3" t="s">
        <v>25</v>
      </c>
      <c r="H131" s="3" t="s">
        <v>21</v>
      </c>
      <c r="I131" s="3">
        <v>2</v>
      </c>
      <c r="J131" s="3">
        <v>210</v>
      </c>
      <c r="K131" s="21">
        <v>0.18</v>
      </c>
      <c r="L131" s="3">
        <v>22</v>
      </c>
      <c r="M131" s="3">
        <v>230</v>
      </c>
      <c r="N131" s="21">
        <v>0.33</v>
      </c>
      <c r="O131" s="25">
        <v>440</v>
      </c>
      <c r="P131" s="21">
        <v>0.22</v>
      </c>
      <c r="Q131" s="21">
        <v>0.28999999999999998</v>
      </c>
      <c r="R131"/>
      <c r="S131" s="21"/>
      <c r="T131" s="25">
        <f>J131+M131</f>
        <v>440</v>
      </c>
      <c r="U131" s="21">
        <f>ROUNDDOWN(IF(T131=T130,U130,(ROW()-2)/368),2)</f>
        <v>0.35</v>
      </c>
      <c r="V131" s="21">
        <f>ROUNDDOWN(IF(O131=O130,V130,(ROW()-274)/103+0.01),2)</f>
        <v>-1.37</v>
      </c>
      <c r="W131" s="25">
        <f>ROUNDDOWN(IF(I131=I130,W130,MAX(_xlfn.NORM.INV((ROW()-2)/644,250,43),150))/10,0)*10</f>
        <v>210</v>
      </c>
      <c r="X131" s="21">
        <f>ROUNDDOWN(IF(W131=W130,X130,(ROW()-2)/644),2)</f>
        <v>0.18</v>
      </c>
      <c r="Y131" s="3">
        <f>ROUNDDOWN(IF(L131=L130,Y130,MAX(_xlfn.NORM.INV((ROW()-2)/368,250,43),150))/10,0)*10</f>
        <v>230</v>
      </c>
      <c r="Z131" s="21" t="e">
        <f>ROUNDDOWN(IF(Y131=Y130,Z130,(ROW()-2)/368+0.01),2)</f>
        <v>#NUM!</v>
      </c>
      <c r="AA131" s="3"/>
      <c r="AB131" s="3"/>
      <c r="AC131" s="3"/>
      <c r="AD131" s="3"/>
      <c r="AE131" s="3"/>
      <c r="AF131" s="3"/>
      <c r="AG131" s="3"/>
      <c r="AH131" s="3"/>
    </row>
    <row r="132" spans="1:34" s="1" customFormat="1" x14ac:dyDescent="0.2">
      <c r="A132" s="4" t="s">
        <v>1349</v>
      </c>
      <c r="B132" s="10" t="s">
        <v>1350</v>
      </c>
      <c r="C132" s="14" t="s">
        <v>1319</v>
      </c>
      <c r="D132" s="10" t="s">
        <v>1351</v>
      </c>
      <c r="E132" s="3" t="s">
        <v>203</v>
      </c>
      <c r="F132" s="3" t="s">
        <v>1268</v>
      </c>
      <c r="G132" s="3" t="s">
        <v>25</v>
      </c>
      <c r="H132" s="3" t="s">
        <v>21</v>
      </c>
      <c r="I132" s="3">
        <v>2</v>
      </c>
      <c r="J132" s="3">
        <v>210</v>
      </c>
      <c r="K132" s="21">
        <v>0.18</v>
      </c>
      <c r="L132" s="3">
        <v>43</v>
      </c>
      <c r="M132" s="3">
        <v>260</v>
      </c>
      <c r="N132" s="21">
        <v>0.63</v>
      </c>
      <c r="O132" s="25">
        <v>470</v>
      </c>
      <c r="P132" s="21">
        <v>0.34</v>
      </c>
      <c r="Q132" s="21">
        <v>0.42</v>
      </c>
      <c r="R132"/>
      <c r="S132" s="21"/>
      <c r="T132" s="25">
        <f>J132+M132</f>
        <v>470</v>
      </c>
      <c r="U132" s="21">
        <f>ROUNDDOWN(IF(T132=T131,U131,(ROW()-2)/368),2)</f>
        <v>0.35</v>
      </c>
      <c r="V132" s="21">
        <f>ROUNDDOWN(IF(O132=O131,V131,(ROW()-274)/103+0.01),2)</f>
        <v>-1.36</v>
      </c>
      <c r="W132" s="25">
        <f>ROUNDDOWN(IF(I132=I131,W131,MAX(_xlfn.NORM.INV((ROW()-2)/644,250,43),150))/10,0)*10</f>
        <v>210</v>
      </c>
      <c r="X132" s="21">
        <f>ROUNDDOWN(IF(W132=W131,X131,(ROW()-2)/644),2)</f>
        <v>0.18</v>
      </c>
      <c r="Y132" s="3">
        <f>ROUNDDOWN(IF(L132=L131,Y131,MAX(_xlfn.NORM.INV((ROW()-2)/368,250,43),150))/10,0)*10</f>
        <v>230</v>
      </c>
      <c r="Z132" s="21" t="e">
        <f>ROUNDDOWN(IF(Y132=Y131,Z131,(ROW()-2)/368+0.01),2)</f>
        <v>#NUM!</v>
      </c>
      <c r="AA132" s="3"/>
      <c r="AB132" s="3"/>
      <c r="AC132" s="3"/>
      <c r="AD132" s="3"/>
      <c r="AE132" s="3"/>
      <c r="AF132" s="3"/>
      <c r="AG132" s="3"/>
      <c r="AH132" s="3"/>
    </row>
    <row r="133" spans="1:34" x14ac:dyDescent="0.2">
      <c r="A133" s="4" t="s">
        <v>418</v>
      </c>
      <c r="B133" s="10" t="s">
        <v>419</v>
      </c>
      <c r="C133" s="14" t="s">
        <v>369</v>
      </c>
      <c r="D133" s="10"/>
      <c r="E133" s="3" t="s">
        <v>203</v>
      </c>
      <c r="F133" s="3" t="s">
        <v>332</v>
      </c>
      <c r="G133" s="3" t="s">
        <v>25</v>
      </c>
      <c r="H133" s="3" t="s">
        <v>67</v>
      </c>
      <c r="I133" s="3">
        <v>2</v>
      </c>
      <c r="J133" s="3">
        <v>210</v>
      </c>
      <c r="K133" s="21">
        <v>0.18</v>
      </c>
      <c r="L133" s="3">
        <v>46</v>
      </c>
      <c r="M133" s="3">
        <v>230</v>
      </c>
      <c r="N133" s="21">
        <v>0.32</v>
      </c>
      <c r="O133" s="25">
        <v>440</v>
      </c>
      <c r="P133" s="21">
        <v>0.32</v>
      </c>
      <c r="Q133" s="21">
        <v>0.43</v>
      </c>
      <c r="T133" s="25">
        <f>J133+M133</f>
        <v>440</v>
      </c>
      <c r="U133" s="21">
        <f>ROUNDDOWN(IF(T133=T132,U132,(ROW()-370)/276),2)</f>
        <v>-0.85</v>
      </c>
      <c r="V133" s="21">
        <f>ROUNDDOWN(IF(O133=O132,V132,(ROW()-377)/41+0.02),2)</f>
        <v>-5.93</v>
      </c>
      <c r="W133" s="25">
        <f>ROUNDDOWN(IF(I133=I132,W132,MAX(_xlfn.NORM.INV((ROW()-2)/644,250,43),150))/10,0)*10</f>
        <v>210</v>
      </c>
      <c r="X133" s="21">
        <f>ROUNDDOWN(IF(W133=W132,X132,(ROW()-2)/644),2)</f>
        <v>0.18</v>
      </c>
      <c r="Y133" s="3" t="e">
        <f>ROUNDDOWN(IF(L132=L133,Y132,MAX(_xlfn.NORM.INV((ROW()-370)/276,250,43),150))/10,0)*10</f>
        <v>#NUM!</v>
      </c>
      <c r="Z133" s="21" t="e">
        <f>ROUNDDOWN(IF(Y133=Y132,Z132,(ROW()-370)/276),2)</f>
        <v>#NUM!</v>
      </c>
    </row>
    <row r="134" spans="1:34" x14ac:dyDescent="0.2">
      <c r="A134" s="3" t="s">
        <v>2200</v>
      </c>
      <c r="B134" s="3" t="s">
        <v>2201</v>
      </c>
      <c r="C134" s="14" t="s">
        <v>2177</v>
      </c>
      <c r="E134" s="3" t="s">
        <v>324</v>
      </c>
      <c r="F134" s="3" t="s">
        <v>2170</v>
      </c>
      <c r="G134" s="3" t="s">
        <v>25</v>
      </c>
      <c r="H134" s="3" t="s">
        <v>21</v>
      </c>
      <c r="I134" s="3">
        <v>2</v>
      </c>
      <c r="J134" s="3">
        <v>210</v>
      </c>
      <c r="K134" s="21">
        <v>0.18</v>
      </c>
      <c r="L134" s="3">
        <v>76</v>
      </c>
      <c r="M134" s="3">
        <v>300</v>
      </c>
      <c r="N134" s="21">
        <v>0.89</v>
      </c>
      <c r="O134" s="25">
        <v>510</v>
      </c>
      <c r="P134" s="21">
        <v>0.56999999999999995</v>
      </c>
      <c r="Q134" s="21">
        <v>0.32</v>
      </c>
      <c r="T134" s="25">
        <f>J134+M134</f>
        <v>510</v>
      </c>
      <c r="U134" s="21">
        <f>ROUNDDOWN(IF(T134=T133,U133,(ROW()-2)/368),2)</f>
        <v>0.35</v>
      </c>
      <c r="V134" s="21">
        <f>ROUNDDOWN(IF(O134=O133,V133,(ROW()-566)/21+0.04),2)</f>
        <v>-20.53</v>
      </c>
      <c r="W134" s="25">
        <f>ROUNDDOWN(IF(I134=I133,W133,MAX(_xlfn.NORM.INV((ROW()-2)/644,250,43),150))/10,0)*10</f>
        <v>210</v>
      </c>
      <c r="X134" s="21">
        <f>ROUNDDOWN(IF(W134=W133,X133,(ROW()-2)/644),2)</f>
        <v>0.18</v>
      </c>
      <c r="Y134" s="3">
        <f>ROUNDDOWN(IF(L134=L133,Y133,MAX(_xlfn.NORM.INV((ROW()-2)/368,250,43),150))/10,0)*10</f>
        <v>230</v>
      </c>
      <c r="Z134" s="21" t="e">
        <f>ROUNDDOWN(IF(Y134=Y133,Z133,(ROW()-2)/368+0.01),2)</f>
        <v>#NUM!</v>
      </c>
    </row>
    <row r="135" spans="1:34" x14ac:dyDescent="0.2">
      <c r="A135" s="3" t="s">
        <v>2198</v>
      </c>
      <c r="B135" s="3" t="s">
        <v>2199</v>
      </c>
      <c r="C135" s="14" t="s">
        <v>2177</v>
      </c>
      <c r="E135" s="3" t="s">
        <v>324</v>
      </c>
      <c r="F135" s="3" t="s">
        <v>2170</v>
      </c>
      <c r="G135" s="3" t="s">
        <v>25</v>
      </c>
      <c r="H135" s="3" t="s">
        <v>21</v>
      </c>
      <c r="I135" s="3">
        <v>2</v>
      </c>
      <c r="J135" s="3">
        <v>210</v>
      </c>
      <c r="K135" s="21">
        <v>0.18</v>
      </c>
      <c r="L135" s="3">
        <v>87</v>
      </c>
      <c r="M135" s="3">
        <v>310</v>
      </c>
      <c r="N135" s="21">
        <v>0.93</v>
      </c>
      <c r="O135" s="25">
        <v>520</v>
      </c>
      <c r="P135" s="21">
        <v>0.61</v>
      </c>
      <c r="Q135" s="21">
        <v>0.37</v>
      </c>
      <c r="T135" s="25">
        <f>J135+M135</f>
        <v>520</v>
      </c>
      <c r="U135" s="21">
        <f>ROUNDDOWN(IF(T135=T134,U134,(ROW()-2)/368),2)</f>
        <v>0.36</v>
      </c>
      <c r="V135" s="21">
        <f>ROUNDDOWN(IF(O135=O134,V134,(ROW()-566)/21+0.04),2)</f>
        <v>-20.48</v>
      </c>
      <c r="W135" s="25">
        <f>ROUNDDOWN(IF(I135=I134,W134,MAX(_xlfn.NORM.INV((ROW()-2)/644,250,43),150))/10,0)*10</f>
        <v>210</v>
      </c>
      <c r="X135" s="21">
        <f>ROUNDDOWN(IF(W135=W134,X134,(ROW()-2)/644),2)</f>
        <v>0.18</v>
      </c>
      <c r="Y135" s="3">
        <f>ROUNDDOWN(IF(L135=L134,Y134,MAX(_xlfn.NORM.INV((ROW()-2)/368,250,43),150))/10,0)*10</f>
        <v>230</v>
      </c>
      <c r="Z135" s="21" t="e">
        <f>ROUNDDOWN(IF(Y135=Y134,Z134,(ROW()-2)/368+0.01),2)</f>
        <v>#NUM!</v>
      </c>
    </row>
    <row r="136" spans="1:34" x14ac:dyDescent="0.2">
      <c r="A136" s="4" t="s">
        <v>855</v>
      </c>
      <c r="B136" s="10" t="s">
        <v>856</v>
      </c>
      <c r="C136" s="14" t="s">
        <v>782</v>
      </c>
      <c r="D136" s="10"/>
      <c r="E136" s="3" t="s">
        <v>65</v>
      </c>
      <c r="F136" s="3" t="s">
        <v>675</v>
      </c>
      <c r="G136" s="3" t="s">
        <v>25</v>
      </c>
      <c r="H136" s="3" t="s">
        <v>67</v>
      </c>
      <c r="I136" s="3">
        <v>2</v>
      </c>
      <c r="J136" s="3">
        <v>210</v>
      </c>
      <c r="K136" s="21">
        <v>0.18</v>
      </c>
      <c r="L136" s="3">
        <v>23</v>
      </c>
      <c r="M136" s="3">
        <v>200</v>
      </c>
      <c r="N136" s="21">
        <v>0.12</v>
      </c>
      <c r="O136" s="25">
        <v>410</v>
      </c>
      <c r="P136" s="21">
        <v>0.18</v>
      </c>
      <c r="Q136" s="21">
        <v>0.13</v>
      </c>
      <c r="T136" s="25">
        <f>J136+M136</f>
        <v>410</v>
      </c>
      <c r="U136" s="21">
        <f>ROUNDDOWN(IF(T136=T135,U135,(ROW()-370)/276),2)</f>
        <v>-0.84</v>
      </c>
      <c r="V136" s="21">
        <f>ROUNDDOWN(IF(O136=O135,V135,(ROW()-592)/78+0.02),2)</f>
        <v>-5.82</v>
      </c>
      <c r="W136" s="25">
        <f>ROUNDDOWN(IF(I136=I135,W135,MAX(_xlfn.NORM.INV((ROW()-2)/644,250,43),150))/10,0)*10</f>
        <v>210</v>
      </c>
      <c r="X136" s="21">
        <f>ROUNDDOWN(IF(W136=W135,X135,(ROW()-2)/644),2)</f>
        <v>0.18</v>
      </c>
      <c r="Y136" s="3" t="e">
        <f>ROUNDDOWN(IF(L135=L136,Y135,MAX(_xlfn.NORM.INV((ROW()-370)/276,250,43),150))/10,0)*10</f>
        <v>#NUM!</v>
      </c>
      <c r="Z136" s="21" t="e">
        <f>ROUNDDOWN(IF(Y136=Y135,Z135,(ROW()-370)/276),2)</f>
        <v>#NUM!</v>
      </c>
    </row>
    <row r="137" spans="1:34" x14ac:dyDescent="0.2">
      <c r="A137" s="4" t="s">
        <v>780</v>
      </c>
      <c r="B137" s="10" t="s">
        <v>781</v>
      </c>
      <c r="C137" s="14" t="s">
        <v>782</v>
      </c>
      <c r="D137" s="10"/>
      <c r="E137" s="3" t="s">
        <v>65</v>
      </c>
      <c r="F137" s="3" t="s">
        <v>675</v>
      </c>
      <c r="G137" s="3" t="s">
        <v>25</v>
      </c>
      <c r="H137" s="3" t="s">
        <v>67</v>
      </c>
      <c r="I137" s="3">
        <v>2</v>
      </c>
      <c r="J137" s="3">
        <v>210</v>
      </c>
      <c r="K137" s="21">
        <v>0.18</v>
      </c>
      <c r="L137" s="3">
        <v>55</v>
      </c>
      <c r="M137" s="3">
        <v>240</v>
      </c>
      <c r="N137" s="21">
        <v>0.41</v>
      </c>
      <c r="O137" s="25">
        <v>450</v>
      </c>
      <c r="P137" s="21">
        <v>0.35</v>
      </c>
      <c r="Q137" s="21">
        <v>0.22</v>
      </c>
      <c r="T137" s="25">
        <f>J137+M137</f>
        <v>450</v>
      </c>
      <c r="U137" s="21">
        <f>ROUNDDOWN(IF(T137=T136,U136,(ROW()-370)/276),2)</f>
        <v>-0.84</v>
      </c>
      <c r="V137" s="21">
        <f>ROUNDDOWN(IF(O137=O136,V136,(ROW()-592)/78+0.02),2)</f>
        <v>-5.81</v>
      </c>
      <c r="W137" s="25">
        <f>ROUNDDOWN(IF(I137=I136,W136,MAX(_xlfn.NORM.INV((ROW()-2)/644,250,43),150))/10,0)*10</f>
        <v>210</v>
      </c>
      <c r="X137" s="21">
        <f>ROUNDDOWN(IF(W137=W136,X136,(ROW()-2)/644),2)</f>
        <v>0.18</v>
      </c>
      <c r="Y137" s="3" t="e">
        <f>ROUNDDOWN(IF(L136=L137,Y136,MAX(_xlfn.NORM.INV((ROW()-370)/276,250,43),150))/10,0)*10</f>
        <v>#NUM!</v>
      </c>
      <c r="Z137" s="21" t="e">
        <f>ROUNDDOWN(IF(Y137=Y136,Z136,(ROW()-370)/276),2)</f>
        <v>#NUM!</v>
      </c>
    </row>
    <row r="138" spans="1:34" x14ac:dyDescent="0.2">
      <c r="A138" s="4" t="s">
        <v>833</v>
      </c>
      <c r="B138" s="10" t="s">
        <v>834</v>
      </c>
      <c r="C138" s="14" t="s">
        <v>782</v>
      </c>
      <c r="D138" s="10"/>
      <c r="E138" s="3" t="s">
        <v>65</v>
      </c>
      <c r="F138" s="3" t="s">
        <v>675</v>
      </c>
      <c r="G138" s="3" t="s">
        <v>25</v>
      </c>
      <c r="H138" s="3" t="s">
        <v>67</v>
      </c>
      <c r="I138" s="3">
        <v>2</v>
      </c>
      <c r="J138" s="3">
        <v>210</v>
      </c>
      <c r="K138" s="21">
        <v>0.18</v>
      </c>
      <c r="L138" s="3">
        <v>66</v>
      </c>
      <c r="M138" s="3">
        <v>260</v>
      </c>
      <c r="N138" s="21">
        <v>0.59</v>
      </c>
      <c r="O138" s="25">
        <v>470</v>
      </c>
      <c r="P138" s="21">
        <v>0.46</v>
      </c>
      <c r="Q138" s="21">
        <v>0.31</v>
      </c>
      <c r="T138" s="25">
        <f>J138+M138</f>
        <v>470</v>
      </c>
      <c r="U138" s="21">
        <f>ROUNDDOWN(IF(T138=T137,U137,(ROW()-370)/276),2)</f>
        <v>-0.84</v>
      </c>
      <c r="V138" s="21">
        <f>ROUNDDOWN(IF(O138=O137,V137,(ROW()-592)/78+0.02),2)</f>
        <v>-5.8</v>
      </c>
      <c r="W138" s="25">
        <f>ROUNDDOWN(IF(I138=I137,W137,MAX(_xlfn.NORM.INV((ROW()-2)/644,250,43),150))/10,0)*10</f>
        <v>210</v>
      </c>
      <c r="X138" s="21">
        <f>ROUNDDOWN(IF(W138=W137,X137,(ROW()-2)/644),2)</f>
        <v>0.18</v>
      </c>
      <c r="Y138" s="3" t="e">
        <f>ROUNDDOWN(IF(L137=L138,Y137,MAX(_xlfn.NORM.INV((ROW()-370)/276,250,43),150))/10,0)*10</f>
        <v>#NUM!</v>
      </c>
      <c r="Z138" s="21" t="e">
        <f>ROUNDDOWN(IF(Y138=Y137,Z137,(ROW()-370)/276),2)</f>
        <v>#NUM!</v>
      </c>
    </row>
    <row r="139" spans="1:34" x14ac:dyDescent="0.2">
      <c r="A139" s="4" t="s">
        <v>859</v>
      </c>
      <c r="B139" s="10" t="s">
        <v>860</v>
      </c>
      <c r="C139" s="14" t="s">
        <v>782</v>
      </c>
      <c r="D139" s="10"/>
      <c r="E139" s="3" t="s">
        <v>65</v>
      </c>
      <c r="F139" s="3" t="s">
        <v>675</v>
      </c>
      <c r="G139" s="3" t="s">
        <v>25</v>
      </c>
      <c r="H139" s="3" t="s">
        <v>67</v>
      </c>
      <c r="I139" s="3">
        <v>2</v>
      </c>
      <c r="J139" s="3">
        <v>210</v>
      </c>
      <c r="K139" s="21">
        <v>0.18</v>
      </c>
      <c r="L139" s="3">
        <v>88</v>
      </c>
      <c r="M139" s="3">
        <v>280</v>
      </c>
      <c r="N139" s="21">
        <v>0.77</v>
      </c>
      <c r="O139" s="25">
        <v>490</v>
      </c>
      <c r="P139" s="21">
        <v>0.54</v>
      </c>
      <c r="Q139" s="21">
        <v>0.43</v>
      </c>
      <c r="T139" s="25">
        <f>J139+M139</f>
        <v>490</v>
      </c>
      <c r="U139" s="21">
        <f>ROUNDDOWN(IF(T139=T138,U138,(ROW()-370)/276),2)</f>
        <v>-0.83</v>
      </c>
      <c r="V139" s="21">
        <f>ROUNDDOWN(IF(O139=O138,V138,(ROW()-592)/78+0.02),2)</f>
        <v>-5.78</v>
      </c>
      <c r="W139" s="25">
        <f>ROUNDDOWN(IF(I139=I138,W138,MAX(_xlfn.NORM.INV((ROW()-2)/644,250,43),150))/10,0)*10</f>
        <v>210</v>
      </c>
      <c r="X139" s="21">
        <f>ROUNDDOWN(IF(W139=W138,X138,(ROW()-2)/644),2)</f>
        <v>0.18</v>
      </c>
      <c r="Y139" s="3" t="e">
        <f>ROUNDDOWN(IF(L138=L139,Y138,MAX(_xlfn.NORM.INV((ROW()-370)/276,250,43),150))/10,0)*10</f>
        <v>#NUM!</v>
      </c>
      <c r="Z139" s="21" t="e">
        <f>ROUNDDOWN(IF(Y139=Y138,Z138,(ROW()-370)/276),2)</f>
        <v>#NUM!</v>
      </c>
    </row>
    <row r="140" spans="1:34" x14ac:dyDescent="0.2">
      <c r="A140" s="4" t="s">
        <v>609</v>
      </c>
      <c r="B140" s="10" t="s">
        <v>610</v>
      </c>
      <c r="C140" s="14" t="s">
        <v>602</v>
      </c>
      <c r="D140" s="10"/>
      <c r="E140" s="3" t="s">
        <v>576</v>
      </c>
      <c r="F140" s="3" t="s">
        <v>577</v>
      </c>
      <c r="G140" s="3" t="s">
        <v>25</v>
      </c>
      <c r="H140" s="3" t="s">
        <v>21</v>
      </c>
      <c r="I140" s="3">
        <v>2</v>
      </c>
      <c r="J140" s="3">
        <v>210</v>
      </c>
      <c r="K140" s="21">
        <v>0.18</v>
      </c>
      <c r="L140" s="3">
        <v>38</v>
      </c>
      <c r="M140" s="3">
        <v>260</v>
      </c>
      <c r="N140" s="21">
        <v>0.63</v>
      </c>
      <c r="O140" s="25">
        <v>470</v>
      </c>
      <c r="P140" s="21">
        <v>0.34</v>
      </c>
      <c r="Q140" s="21">
        <v>0.27</v>
      </c>
      <c r="T140" s="25">
        <f>J140+M140</f>
        <v>470</v>
      </c>
      <c r="U140" s="21">
        <f>ROUNDDOWN(IF(T140=T139,U139,(ROW()-2)/368),2)</f>
        <v>0.37</v>
      </c>
      <c r="V140" s="21">
        <f>ROUNDDOWN(IF(O140=O139,V139,(ROW()-740)/36+0.02),2)</f>
        <v>-16.64</v>
      </c>
      <c r="W140" s="25">
        <f>ROUNDDOWN(IF(I140=I139,W139,MAX(_xlfn.NORM.INV((ROW()-2)/644,250,43),150))/10,0)*10</f>
        <v>210</v>
      </c>
      <c r="X140" s="21">
        <f>ROUNDDOWN(IF(W140=W139,X139,(ROW()-2)/644),2)</f>
        <v>0.18</v>
      </c>
      <c r="Y140" s="3">
        <f>ROUNDDOWN(IF(L140=L139,Y139,MAX(_xlfn.NORM.INV((ROW()-2)/368,250,43),150))/10,0)*10</f>
        <v>230</v>
      </c>
      <c r="Z140" s="21" t="e">
        <f>ROUNDDOWN(IF(Y140=Y139,Z139,(ROW()-2)/368+0.01),2)</f>
        <v>#NUM!</v>
      </c>
    </row>
    <row r="141" spans="1:34" x14ac:dyDescent="0.2">
      <c r="A141" s="4" t="s">
        <v>607</v>
      </c>
      <c r="B141" s="10" t="s">
        <v>608</v>
      </c>
      <c r="C141" s="14" t="s">
        <v>602</v>
      </c>
      <c r="D141" s="10"/>
      <c r="E141" s="3" t="s">
        <v>576</v>
      </c>
      <c r="F141" s="3" t="s">
        <v>577</v>
      </c>
      <c r="G141" s="3" t="s">
        <v>25</v>
      </c>
      <c r="H141" s="3" t="s">
        <v>21</v>
      </c>
      <c r="I141" s="3">
        <v>2</v>
      </c>
      <c r="J141" s="3">
        <v>210</v>
      </c>
      <c r="K141" s="21">
        <v>0.18</v>
      </c>
      <c r="L141" s="3">
        <v>38</v>
      </c>
      <c r="M141" s="3">
        <v>260</v>
      </c>
      <c r="N141" s="21">
        <v>0.63</v>
      </c>
      <c r="O141" s="25">
        <v>470</v>
      </c>
      <c r="P141" s="21">
        <v>0.34</v>
      </c>
      <c r="Q141" s="21">
        <v>0.27</v>
      </c>
      <c r="T141" s="25">
        <f>J141+M141</f>
        <v>470</v>
      </c>
      <c r="U141" s="21">
        <f>ROUNDDOWN(IF(T141=T140,U140,(ROW()-2)/368),2)</f>
        <v>0.37</v>
      </c>
      <c r="V141" s="21">
        <f>ROUNDDOWN(IF(O141=O140,V140,(ROW()-740)/36+0.02),2)</f>
        <v>-16.64</v>
      </c>
      <c r="W141" s="25">
        <f>ROUNDDOWN(IF(I141=I140,W140,MAX(_xlfn.NORM.INV((ROW()-2)/644,250,43),150))/10,0)*10</f>
        <v>210</v>
      </c>
      <c r="X141" s="21">
        <f>ROUNDDOWN(IF(W141=W140,X140,(ROW()-2)/644),2)</f>
        <v>0.18</v>
      </c>
      <c r="Y141" s="3">
        <f>ROUNDDOWN(IF(L141=L140,Y140,MAX(_xlfn.NORM.INV((ROW()-2)/368,250,43),150))/10,0)*10</f>
        <v>230</v>
      </c>
      <c r="Z141" s="21" t="e">
        <f>ROUNDDOWN(IF(Y141=Y140,Z140,(ROW()-2)/368+0.01),2)</f>
        <v>#NUM!</v>
      </c>
    </row>
    <row r="142" spans="1:34" x14ac:dyDescent="0.2">
      <c r="A142" s="4" t="s">
        <v>1719</v>
      </c>
      <c r="B142" s="10" t="s">
        <v>1720</v>
      </c>
      <c r="C142" s="14" t="s">
        <v>1710</v>
      </c>
      <c r="D142" s="10"/>
      <c r="E142" s="3" t="s">
        <v>576</v>
      </c>
      <c r="F142" s="3" t="s">
        <v>1639</v>
      </c>
      <c r="G142" s="3" t="s">
        <v>25</v>
      </c>
      <c r="H142" s="3" t="s">
        <v>67</v>
      </c>
      <c r="I142" s="3">
        <v>2</v>
      </c>
      <c r="J142" s="3">
        <v>210</v>
      </c>
      <c r="K142" s="21">
        <v>0.18</v>
      </c>
      <c r="L142" s="3">
        <v>119</v>
      </c>
      <c r="M142" s="3">
        <v>340</v>
      </c>
      <c r="N142" s="21">
        <v>0.98</v>
      </c>
      <c r="O142" s="25">
        <v>550</v>
      </c>
      <c r="P142" s="21">
        <v>0.82</v>
      </c>
      <c r="Q142" s="21">
        <v>0.81</v>
      </c>
      <c r="T142" s="25">
        <f>J142+M142</f>
        <v>550</v>
      </c>
      <c r="U142" s="21">
        <f>ROUNDDOWN(IF(T142=T141,U141,(ROW()-370)/276),2)</f>
        <v>-0.82</v>
      </c>
      <c r="V142" s="21">
        <f>ROUNDDOWN(IF(O142=O141,V141,(ROW()-776)/22+0.04),2)</f>
        <v>-28.77</v>
      </c>
      <c r="W142" s="25">
        <f>ROUNDDOWN(IF(I142=I141,W141,MAX(_xlfn.NORM.INV((ROW()-2)/644,250,43),150))/10,0)*10</f>
        <v>210</v>
      </c>
      <c r="X142" s="21">
        <f>ROUNDDOWN(IF(W142=W141,X141,(ROW()-2)/644),2)</f>
        <v>0.18</v>
      </c>
      <c r="Y142" s="3" t="e">
        <f>ROUNDDOWN(IF(L141=L142,Y141,MAX(_xlfn.NORM.INV((ROW()-370)/276,250,43),150))/10,0)*10</f>
        <v>#NUM!</v>
      </c>
      <c r="Z142" s="21" t="e">
        <f>ROUNDDOWN(IF(Y142=Y141,Z141,(ROW()-370)/276),2)</f>
        <v>#NUM!</v>
      </c>
    </row>
    <row r="143" spans="1:34" x14ac:dyDescent="0.2">
      <c r="A143" s="4" t="s">
        <v>1622</v>
      </c>
      <c r="B143" s="10" t="s">
        <v>1623</v>
      </c>
      <c r="C143" s="14" t="s">
        <v>1567</v>
      </c>
      <c r="D143" s="10"/>
      <c r="E143" s="3" t="s">
        <v>1501</v>
      </c>
      <c r="F143" s="3" t="s">
        <v>1502</v>
      </c>
      <c r="G143" s="3" t="s">
        <v>25</v>
      </c>
      <c r="H143" s="3" t="s">
        <v>67</v>
      </c>
      <c r="I143" s="3">
        <v>2</v>
      </c>
      <c r="J143" s="3">
        <v>210</v>
      </c>
      <c r="K143" s="21">
        <v>0.18</v>
      </c>
      <c r="L143" s="3">
        <v>61</v>
      </c>
      <c r="M143" s="3">
        <v>250</v>
      </c>
      <c r="N143" s="21">
        <v>0.5</v>
      </c>
      <c r="O143" s="25">
        <v>460</v>
      </c>
      <c r="P143" s="21">
        <v>0.4</v>
      </c>
      <c r="Q143" s="21">
        <v>0.5</v>
      </c>
      <c r="T143" s="25">
        <f>J143+M143</f>
        <v>460</v>
      </c>
      <c r="U143" s="21">
        <f>ROUNDDOWN(IF(T143=T142,U142,(ROW()-370)/276),2)</f>
        <v>-0.82</v>
      </c>
      <c r="V143" s="21">
        <f>ROUNDDOWN(IF(O143=O142,V142,(ROW()-898)/35+0.02),2)</f>
        <v>-21.55</v>
      </c>
      <c r="W143" s="25">
        <f>ROUNDDOWN(IF(I143=I142,W142,MAX(_xlfn.NORM.INV((ROW()-2)/644,250,43),150))/10,0)*10</f>
        <v>210</v>
      </c>
      <c r="X143" s="21">
        <f>ROUNDDOWN(IF(W143=W142,X142,(ROW()-2)/644),2)</f>
        <v>0.18</v>
      </c>
      <c r="Y143" s="3" t="e">
        <f>ROUNDDOWN(IF(L142=L143,Y142,MAX(_xlfn.NORM.INV((ROW()-370)/276,250,43),150))/10,0)*10</f>
        <v>#NUM!</v>
      </c>
      <c r="Z143" s="21" t="e">
        <f>ROUNDDOWN(IF(Y143=Y142,Z142,(ROW()-370)/276),2)</f>
        <v>#NUM!</v>
      </c>
    </row>
    <row r="144" spans="1:34" x14ac:dyDescent="0.2">
      <c r="A144" s="4" t="s">
        <v>1231</v>
      </c>
      <c r="B144" s="10" t="s">
        <v>1232</v>
      </c>
      <c r="C144" s="14" t="s">
        <v>1228</v>
      </c>
      <c r="D144" s="10"/>
      <c r="E144" s="3" t="s">
        <v>280</v>
      </c>
      <c r="F144" s="3" t="s">
        <v>1180</v>
      </c>
      <c r="G144" s="3" t="s">
        <v>25</v>
      </c>
      <c r="H144" s="3" t="s">
        <v>67</v>
      </c>
      <c r="I144" s="3">
        <v>2</v>
      </c>
      <c r="J144" s="3">
        <v>210</v>
      </c>
      <c r="K144" s="21">
        <v>0.18</v>
      </c>
      <c r="L144" s="3">
        <v>16</v>
      </c>
      <c r="M144" s="3">
        <v>180</v>
      </c>
      <c r="N144" s="21">
        <v>0.06</v>
      </c>
      <c r="O144" s="25">
        <v>390</v>
      </c>
      <c r="P144" s="21">
        <v>0.1</v>
      </c>
      <c r="Q144" s="21">
        <v>0.08</v>
      </c>
      <c r="T144" s="25">
        <f>J144+M144</f>
        <v>390</v>
      </c>
      <c r="U144" s="21">
        <f>ROUNDDOWN(IF(T144=T143,U143,(ROW()-370)/276),2)</f>
        <v>-0.81</v>
      </c>
      <c r="V144" s="21">
        <f>ROUNDDOWN(IF(O144=O143,V143,(ROW()-971)/23+0.04),2)</f>
        <v>-35.909999999999997</v>
      </c>
      <c r="W144" s="25">
        <f>ROUNDDOWN(IF(I144=I143,W143,MAX(_xlfn.NORM.INV((ROW()-2)/644,250,43),150))/10,0)*10</f>
        <v>210</v>
      </c>
      <c r="X144" s="21">
        <f>ROUNDDOWN(IF(W144=W143,X143,(ROW()-2)/644),2)</f>
        <v>0.18</v>
      </c>
      <c r="Y144" s="3" t="e">
        <f>ROUNDDOWN(IF(L143=L144,Y143,MAX(_xlfn.NORM.INV((ROW()-370)/276,250,43),150))/10,0)*10</f>
        <v>#NUM!</v>
      </c>
      <c r="Z144" s="21" t="e">
        <f>ROUNDDOWN(IF(Y144=Y143,Z143,(ROW()-370)/276),2)</f>
        <v>#NUM!</v>
      </c>
    </row>
    <row r="145" spans="1:26" x14ac:dyDescent="0.2">
      <c r="A145" s="4" t="s">
        <v>1237</v>
      </c>
      <c r="B145" s="10" t="s">
        <v>1238</v>
      </c>
      <c r="C145" s="14" t="s">
        <v>1228</v>
      </c>
      <c r="D145" s="10"/>
      <c r="E145" s="3" t="s">
        <v>280</v>
      </c>
      <c r="F145" s="3" t="s">
        <v>1180</v>
      </c>
      <c r="G145" s="3" t="s">
        <v>25</v>
      </c>
      <c r="H145" s="3" t="s">
        <v>67</v>
      </c>
      <c r="I145" s="3">
        <v>2</v>
      </c>
      <c r="J145" s="3">
        <v>210</v>
      </c>
      <c r="K145" s="21">
        <v>0.18</v>
      </c>
      <c r="L145" s="3">
        <v>44</v>
      </c>
      <c r="M145" s="3">
        <v>230</v>
      </c>
      <c r="N145" s="21">
        <v>0.32</v>
      </c>
      <c r="O145" s="25">
        <v>440</v>
      </c>
      <c r="P145" s="21">
        <v>0.32</v>
      </c>
      <c r="Q145" s="21">
        <v>0.12</v>
      </c>
      <c r="T145" s="25">
        <f>J145+M145</f>
        <v>440</v>
      </c>
      <c r="U145" s="21">
        <f>ROUNDDOWN(IF(T145=T144,U144,(ROW()-370)/276),2)</f>
        <v>-0.81</v>
      </c>
      <c r="V145" s="21">
        <f>ROUNDDOWN(IF(O145=O144,V144,(ROW()-971)/23+0.04),2)</f>
        <v>-35.869999999999997</v>
      </c>
      <c r="W145" s="25">
        <f>ROUNDDOWN(IF(I145=I144,W144,MAX(_xlfn.NORM.INV((ROW()-2)/644,250,43),150))/10,0)*10</f>
        <v>210</v>
      </c>
      <c r="X145" s="21">
        <f>ROUNDDOWN(IF(W145=W144,X144,(ROW()-2)/644),2)</f>
        <v>0.18</v>
      </c>
      <c r="Y145" s="3" t="e">
        <f>ROUNDDOWN(IF(L144=L145,Y144,MAX(_xlfn.NORM.INV((ROW()-370)/276,250,43),150))/10,0)*10</f>
        <v>#NUM!</v>
      </c>
      <c r="Z145" s="21" t="e">
        <f>ROUNDDOWN(IF(Y145=Y144,Z144,(ROW()-370)/276),2)</f>
        <v>#NUM!</v>
      </c>
    </row>
    <row r="146" spans="1:26" x14ac:dyDescent="0.2">
      <c r="A146" s="4" t="s">
        <v>1239</v>
      </c>
      <c r="B146" s="10" t="s">
        <v>1240</v>
      </c>
      <c r="C146" s="14" t="s">
        <v>1228</v>
      </c>
      <c r="D146" s="10"/>
      <c r="E146" s="3" t="s">
        <v>280</v>
      </c>
      <c r="F146" s="3" t="s">
        <v>1180</v>
      </c>
      <c r="G146" s="3" t="s">
        <v>25</v>
      </c>
      <c r="H146" s="3" t="s">
        <v>67</v>
      </c>
      <c r="I146" s="3">
        <v>2</v>
      </c>
      <c r="J146" s="3">
        <v>210</v>
      </c>
      <c r="K146" s="21">
        <v>0.18</v>
      </c>
      <c r="L146" s="3">
        <v>45</v>
      </c>
      <c r="M146" s="3">
        <v>230</v>
      </c>
      <c r="N146" s="21">
        <v>0.32</v>
      </c>
      <c r="O146" s="25">
        <v>440</v>
      </c>
      <c r="P146" s="21">
        <v>0.32</v>
      </c>
      <c r="Q146" s="21">
        <v>0.12</v>
      </c>
      <c r="T146" s="25">
        <f>J146+M146</f>
        <v>440</v>
      </c>
      <c r="U146" s="21">
        <f>ROUNDDOWN(IF(T146=T145,U145,(ROW()-370)/276),2)</f>
        <v>-0.81</v>
      </c>
      <c r="V146" s="21">
        <f>ROUNDDOWN(IF(O146=O145,V145,(ROW()-971)/23+0.04),2)</f>
        <v>-35.869999999999997</v>
      </c>
      <c r="W146" s="25">
        <f>ROUNDDOWN(IF(I146=I145,W145,MAX(_xlfn.NORM.INV((ROW()-2)/644,250,43),150))/10,0)*10</f>
        <v>210</v>
      </c>
      <c r="X146" s="21">
        <f>ROUNDDOWN(IF(W146=W145,X145,(ROW()-2)/644),2)</f>
        <v>0.18</v>
      </c>
      <c r="Y146" s="3" t="e">
        <f>ROUNDDOWN(IF(L145=L146,Y145,MAX(_xlfn.NORM.INV((ROW()-370)/276,250,43),150))/10,0)*10</f>
        <v>#NUM!</v>
      </c>
      <c r="Z146" s="21" t="e">
        <f>ROUNDDOWN(IF(Y146=Y145,Z145,(ROW()-370)/276),2)</f>
        <v>#NUM!</v>
      </c>
    </row>
    <row r="147" spans="1:26" x14ac:dyDescent="0.2">
      <c r="A147" s="4" t="s">
        <v>1243</v>
      </c>
      <c r="B147" s="10" t="s">
        <v>1244</v>
      </c>
      <c r="C147" s="14" t="s">
        <v>1228</v>
      </c>
      <c r="D147" s="10"/>
      <c r="E147" s="3" t="s">
        <v>280</v>
      </c>
      <c r="F147" s="3" t="s">
        <v>1180</v>
      </c>
      <c r="G147" s="3" t="s">
        <v>25</v>
      </c>
      <c r="H147" s="3" t="s">
        <v>67</v>
      </c>
      <c r="I147" s="3">
        <v>2</v>
      </c>
      <c r="J147" s="3">
        <v>210</v>
      </c>
      <c r="K147" s="21">
        <v>0.18</v>
      </c>
      <c r="L147" s="3">
        <v>52</v>
      </c>
      <c r="M147" s="3">
        <v>240</v>
      </c>
      <c r="N147" s="21">
        <v>0.41</v>
      </c>
      <c r="O147" s="25">
        <v>450</v>
      </c>
      <c r="P147" s="21">
        <v>0.35</v>
      </c>
      <c r="Q147" s="21">
        <v>0.25</v>
      </c>
      <c r="T147" s="25">
        <f>J147+M147</f>
        <v>450</v>
      </c>
      <c r="U147" s="21">
        <f>ROUNDDOWN(IF(T147=T146,U146,(ROW()-370)/276),2)</f>
        <v>-0.8</v>
      </c>
      <c r="V147" s="21">
        <f>ROUNDDOWN(IF(O147=O146,V146,(ROW()-971)/23+0.04),2)</f>
        <v>-35.78</v>
      </c>
      <c r="W147" s="25">
        <f>ROUNDDOWN(IF(I147=I146,W146,MAX(_xlfn.NORM.INV((ROW()-2)/644,250,43),150))/10,0)*10</f>
        <v>210</v>
      </c>
      <c r="X147" s="21">
        <f>ROUNDDOWN(IF(W147=W146,X146,(ROW()-2)/644),2)</f>
        <v>0.18</v>
      </c>
      <c r="Y147" s="3" t="e">
        <f>ROUNDDOWN(IF(L146=L147,Y146,MAX(_xlfn.NORM.INV((ROW()-370)/276,250,43),150))/10,0)*10</f>
        <v>#NUM!</v>
      </c>
      <c r="Z147" s="21" t="e">
        <f>ROUNDDOWN(IF(Y147=Y146,Z146,(ROW()-370)/276),2)</f>
        <v>#NUM!</v>
      </c>
    </row>
    <row r="148" spans="1:26" x14ac:dyDescent="0.2">
      <c r="A148" s="15" t="s">
        <v>2080</v>
      </c>
      <c r="B148" s="16" t="s">
        <v>2081</v>
      </c>
      <c r="C148" s="15" t="s">
        <v>2065</v>
      </c>
      <c r="D148" s="2"/>
      <c r="E148" s="2" t="s">
        <v>280</v>
      </c>
      <c r="F148" s="2" t="s">
        <v>281</v>
      </c>
      <c r="G148" s="2" t="s">
        <v>25</v>
      </c>
      <c r="H148" s="2" t="s">
        <v>67</v>
      </c>
      <c r="I148" s="2">
        <v>2</v>
      </c>
      <c r="J148" s="3">
        <v>210</v>
      </c>
      <c r="K148" s="21">
        <v>0.18</v>
      </c>
      <c r="L148" s="2">
        <v>104</v>
      </c>
      <c r="M148" s="3">
        <v>290</v>
      </c>
      <c r="N148" s="21">
        <v>0.82</v>
      </c>
      <c r="O148" s="25">
        <v>500</v>
      </c>
      <c r="P148" s="21">
        <v>0.6</v>
      </c>
      <c r="Q148" s="21">
        <v>0.47</v>
      </c>
      <c r="T148" s="25">
        <f>J148+M148</f>
        <v>500</v>
      </c>
      <c r="U148" s="21">
        <f>ROUNDDOWN(IF(T148=T147,U147,(ROW()-370)/276),2)</f>
        <v>-0.8</v>
      </c>
      <c r="V148" s="21">
        <f>ROUNDDOWN(IF(O148=O147,V147,(ROW()-971)/23+0.04),2)</f>
        <v>-35.74</v>
      </c>
      <c r="W148" s="25">
        <f>ROUNDDOWN(IF(I148=I147,W147,MAX(_xlfn.NORM.INV((ROW()-2)/644,250,43),150))/10,0)*10</f>
        <v>210</v>
      </c>
      <c r="X148" s="21">
        <f>ROUNDDOWN(IF(W148=W147,X147,(ROW()-2)/644),2)</f>
        <v>0.18</v>
      </c>
      <c r="Y148" s="3" t="e">
        <f>ROUNDDOWN(IF(L147=L148,Y147,MAX(_xlfn.NORM.INV((ROW()-370)/276,250,43),150))/10,0)*10</f>
        <v>#NUM!</v>
      </c>
      <c r="Z148" s="21" t="e">
        <f>ROUNDDOWN(IF(Y148=Y147,Z147,(ROW()-370)/276),2)</f>
        <v>#NUM!</v>
      </c>
    </row>
    <row r="149" spans="1:26" x14ac:dyDescent="0.2">
      <c r="A149" s="5" t="s">
        <v>1775</v>
      </c>
      <c r="B149" s="10" t="s">
        <v>1900</v>
      </c>
      <c r="C149" s="14" t="s">
        <v>1866</v>
      </c>
      <c r="D149" s="10"/>
      <c r="E149" s="3" t="s">
        <v>1744</v>
      </c>
      <c r="F149" s="3" t="s">
        <v>1744</v>
      </c>
      <c r="G149" s="3" t="s">
        <v>25</v>
      </c>
      <c r="H149" s="3" t="s">
        <v>21</v>
      </c>
      <c r="I149" s="3">
        <v>3</v>
      </c>
      <c r="J149" s="3">
        <v>210</v>
      </c>
      <c r="K149" s="21">
        <v>0.18</v>
      </c>
      <c r="L149" s="3">
        <v>36</v>
      </c>
      <c r="M149" s="3">
        <v>250</v>
      </c>
      <c r="N149" s="21">
        <v>0.53</v>
      </c>
      <c r="O149" s="25">
        <v>460</v>
      </c>
      <c r="P149" s="21">
        <v>0.3</v>
      </c>
      <c r="Q149" s="21">
        <v>0.17</v>
      </c>
      <c r="T149" s="25">
        <f>J149+M149</f>
        <v>460</v>
      </c>
      <c r="U149" s="21">
        <f>ROUNDDOWN(IF(T149=T148,U148,(ROW()-2)/368),2)</f>
        <v>0.39</v>
      </c>
      <c r="V149" s="21">
        <f>ROUNDDOWN(IF(O149=O148,V148,(ROW()-2)/60+0.01),2)</f>
        <v>2.46</v>
      </c>
      <c r="W149" s="25">
        <f>ROUNDDOWN(IF(I149=I148,W148,MAX(_xlfn.NORM.INV((ROW()-2)/644,250,43),150))/10,0)*10</f>
        <v>210</v>
      </c>
      <c r="X149" s="21">
        <f>ROUNDDOWN(IF(W149=W148,X148,(ROW()-2)/644),2)</f>
        <v>0.18</v>
      </c>
      <c r="Y149" s="3">
        <f>ROUNDDOWN(IF(L149=L148,Y148,MAX(_xlfn.NORM.INV((ROW()-2)/368,250,43),150))/10,0)*10</f>
        <v>230</v>
      </c>
      <c r="Z149" s="21" t="e">
        <f>ROUNDDOWN(IF(Y149=Y148,Z148,(ROW()-2)/368+0.01),2)</f>
        <v>#NUM!</v>
      </c>
    </row>
    <row r="150" spans="1:26" x14ac:dyDescent="0.2">
      <c r="A150" s="4" t="s">
        <v>497</v>
      </c>
      <c r="B150" s="10" t="s">
        <v>498</v>
      </c>
      <c r="C150" s="14" t="s">
        <v>472</v>
      </c>
      <c r="D150" s="10"/>
      <c r="E150" s="3" t="s">
        <v>203</v>
      </c>
      <c r="F150" s="3" t="s">
        <v>423</v>
      </c>
      <c r="G150" s="3" t="s">
        <v>25</v>
      </c>
      <c r="H150" s="3" t="s">
        <v>21</v>
      </c>
      <c r="I150" s="3">
        <v>3</v>
      </c>
      <c r="J150" s="3">
        <v>210</v>
      </c>
      <c r="K150" s="21">
        <v>0.18</v>
      </c>
      <c r="L150" s="3">
        <v>0</v>
      </c>
      <c r="M150" s="3">
        <v>150</v>
      </c>
      <c r="N150" s="21">
        <v>0.01</v>
      </c>
      <c r="O150" s="25">
        <v>360</v>
      </c>
      <c r="P150" s="21">
        <v>0.04</v>
      </c>
      <c r="Q150" s="21">
        <v>7.0000000000000007E-2</v>
      </c>
      <c r="T150" s="25">
        <f>J150+M150</f>
        <v>360</v>
      </c>
      <c r="U150" s="21">
        <f>ROUNDDOWN(IF(T150=T149,U149,(ROW()-2)/368),2)</f>
        <v>0.4</v>
      </c>
      <c r="V150" s="21">
        <f>ROUNDDOWN(IF(O150=O149,V149,(ROW()-274)/103+0.01),2)</f>
        <v>-1.19</v>
      </c>
      <c r="W150" s="25">
        <f>ROUNDDOWN(IF(I150=I149,W149,MAX(_xlfn.NORM.INV((ROW()-2)/644,250,43),150))/10,0)*10</f>
        <v>210</v>
      </c>
      <c r="X150" s="21">
        <f>ROUNDDOWN(IF(W150=W149,X149,(ROW()-2)/644),2)</f>
        <v>0.18</v>
      </c>
      <c r="Y150" s="3">
        <f>ROUNDDOWN(IF(L150=L149,Y149,MAX(_xlfn.NORM.INV((ROW()-2)/368,250,43),150))/10,0)*10</f>
        <v>230</v>
      </c>
      <c r="Z150" s="21" t="e">
        <f>ROUNDDOWN(IF(Y150=Y149,Z149,(ROW()-2)/368+0.01),2)</f>
        <v>#NUM!</v>
      </c>
    </row>
    <row r="151" spans="1:26" x14ac:dyDescent="0.2">
      <c r="A151" s="4" t="s">
        <v>1374</v>
      </c>
      <c r="B151" s="10" t="s">
        <v>1375</v>
      </c>
      <c r="C151" s="14" t="s">
        <v>1319</v>
      </c>
      <c r="D151" s="10"/>
      <c r="E151" s="3" t="s">
        <v>203</v>
      </c>
      <c r="F151" s="3" t="s">
        <v>1268</v>
      </c>
      <c r="G151" s="3" t="s">
        <v>25</v>
      </c>
      <c r="H151" s="3" t="s">
        <v>21</v>
      </c>
      <c r="I151" s="3">
        <v>3</v>
      </c>
      <c r="J151" s="3">
        <v>210</v>
      </c>
      <c r="K151" s="21">
        <v>0.18</v>
      </c>
      <c r="L151" s="3">
        <v>13</v>
      </c>
      <c r="M151" s="3">
        <v>220</v>
      </c>
      <c r="N151" s="21">
        <v>0.26</v>
      </c>
      <c r="O151" s="25">
        <v>430</v>
      </c>
      <c r="P151" s="21">
        <v>0.2</v>
      </c>
      <c r="Q151" s="21">
        <v>0.28000000000000003</v>
      </c>
      <c r="T151" s="25">
        <f>J151+M151</f>
        <v>430</v>
      </c>
      <c r="U151" s="21">
        <f>ROUNDDOWN(IF(T151=T150,U150,(ROW()-2)/368),2)</f>
        <v>0.4</v>
      </c>
      <c r="V151" s="21">
        <f>ROUNDDOWN(IF(O151=O150,V150,(ROW()-274)/103+0.01),2)</f>
        <v>-1.18</v>
      </c>
      <c r="W151" s="25">
        <f>ROUNDDOWN(IF(I151=I150,W150,MAX(_xlfn.NORM.INV((ROW()-2)/644,250,43),150))/10,0)*10</f>
        <v>210</v>
      </c>
      <c r="X151" s="21">
        <f>ROUNDDOWN(IF(W151=W150,X150,(ROW()-2)/644),2)</f>
        <v>0.18</v>
      </c>
      <c r="Y151" s="3">
        <f>ROUNDDOWN(IF(L151=L150,Y150,MAX(_xlfn.NORM.INV((ROW()-2)/368,250,43),150))/10,0)*10</f>
        <v>230</v>
      </c>
      <c r="Z151" s="21" t="e">
        <f>ROUNDDOWN(IF(Y151=Y150,Z150,(ROW()-2)/368+0.01),2)</f>
        <v>#NUM!</v>
      </c>
    </row>
    <row r="152" spans="1:26" x14ac:dyDescent="0.2">
      <c r="A152" s="4" t="s">
        <v>821</v>
      </c>
      <c r="B152" s="10" t="s">
        <v>822</v>
      </c>
      <c r="C152" s="14" t="s">
        <v>782</v>
      </c>
      <c r="D152" s="10"/>
      <c r="E152" s="3" t="s">
        <v>65</v>
      </c>
      <c r="F152" s="3" t="s">
        <v>675</v>
      </c>
      <c r="G152" s="3" t="s">
        <v>25</v>
      </c>
      <c r="H152" s="3" t="s">
        <v>67</v>
      </c>
      <c r="I152" s="3">
        <v>3</v>
      </c>
      <c r="J152" s="3">
        <v>210</v>
      </c>
      <c r="K152" s="21">
        <v>0.18</v>
      </c>
      <c r="L152" s="3">
        <v>45</v>
      </c>
      <c r="M152" s="3">
        <v>230</v>
      </c>
      <c r="N152" s="21">
        <v>0.32</v>
      </c>
      <c r="O152" s="25">
        <v>440</v>
      </c>
      <c r="P152" s="21">
        <v>0.32</v>
      </c>
      <c r="Q152" s="21">
        <v>0.21</v>
      </c>
      <c r="T152" s="25">
        <f>J152+M152</f>
        <v>440</v>
      </c>
      <c r="U152" s="21">
        <f>ROUNDDOWN(IF(T152=T151,U151,(ROW()-370)/276),2)</f>
        <v>-0.78</v>
      </c>
      <c r="V152" s="21">
        <f>ROUNDDOWN(IF(O152=O151,V151,(ROW()-592)/78+0.02),2)</f>
        <v>-5.62</v>
      </c>
      <c r="W152" s="25">
        <f>ROUNDDOWN(IF(I152=I151,W151,MAX(_xlfn.NORM.INV((ROW()-2)/644,250,43),150))/10,0)*10</f>
        <v>210</v>
      </c>
      <c r="X152" s="21">
        <f>ROUNDDOWN(IF(W152=W151,X151,(ROW()-2)/644),2)</f>
        <v>0.18</v>
      </c>
      <c r="Y152" s="3" t="e">
        <f>ROUNDDOWN(IF(L151=L152,Y151,MAX(_xlfn.NORM.INV((ROW()-370)/276,250,43),150))/10,0)*10</f>
        <v>#NUM!</v>
      </c>
      <c r="Z152" s="21" t="e">
        <f>ROUNDDOWN(IF(Y152=Y151,Z151,(ROW()-370)/276),2)</f>
        <v>#NUM!</v>
      </c>
    </row>
    <row r="153" spans="1:26" x14ac:dyDescent="0.2">
      <c r="A153" s="4" t="s">
        <v>883</v>
      </c>
      <c r="B153" s="10" t="s">
        <v>884</v>
      </c>
      <c r="C153" s="14" t="s">
        <v>782</v>
      </c>
      <c r="D153" s="10"/>
      <c r="E153" s="3" t="s">
        <v>65</v>
      </c>
      <c r="F153" s="3" t="s">
        <v>675</v>
      </c>
      <c r="G153" s="3" t="s">
        <v>25</v>
      </c>
      <c r="H153" s="3" t="s">
        <v>67</v>
      </c>
      <c r="I153" s="3">
        <v>3</v>
      </c>
      <c r="J153" s="3">
        <v>210</v>
      </c>
      <c r="K153" s="21">
        <v>0.18</v>
      </c>
      <c r="L153" s="3">
        <v>104</v>
      </c>
      <c r="M153" s="3">
        <v>290</v>
      </c>
      <c r="N153" s="21">
        <v>0.82</v>
      </c>
      <c r="O153" s="25">
        <v>500</v>
      </c>
      <c r="P153" s="21">
        <v>0.6</v>
      </c>
      <c r="Q153" s="21">
        <v>0.49</v>
      </c>
      <c r="T153" s="25">
        <f>J153+M153</f>
        <v>500</v>
      </c>
      <c r="U153" s="21">
        <f>ROUNDDOWN(IF(T153=T152,U152,(ROW()-370)/276),2)</f>
        <v>-0.78</v>
      </c>
      <c r="V153" s="21">
        <f>ROUNDDOWN(IF(O153=O152,V152,(ROW()-592)/78+0.02),2)</f>
        <v>-5.6</v>
      </c>
      <c r="W153" s="25">
        <f>ROUNDDOWN(IF(I153=I152,W152,MAX(_xlfn.NORM.INV((ROW()-2)/644,250,43),150))/10,0)*10</f>
        <v>210</v>
      </c>
      <c r="X153" s="21">
        <f>ROUNDDOWN(IF(W153=W152,X152,(ROW()-2)/644),2)</f>
        <v>0.18</v>
      </c>
      <c r="Y153" s="3" t="e">
        <f>ROUNDDOWN(IF(L152=L153,Y152,MAX(_xlfn.NORM.INV((ROW()-370)/276,250,43),150))/10,0)*10</f>
        <v>#NUM!</v>
      </c>
      <c r="Z153" s="21" t="e">
        <f>ROUNDDOWN(IF(Y153=Y152,Z152,(ROW()-370)/276),2)</f>
        <v>#NUM!</v>
      </c>
    </row>
    <row r="154" spans="1:26" x14ac:dyDescent="0.2">
      <c r="A154" s="4" t="s">
        <v>1547</v>
      </c>
      <c r="B154" s="10" t="s">
        <v>1548</v>
      </c>
      <c r="C154" s="14" t="s">
        <v>1544</v>
      </c>
      <c r="D154" s="10"/>
      <c r="E154" s="3" t="s">
        <v>1501</v>
      </c>
      <c r="F154" s="3" t="s">
        <v>1502</v>
      </c>
      <c r="G154" s="3" t="s">
        <v>25</v>
      </c>
      <c r="H154" s="3" t="s">
        <v>21</v>
      </c>
      <c r="I154" s="3">
        <v>3</v>
      </c>
      <c r="J154" s="3">
        <v>210</v>
      </c>
      <c r="K154" s="21">
        <v>0.18</v>
      </c>
      <c r="L154" s="3">
        <v>21</v>
      </c>
      <c r="M154" s="3">
        <v>230</v>
      </c>
      <c r="N154" s="21">
        <v>0.33</v>
      </c>
      <c r="O154" s="25">
        <v>440</v>
      </c>
      <c r="P154" s="21">
        <v>0.22</v>
      </c>
      <c r="Q154" s="21">
        <v>0.27</v>
      </c>
      <c r="T154" s="25">
        <f>J154+M154</f>
        <v>440</v>
      </c>
      <c r="U154" s="21">
        <f>ROUNDDOWN(IF(T154=T153,U153,(ROW()-2)/368),2)</f>
        <v>0.41</v>
      </c>
      <c r="V154" s="21">
        <f>ROUNDDOWN(IF(O154=O153,V153,(ROW()-887)/11+0.09),2)</f>
        <v>-66.540000000000006</v>
      </c>
      <c r="W154" s="25">
        <f>ROUNDDOWN(IF(I154=I153,W153,MAX(_xlfn.NORM.INV((ROW()-2)/644,250,43),150))/10,0)*10</f>
        <v>210</v>
      </c>
      <c r="X154" s="21">
        <f>ROUNDDOWN(IF(W154=W153,X153,(ROW()-2)/644),2)</f>
        <v>0.18</v>
      </c>
      <c r="Y154" s="3">
        <f>ROUNDDOWN(IF(L154=L153,Y153,MAX(_xlfn.NORM.INV((ROW()-2)/368,250,43),150))/10,0)*10</f>
        <v>240</v>
      </c>
      <c r="Z154" s="21" t="e">
        <f>ROUNDDOWN(IF(Y154=Y153,Z153,(ROW()-2)/368+0.01),2)</f>
        <v>#NUM!</v>
      </c>
    </row>
    <row r="155" spans="1:26" x14ac:dyDescent="0.2">
      <c r="A155" s="4" t="s">
        <v>1568</v>
      </c>
      <c r="B155" s="10" t="s">
        <v>1569</v>
      </c>
      <c r="C155" s="14" t="s">
        <v>1567</v>
      </c>
      <c r="D155" s="10"/>
      <c r="E155" s="3" t="s">
        <v>1501</v>
      </c>
      <c r="F155" s="3" t="s">
        <v>1502</v>
      </c>
      <c r="G155" s="3" t="s">
        <v>25</v>
      </c>
      <c r="H155" s="3" t="s">
        <v>67</v>
      </c>
      <c r="I155" s="3">
        <v>3</v>
      </c>
      <c r="J155" s="3">
        <v>210</v>
      </c>
      <c r="K155" s="21">
        <v>0.18</v>
      </c>
      <c r="L155" s="3">
        <v>33</v>
      </c>
      <c r="M155" s="3">
        <v>210</v>
      </c>
      <c r="N155" s="21">
        <v>0.18</v>
      </c>
      <c r="O155" s="25">
        <v>420</v>
      </c>
      <c r="P155" s="21">
        <v>0.23</v>
      </c>
      <c r="Q155" s="21">
        <v>0.39</v>
      </c>
      <c r="T155" s="25">
        <f>J155+M155</f>
        <v>420</v>
      </c>
      <c r="U155" s="21">
        <f>ROUNDDOWN(IF(T155=T154,U154,(ROW()-370)/276),2)</f>
        <v>-0.77</v>
      </c>
      <c r="V155" s="21">
        <f>ROUNDDOWN(IF(O155=O154,V154,(ROW()-898)/35+0.02),2)</f>
        <v>-21.2</v>
      </c>
      <c r="W155" s="25">
        <f>ROUNDDOWN(IF(I155=I154,W154,MAX(_xlfn.NORM.INV((ROW()-2)/644,250,43),150))/10,0)*10</f>
        <v>210</v>
      </c>
      <c r="X155" s="21">
        <f>ROUNDDOWN(IF(W155=W154,X154,(ROW()-2)/644),2)</f>
        <v>0.18</v>
      </c>
      <c r="Y155" s="3" t="e">
        <f>ROUNDDOWN(IF(L154=L155,Y154,MAX(_xlfn.NORM.INV((ROW()-370)/276,250,43),150))/10,0)*10</f>
        <v>#NUM!</v>
      </c>
      <c r="Z155" s="21" t="e">
        <f>ROUNDDOWN(IF(Y155=Y154,Z154,(ROW()-370)/276),2)</f>
        <v>#NUM!</v>
      </c>
    </row>
    <row r="156" spans="1:26" x14ac:dyDescent="0.2">
      <c r="A156" s="4" t="s">
        <v>1628</v>
      </c>
      <c r="B156" s="10" t="s">
        <v>1629</v>
      </c>
      <c r="C156" s="14" t="s">
        <v>1567</v>
      </c>
      <c r="D156" s="10"/>
      <c r="E156" s="3" t="s">
        <v>1501</v>
      </c>
      <c r="F156" s="3" t="s">
        <v>1502</v>
      </c>
      <c r="G156" s="3" t="s">
        <v>25</v>
      </c>
      <c r="H156" s="3" t="s">
        <v>67</v>
      </c>
      <c r="I156" s="3">
        <v>3</v>
      </c>
      <c r="J156" s="3">
        <v>210</v>
      </c>
      <c r="K156" s="21">
        <v>0.18</v>
      </c>
      <c r="L156" s="3">
        <v>69</v>
      </c>
      <c r="M156" s="3">
        <v>260</v>
      </c>
      <c r="N156" s="21">
        <v>0.59</v>
      </c>
      <c r="O156" s="25">
        <v>470</v>
      </c>
      <c r="P156" s="21">
        <v>0.46</v>
      </c>
      <c r="Q156" s="21">
        <v>0.59</v>
      </c>
      <c r="T156" s="25">
        <f>J156+M156</f>
        <v>470</v>
      </c>
      <c r="U156" s="21">
        <f>ROUNDDOWN(IF(T156=T155,U155,(ROW()-370)/276),2)</f>
        <v>-0.77</v>
      </c>
      <c r="V156" s="21">
        <f>ROUNDDOWN(IF(O156=O155,V155,(ROW()-898)/35+0.02),2)</f>
        <v>-21.18</v>
      </c>
      <c r="W156" s="25">
        <f>ROUNDDOWN(IF(I156=I155,W155,MAX(_xlfn.NORM.INV((ROW()-2)/644,250,43),150))/10,0)*10</f>
        <v>210</v>
      </c>
      <c r="X156" s="21">
        <f>ROUNDDOWN(IF(W156=W155,X155,(ROW()-2)/644),2)</f>
        <v>0.18</v>
      </c>
      <c r="Y156" s="3" t="e">
        <f>ROUNDDOWN(IF(L155=L156,Y155,MAX(_xlfn.NORM.INV((ROW()-370)/276,250,43),150))/10,0)*10</f>
        <v>#NUM!</v>
      </c>
      <c r="Z156" s="21" t="e">
        <f>ROUNDDOWN(IF(Y156=Y155,Z155,(ROW()-370)/276),2)</f>
        <v>#NUM!</v>
      </c>
    </row>
    <row r="157" spans="1:26" x14ac:dyDescent="0.2">
      <c r="A157" s="4" t="s">
        <v>1912</v>
      </c>
      <c r="B157" s="10" t="s">
        <v>1913</v>
      </c>
      <c r="C157" s="14" t="s">
        <v>1866</v>
      </c>
      <c r="D157" s="10"/>
      <c r="E157" s="3" t="s">
        <v>1744</v>
      </c>
      <c r="F157" s="3" t="s">
        <v>1744</v>
      </c>
      <c r="G157" s="3" t="s">
        <v>25</v>
      </c>
      <c r="H157" s="3" t="s">
        <v>21</v>
      </c>
      <c r="I157" s="3">
        <v>4</v>
      </c>
      <c r="J157" s="3">
        <v>210</v>
      </c>
      <c r="K157" s="21">
        <v>0.18</v>
      </c>
      <c r="L157" s="3">
        <v>25</v>
      </c>
      <c r="M157" s="3">
        <v>240</v>
      </c>
      <c r="N157" s="21">
        <v>0.45</v>
      </c>
      <c r="O157" s="25">
        <v>450</v>
      </c>
      <c r="P157" s="21">
        <v>0.27</v>
      </c>
      <c r="Q157" s="21">
        <v>0.14000000000000001</v>
      </c>
      <c r="T157" s="25">
        <f>J157+M157</f>
        <v>450</v>
      </c>
      <c r="U157" s="21">
        <f>ROUNDDOWN(IF(T157=T156,U156,(ROW()-2)/368),2)</f>
        <v>0.42</v>
      </c>
      <c r="V157" s="21">
        <f>ROUNDDOWN(IF(O157=O156,V156,(ROW()-2)/60+0.01),2)</f>
        <v>2.59</v>
      </c>
      <c r="W157" s="25">
        <f>ROUNDDOWN(IF(I157=I156,W156,MAX(_xlfn.NORM.INV((ROW()-2)/644,250,43),150))/10,0)*10</f>
        <v>210</v>
      </c>
      <c r="X157" s="21">
        <f>ROUNDDOWN(IF(W157=W156,X156,(ROW()-2)/644),2)</f>
        <v>0.18</v>
      </c>
      <c r="Y157" s="3">
        <f>ROUNDDOWN(IF(L157=L156,Y156,MAX(_xlfn.NORM.INV((ROW()-2)/368,250,43),150))/10,0)*10</f>
        <v>240</v>
      </c>
      <c r="Z157" s="21" t="e">
        <f>ROUNDDOWN(IF(Y157=Y156,Z156,(ROW()-2)/368+0.01),2)</f>
        <v>#NUM!</v>
      </c>
    </row>
    <row r="158" spans="1:26" x14ac:dyDescent="0.2">
      <c r="A158" s="4" t="s">
        <v>2016</v>
      </c>
      <c r="B158" s="10" t="s">
        <v>2017</v>
      </c>
      <c r="C158" s="14" t="s">
        <v>1991</v>
      </c>
      <c r="D158" s="10"/>
      <c r="E158" s="3" t="s">
        <v>1744</v>
      </c>
      <c r="F158" s="3" t="s">
        <v>1744</v>
      </c>
      <c r="G158" s="3" t="s">
        <v>25</v>
      </c>
      <c r="H158" s="3" t="s">
        <v>67</v>
      </c>
      <c r="I158" s="3">
        <v>4</v>
      </c>
      <c r="J158" s="3">
        <v>210</v>
      </c>
      <c r="K158" s="21">
        <v>0.18</v>
      </c>
      <c r="L158" s="3">
        <v>50</v>
      </c>
      <c r="M158" s="3">
        <v>240</v>
      </c>
      <c r="N158" s="21">
        <v>0.41</v>
      </c>
      <c r="O158" s="25">
        <v>450</v>
      </c>
      <c r="P158" s="21">
        <v>0.35</v>
      </c>
      <c r="Q158" s="21">
        <v>0.68</v>
      </c>
      <c r="T158" s="25">
        <f>J158+M158</f>
        <v>450</v>
      </c>
      <c r="U158" s="21">
        <f>ROUNDDOWN(IF(T158=T157,U157,(ROW()-370)/276),2)</f>
        <v>0.42</v>
      </c>
      <c r="V158" s="21">
        <f>ROUNDDOWN(IF(O158=O157,V157,(ROW()-62)/29+0.06),2)</f>
        <v>2.59</v>
      </c>
      <c r="W158" s="25">
        <f>ROUNDDOWN(IF(I158=I157,W157,MAX(_xlfn.NORM.INV((ROW()-2)/644,250,43),150))/10,0)*10</f>
        <v>210</v>
      </c>
      <c r="X158" s="21">
        <f>ROUNDDOWN(IF(W158=W157,X157,(ROW()-2)/644),2)</f>
        <v>0.18</v>
      </c>
      <c r="Y158" s="3" t="e">
        <f>ROUNDDOWN(IF(L157=L158,Y157,MAX(_xlfn.NORM.INV((ROW()-370)/276,250,43),150))/10,0)*10</f>
        <v>#NUM!</v>
      </c>
      <c r="Z158" s="21" t="e">
        <f>ROUNDDOWN(IF(Y158=Y157,Z157,(ROW()-370)/276),2)</f>
        <v>#NUM!</v>
      </c>
    </row>
    <row r="159" spans="1:26" x14ac:dyDescent="0.2">
      <c r="A159" s="4" t="s">
        <v>1368</v>
      </c>
      <c r="B159" s="10" t="s">
        <v>1369</v>
      </c>
      <c r="C159" s="14" t="s">
        <v>1319</v>
      </c>
      <c r="D159" s="10"/>
      <c r="E159" s="3" t="s">
        <v>203</v>
      </c>
      <c r="F159" s="3" t="s">
        <v>1268</v>
      </c>
      <c r="G159" s="3" t="s">
        <v>25</v>
      </c>
      <c r="H159" s="3" t="s">
        <v>21</v>
      </c>
      <c r="I159" s="3">
        <v>4</v>
      </c>
      <c r="J159" s="3">
        <v>210</v>
      </c>
      <c r="K159" s="21">
        <v>0.18</v>
      </c>
      <c r="L159" s="3">
        <v>0</v>
      </c>
      <c r="M159" s="3">
        <v>150</v>
      </c>
      <c r="N159" s="21">
        <v>0.01</v>
      </c>
      <c r="O159" s="25">
        <v>360</v>
      </c>
      <c r="P159" s="21">
        <v>0.04</v>
      </c>
      <c r="Q159" s="21">
        <v>7.0000000000000007E-2</v>
      </c>
      <c r="T159" s="25">
        <f>J159+M159</f>
        <v>360</v>
      </c>
      <c r="U159" s="21">
        <f>ROUNDDOWN(IF(T159=T158,U158,(ROW()-2)/368),2)</f>
        <v>0.42</v>
      </c>
      <c r="V159" s="21">
        <f>ROUNDDOWN(IF(O159=O158,V158,(ROW()-274)/103+0.01),2)</f>
        <v>-1.1000000000000001</v>
      </c>
      <c r="W159" s="25">
        <f>ROUNDDOWN(IF(I159=I158,W158,MAX(_xlfn.NORM.INV((ROW()-2)/644,250,43),150))/10,0)*10</f>
        <v>210</v>
      </c>
      <c r="X159" s="21">
        <f>ROUNDDOWN(IF(W159=W158,X158,(ROW()-2)/644),2)</f>
        <v>0.18</v>
      </c>
      <c r="Y159" s="3">
        <f>ROUNDDOWN(IF(L159=L158,Y158,MAX(_xlfn.NORM.INV((ROW()-2)/368,250,43),150))/10,0)*10</f>
        <v>240</v>
      </c>
      <c r="Z159" s="21" t="e">
        <f>ROUNDDOWN(IF(Y159=Y158,Z158,(ROW()-2)/368+0.01),2)</f>
        <v>#NUM!</v>
      </c>
    </row>
    <row r="160" spans="1:26" x14ac:dyDescent="0.2">
      <c r="A160" s="4" t="s">
        <v>255</v>
      </c>
      <c r="B160" s="10" t="s">
        <v>256</v>
      </c>
      <c r="C160" s="14" t="s">
        <v>232</v>
      </c>
      <c r="D160" s="10"/>
      <c r="E160" s="3" t="s">
        <v>203</v>
      </c>
      <c r="F160" s="3" t="s">
        <v>204</v>
      </c>
      <c r="G160" s="3" t="s">
        <v>25</v>
      </c>
      <c r="H160" s="3" t="s">
        <v>21</v>
      </c>
      <c r="I160" s="3">
        <v>4</v>
      </c>
      <c r="J160" s="3">
        <v>210</v>
      </c>
      <c r="K160" s="21">
        <v>0.18</v>
      </c>
      <c r="L160" s="3">
        <v>19</v>
      </c>
      <c r="M160" s="3">
        <v>230</v>
      </c>
      <c r="N160" s="21">
        <v>0.33</v>
      </c>
      <c r="O160" s="25">
        <v>440</v>
      </c>
      <c r="P160" s="21">
        <v>0.22</v>
      </c>
      <c r="Q160" s="21">
        <v>0.28999999999999998</v>
      </c>
      <c r="T160" s="25">
        <f>J160+M160</f>
        <v>440</v>
      </c>
      <c r="U160" s="21">
        <f>ROUNDDOWN(IF(T160=T159,U159,(ROW()-2)/368),2)</f>
        <v>0.42</v>
      </c>
      <c r="V160" s="21">
        <f>ROUNDDOWN(IF(O160=O159,V159,(ROW()-274)/103+0.01),2)</f>
        <v>-1.0900000000000001</v>
      </c>
      <c r="W160" s="25">
        <f>ROUNDDOWN(IF(I160=I159,W159,MAX(_xlfn.NORM.INV((ROW()-2)/644,250,43),150))/10,0)*10</f>
        <v>210</v>
      </c>
      <c r="X160" s="21">
        <f>ROUNDDOWN(IF(W160=W159,X159,(ROW()-2)/644),2)</f>
        <v>0.18</v>
      </c>
      <c r="Y160" s="3">
        <f>ROUNDDOWN(IF(L160=L159,Y159,MAX(_xlfn.NORM.INV((ROW()-2)/368,250,43),150))/10,0)*10</f>
        <v>240</v>
      </c>
      <c r="Z160" s="21" t="e">
        <f>ROUNDDOWN(IF(Y160=Y159,Z159,(ROW()-2)/368+0.01),2)</f>
        <v>#NUM!</v>
      </c>
    </row>
    <row r="161" spans="1:26" x14ac:dyDescent="0.2">
      <c r="A161" s="4" t="s">
        <v>388</v>
      </c>
      <c r="B161" s="10" t="s">
        <v>389</v>
      </c>
      <c r="C161" s="14" t="s">
        <v>369</v>
      </c>
      <c r="D161" s="10"/>
      <c r="E161" s="3" t="s">
        <v>203</v>
      </c>
      <c r="F161" s="3" t="s">
        <v>332</v>
      </c>
      <c r="G161" s="3" t="s">
        <v>25</v>
      </c>
      <c r="H161" s="3" t="s">
        <v>67</v>
      </c>
      <c r="I161" s="3">
        <v>4</v>
      </c>
      <c r="J161" s="3">
        <v>210</v>
      </c>
      <c r="K161" s="21">
        <v>0.18</v>
      </c>
      <c r="L161" s="3">
        <v>21</v>
      </c>
      <c r="M161" s="3">
        <v>190</v>
      </c>
      <c r="N161" s="21">
        <v>0.08</v>
      </c>
      <c r="O161" s="25">
        <v>400</v>
      </c>
      <c r="P161" s="21">
        <v>0.15</v>
      </c>
      <c r="Q161" s="21">
        <v>0.14000000000000001</v>
      </c>
      <c r="T161" s="25">
        <f>J161+M161</f>
        <v>400</v>
      </c>
      <c r="U161" s="21">
        <f>ROUNDDOWN(IF(T161=T160,U160,(ROW()-370)/276),2)</f>
        <v>-0.75</v>
      </c>
      <c r="V161" s="21">
        <f>ROUNDDOWN(IF(O161=O160,V160,(ROW()-377)/41+0.02),2)</f>
        <v>-5.24</v>
      </c>
      <c r="W161" s="25">
        <f>ROUNDDOWN(IF(I161=I160,W160,MAX(_xlfn.NORM.INV((ROW()-2)/644,250,43),150))/10,0)*10</f>
        <v>210</v>
      </c>
      <c r="X161" s="21">
        <f>ROUNDDOWN(IF(W161=W160,X160,(ROW()-2)/644),2)</f>
        <v>0.18</v>
      </c>
      <c r="Y161" s="3" t="e">
        <f>ROUNDDOWN(IF(L160=L161,Y160,MAX(_xlfn.NORM.INV((ROW()-370)/276,250,43),150))/10,0)*10</f>
        <v>#NUM!</v>
      </c>
      <c r="Z161" s="21" t="e">
        <f>ROUNDDOWN(IF(Y161=Y160,Z160,(ROW()-370)/276),2)</f>
        <v>#NUM!</v>
      </c>
    </row>
    <row r="162" spans="1:26" x14ac:dyDescent="0.2">
      <c r="A162" s="4" t="s">
        <v>1114</v>
      </c>
      <c r="B162" s="10" t="s">
        <v>1115</v>
      </c>
      <c r="C162" s="14" t="s">
        <v>1097</v>
      </c>
      <c r="D162" s="10"/>
      <c r="E162" s="3" t="s">
        <v>144</v>
      </c>
      <c r="F162" s="3" t="s">
        <v>1094</v>
      </c>
      <c r="G162" s="3" t="s">
        <v>25</v>
      </c>
      <c r="H162" s="3" t="s">
        <v>21</v>
      </c>
      <c r="I162" s="3">
        <v>4</v>
      </c>
      <c r="J162" s="3">
        <v>210</v>
      </c>
      <c r="K162" s="21">
        <v>0.18</v>
      </c>
      <c r="L162" s="3">
        <v>42</v>
      </c>
      <c r="M162" s="3">
        <v>260</v>
      </c>
      <c r="N162" s="21">
        <v>0.63</v>
      </c>
      <c r="O162" s="25">
        <v>470</v>
      </c>
      <c r="P162" s="21">
        <v>0.34</v>
      </c>
      <c r="Q162" s="21">
        <v>0.42</v>
      </c>
      <c r="T162" s="25">
        <f>J162+M162</f>
        <v>470</v>
      </c>
      <c r="U162" s="21">
        <f>ROUNDDOWN(IF(T162=T161,U161,(ROW()-2)/368),2)</f>
        <v>0.43</v>
      </c>
      <c r="V162" s="21">
        <f>ROUNDDOWN(IF(O162=O161,V161,(ROW()-517)/33+0.03),2)</f>
        <v>-10.72</v>
      </c>
      <c r="W162" s="25">
        <f>ROUNDDOWN(IF(I162=I161,W161,MAX(_xlfn.NORM.INV((ROW()-2)/644,250,43),150))/10,0)*10</f>
        <v>210</v>
      </c>
      <c r="X162" s="21">
        <f>ROUNDDOWN(IF(W162=W161,X161,(ROW()-2)/644),2)</f>
        <v>0.18</v>
      </c>
      <c r="Y162" s="3">
        <f>ROUNDDOWN(IF(L162=L161,Y161,MAX(_xlfn.NORM.INV((ROW()-2)/368,250,43),150))/10,0)*10</f>
        <v>240</v>
      </c>
      <c r="Z162" s="21" t="e">
        <f>ROUNDDOWN(IF(Y162=Y161,Z161,(ROW()-2)/368+0.01),2)</f>
        <v>#NUM!</v>
      </c>
    </row>
    <row r="163" spans="1:26" x14ac:dyDescent="0.2">
      <c r="A163" s="3" t="s">
        <v>2196</v>
      </c>
      <c r="B163" s="3" t="s">
        <v>2197</v>
      </c>
      <c r="C163" s="14" t="s">
        <v>2177</v>
      </c>
      <c r="E163" s="3" t="s">
        <v>324</v>
      </c>
      <c r="F163" s="3" t="s">
        <v>2170</v>
      </c>
      <c r="G163" s="3" t="s">
        <v>25</v>
      </c>
      <c r="H163" s="3" t="s">
        <v>21</v>
      </c>
      <c r="I163" s="3">
        <v>4</v>
      </c>
      <c r="J163" s="3">
        <v>210</v>
      </c>
      <c r="K163" s="21">
        <v>0.18</v>
      </c>
      <c r="L163" s="3">
        <v>112</v>
      </c>
      <c r="M163" s="3">
        <v>330</v>
      </c>
      <c r="N163" s="21">
        <v>0.98</v>
      </c>
      <c r="O163" s="25">
        <v>540</v>
      </c>
      <c r="P163" s="21">
        <v>0.72</v>
      </c>
      <c r="Q163" s="21">
        <v>0.51</v>
      </c>
      <c r="T163" s="25">
        <f>J163+M163</f>
        <v>540</v>
      </c>
      <c r="U163" s="21">
        <f>ROUNDDOWN(IF(T163=T162,U162,(ROW()-2)/368),2)</f>
        <v>0.43</v>
      </c>
      <c r="V163" s="21">
        <f>ROUNDDOWN(IF(O163=O162,V162,(ROW()-566)/21+0.04),2)</f>
        <v>-19.149999999999999</v>
      </c>
      <c r="W163" s="25">
        <f>ROUNDDOWN(IF(I163=I162,W162,MAX(_xlfn.NORM.INV((ROW()-2)/644,250,43),150))/10,0)*10</f>
        <v>210</v>
      </c>
      <c r="X163" s="21">
        <f>ROUNDDOWN(IF(W163=W162,X162,(ROW()-2)/644),2)</f>
        <v>0.18</v>
      </c>
      <c r="Y163" s="3">
        <f>ROUNDDOWN(IF(L163=L162,Y162,MAX(_xlfn.NORM.INV((ROW()-2)/368,250,43),150))/10,0)*10</f>
        <v>240</v>
      </c>
      <c r="Z163" s="21" t="e">
        <f>ROUNDDOWN(IF(Y163=Y162,Z162,(ROW()-2)/368+0.01),2)</f>
        <v>#NUM!</v>
      </c>
    </row>
    <row r="164" spans="1:26" x14ac:dyDescent="0.2">
      <c r="A164" s="4" t="s">
        <v>1578</v>
      </c>
      <c r="B164" s="10" t="s">
        <v>1579</v>
      </c>
      <c r="C164" s="14" t="s">
        <v>1567</v>
      </c>
      <c r="D164" s="10"/>
      <c r="E164" s="3" t="s">
        <v>1501</v>
      </c>
      <c r="F164" s="3" t="s">
        <v>1502</v>
      </c>
      <c r="G164" s="3" t="s">
        <v>25</v>
      </c>
      <c r="H164" s="3" t="s">
        <v>67</v>
      </c>
      <c r="I164" s="3">
        <v>4</v>
      </c>
      <c r="J164" s="3">
        <v>210</v>
      </c>
      <c r="K164" s="21">
        <v>0.18</v>
      </c>
      <c r="L164" s="3">
        <v>104</v>
      </c>
      <c r="M164" s="3">
        <v>290</v>
      </c>
      <c r="N164" s="21">
        <v>0.82</v>
      </c>
      <c r="O164" s="25">
        <v>500</v>
      </c>
      <c r="P164" s="21">
        <v>0.6</v>
      </c>
      <c r="Q164" s="21">
        <v>0.73</v>
      </c>
      <c r="T164" s="25">
        <f>J164+M164</f>
        <v>500</v>
      </c>
      <c r="U164" s="21">
        <f>ROUNDDOWN(IF(T164=T163,U163,(ROW()-370)/276),2)</f>
        <v>-0.74</v>
      </c>
      <c r="V164" s="21">
        <f>ROUNDDOWN(IF(O164=O163,V163,(ROW()-898)/35+0.02),2)</f>
        <v>-20.95</v>
      </c>
      <c r="W164" s="25">
        <f>ROUNDDOWN(IF(I164=I163,W163,MAX(_xlfn.NORM.INV((ROW()-2)/644,250,43),150))/10,0)*10</f>
        <v>210</v>
      </c>
      <c r="X164" s="21">
        <f>ROUNDDOWN(IF(W164=W163,X163,(ROW()-2)/644),2)</f>
        <v>0.18</v>
      </c>
      <c r="Y164" s="3" t="e">
        <f>ROUNDDOWN(IF(L163=L164,Y163,MAX(_xlfn.NORM.INV((ROW()-370)/276,250,43),150))/10,0)*10</f>
        <v>#NUM!</v>
      </c>
      <c r="Z164" s="21" t="e">
        <f>ROUNDDOWN(IF(Y164=Y163,Z163,(ROW()-370)/276),2)</f>
        <v>#NUM!</v>
      </c>
    </row>
    <row r="165" spans="1:26" x14ac:dyDescent="0.2">
      <c r="A165" s="3" t="s">
        <v>2346</v>
      </c>
      <c r="B165" s="3" t="s">
        <v>2347</v>
      </c>
      <c r="C165" s="14" t="s">
        <v>2329</v>
      </c>
      <c r="E165" s="3" t="s">
        <v>2308</v>
      </c>
      <c r="F165" s="3" t="s">
        <v>2309</v>
      </c>
      <c r="G165" s="3" t="s">
        <v>25</v>
      </c>
      <c r="H165" s="3" t="s">
        <v>21</v>
      </c>
      <c r="I165" s="3">
        <v>4</v>
      </c>
      <c r="J165" s="3">
        <v>210</v>
      </c>
      <c r="K165" s="21">
        <v>0.18</v>
      </c>
      <c r="L165" s="3">
        <v>11</v>
      </c>
      <c r="M165" s="3">
        <v>220</v>
      </c>
      <c r="N165" s="21">
        <v>0.26</v>
      </c>
      <c r="O165" s="25">
        <v>430</v>
      </c>
      <c r="P165" s="21">
        <v>0.2</v>
      </c>
      <c r="Q165" s="21">
        <v>0.36</v>
      </c>
      <c r="T165" s="25">
        <f>J165+M165</f>
        <v>430</v>
      </c>
      <c r="U165" s="21">
        <f>ROUNDDOWN(IF(T165=T164,U164,(ROW()-2)/368),2)</f>
        <v>0.44</v>
      </c>
      <c r="V165" s="21">
        <f>ROUNDDOWN(IF(O165=O164,V164,(ROW()-1019)/11+0.09),2)</f>
        <v>-77.540000000000006</v>
      </c>
      <c r="W165" s="25">
        <f>ROUNDDOWN(IF(I165=I164,W164,MAX(_xlfn.NORM.INV((ROW()-2)/644,250,43),150))/10,0)*10</f>
        <v>210</v>
      </c>
      <c r="X165" s="21">
        <f>ROUNDDOWN(IF(W165=W164,X164,(ROW()-2)/644),2)</f>
        <v>0.18</v>
      </c>
      <c r="Y165" s="3">
        <f>ROUNDDOWN(IF(L165=L164,Y164,MAX(_xlfn.NORM.INV((ROW()-2)/368,250,43),150))/10,0)*10</f>
        <v>240</v>
      </c>
      <c r="Z165" s="21" t="e">
        <f>ROUNDDOWN(IF(Y165=Y164,Z164,(ROW()-2)/368+0.01),2)</f>
        <v>#NUM!</v>
      </c>
    </row>
    <row r="166" spans="1:26" x14ac:dyDescent="0.2">
      <c r="A166" s="3" t="s">
        <v>2382</v>
      </c>
      <c r="B166" s="3" t="s">
        <v>2383</v>
      </c>
      <c r="C166" s="14" t="s">
        <v>2375</v>
      </c>
      <c r="E166" s="3" t="s">
        <v>2366</v>
      </c>
      <c r="F166" s="3" t="s">
        <v>2367</v>
      </c>
      <c r="G166" s="3" t="s">
        <v>25</v>
      </c>
      <c r="H166" s="3" t="s">
        <v>21</v>
      </c>
      <c r="I166" s="3">
        <v>4</v>
      </c>
      <c r="J166" s="3">
        <v>210</v>
      </c>
      <c r="K166" s="21">
        <v>0.18</v>
      </c>
      <c r="L166" s="3">
        <v>5</v>
      </c>
      <c r="M166" s="3">
        <v>210</v>
      </c>
      <c r="N166" s="21">
        <v>0.18</v>
      </c>
      <c r="O166" s="25">
        <v>420</v>
      </c>
      <c r="P166" s="21">
        <v>0.18</v>
      </c>
      <c r="Q166" s="21">
        <v>0.45</v>
      </c>
      <c r="T166" s="25">
        <f>J166+M166</f>
        <v>420</v>
      </c>
      <c r="U166" s="21">
        <f>ROUNDDOWN(IF(T166=T165,U165,(ROW()-2)/368),2)</f>
        <v>0.44</v>
      </c>
      <c r="V166" s="21">
        <f>ROUNDDOWN(IF(O166=O165,V165,(ROW()-1042)/13+0.15),2)</f>
        <v>-67.23</v>
      </c>
      <c r="W166" s="25">
        <f>ROUNDDOWN(IF(I166=I165,W165,MAX(_xlfn.NORM.INV((ROW()-2)/644,250,43),150))/10,0)*10</f>
        <v>210</v>
      </c>
      <c r="X166" s="21">
        <f>ROUNDDOWN(IF(W166=W165,X165,(ROW()-2)/644),2)</f>
        <v>0.18</v>
      </c>
      <c r="Y166" s="3">
        <f>ROUNDDOWN(IF(L166=L165,Y165,MAX(_xlfn.NORM.INV((ROW()-2)/368,250,43),150))/10,0)*10</f>
        <v>240</v>
      </c>
      <c r="Z166" s="21" t="e">
        <f>ROUNDDOWN(IF(Y166=Y165,Z165,(ROW()-2)/368+0.01),2)</f>
        <v>#NUM!</v>
      </c>
    </row>
    <row r="167" spans="1:26" x14ac:dyDescent="0.2">
      <c r="A167" s="4" t="s">
        <v>1958</v>
      </c>
      <c r="B167" s="10" t="s">
        <v>1959</v>
      </c>
      <c r="C167" s="14" t="s">
        <v>1866</v>
      </c>
      <c r="D167" s="10"/>
      <c r="E167" s="3" t="s">
        <v>1744</v>
      </c>
      <c r="F167" s="3" t="s">
        <v>1744</v>
      </c>
      <c r="G167" s="3" t="s">
        <v>25</v>
      </c>
      <c r="H167" s="3" t="s">
        <v>21</v>
      </c>
      <c r="I167" s="3">
        <v>5</v>
      </c>
      <c r="J167" s="3">
        <v>220</v>
      </c>
      <c r="K167" s="21">
        <v>0.25</v>
      </c>
      <c r="L167" s="3">
        <v>0</v>
      </c>
      <c r="M167" s="3">
        <v>150</v>
      </c>
      <c r="N167" s="21">
        <v>0.01</v>
      </c>
      <c r="O167" s="25">
        <v>370</v>
      </c>
      <c r="P167" s="21">
        <v>0.05</v>
      </c>
      <c r="Q167" s="21">
        <v>0.02</v>
      </c>
      <c r="T167" s="25">
        <f>J167+M167</f>
        <v>370</v>
      </c>
      <c r="U167" s="21">
        <f>ROUNDDOWN(IF(T167=T166,U166,(ROW()-2)/368),2)</f>
        <v>0.44</v>
      </c>
      <c r="V167" s="33">
        <f>1%+0.01</f>
        <v>0.02</v>
      </c>
      <c r="W167" s="25">
        <f>ROUNDDOWN(IF(I167=I166,W166,MAX(_xlfn.NORM.INV((ROW()-2)/644,250,43),150))/10,0)*10</f>
        <v>220</v>
      </c>
      <c r="X167" s="21">
        <f>ROUNDDOWN(IF(W167=W166,X166,(ROW()-2)/644),2)</f>
        <v>0.25</v>
      </c>
      <c r="Y167" s="3">
        <f>ROUNDDOWN(IF(L167=L166,Y166,MAX(_xlfn.NORM.INV((ROW()-2)/368,250,43),150))/10,0)*10</f>
        <v>240</v>
      </c>
      <c r="Z167" s="21" t="e">
        <f>ROUNDDOWN(IF(Y167=Y166,Z166,(ROW()-2)/368+0.01),2)</f>
        <v>#NUM!</v>
      </c>
    </row>
    <row r="168" spans="1:26" x14ac:dyDescent="0.2">
      <c r="A168" s="5" t="s">
        <v>1018</v>
      </c>
      <c r="B168" s="10" t="s">
        <v>1874</v>
      </c>
      <c r="C168" s="14" t="s">
        <v>1866</v>
      </c>
      <c r="D168" s="10"/>
      <c r="E168" s="3" t="s">
        <v>1744</v>
      </c>
      <c r="F168" s="3" t="s">
        <v>1744</v>
      </c>
      <c r="G168" s="3" t="s">
        <v>25</v>
      </c>
      <c r="H168" s="3" t="s">
        <v>21</v>
      </c>
      <c r="I168" s="3">
        <v>5</v>
      </c>
      <c r="J168" s="3">
        <v>220</v>
      </c>
      <c r="K168" s="21">
        <v>0.25</v>
      </c>
      <c r="L168" s="3">
        <v>7</v>
      </c>
      <c r="M168" s="3">
        <v>210</v>
      </c>
      <c r="N168" s="21">
        <v>0.18</v>
      </c>
      <c r="O168" s="25">
        <v>430</v>
      </c>
      <c r="P168" s="21">
        <v>0.2</v>
      </c>
      <c r="Q168" s="21">
        <v>7.0000000000000007E-2</v>
      </c>
      <c r="T168" s="25">
        <f>J168+M168</f>
        <v>430</v>
      </c>
      <c r="U168" s="21">
        <f>ROUNDDOWN(IF(T168=T167,U167,(ROW()-2)/368),2)</f>
        <v>0.45</v>
      </c>
      <c r="V168" s="21">
        <f>ROUNDDOWN(IF(O168=O167,V167,(ROW()-2)/60+0.01),2)</f>
        <v>2.77</v>
      </c>
      <c r="W168" s="25">
        <f>ROUNDDOWN(IF(I168=I167,W167,MAX(_xlfn.NORM.INV((ROW()-2)/644,250,43),150))/10,0)*10</f>
        <v>220</v>
      </c>
      <c r="X168" s="21">
        <f>ROUNDDOWN(IF(W168=W167,X167,(ROW()-2)/644),2)</f>
        <v>0.25</v>
      </c>
      <c r="Y168" s="3">
        <f>ROUNDDOWN(IF(L168=L167,Y167,MAX(_xlfn.NORM.INV((ROW()-2)/368,250,43),150))/10,0)*10</f>
        <v>240</v>
      </c>
      <c r="Z168" s="21" t="e">
        <f>ROUNDDOWN(IF(Y168=Y167,Z167,(ROW()-2)/368+0.01),2)</f>
        <v>#NUM!</v>
      </c>
    </row>
    <row r="169" spans="1:26" x14ac:dyDescent="0.2">
      <c r="A169" s="3" t="s">
        <v>2285</v>
      </c>
      <c r="B169" s="3" t="s">
        <v>2286</v>
      </c>
      <c r="C169" s="14" t="s">
        <v>2284</v>
      </c>
      <c r="E169" s="3" t="s">
        <v>2226</v>
      </c>
      <c r="F169" s="3" t="s">
        <v>2227</v>
      </c>
      <c r="G169" s="3" t="s">
        <v>25</v>
      </c>
      <c r="H169" s="3" t="s">
        <v>67</v>
      </c>
      <c r="I169" s="3">
        <v>5</v>
      </c>
      <c r="J169" s="3">
        <v>220</v>
      </c>
      <c r="K169" s="21">
        <v>0.25</v>
      </c>
      <c r="L169" s="3">
        <v>80</v>
      </c>
      <c r="M169" s="3">
        <v>270</v>
      </c>
      <c r="N169" s="21">
        <v>0.69</v>
      </c>
      <c r="O169" s="25">
        <v>490</v>
      </c>
      <c r="P169" s="21">
        <v>0.54</v>
      </c>
      <c r="Q169" s="21">
        <v>0.63</v>
      </c>
      <c r="T169" s="25">
        <f>J169+M169</f>
        <v>490</v>
      </c>
      <c r="U169" s="21">
        <f>ROUNDDOWN(IF(T169=T168,U168,(ROW()-370)/276),2)</f>
        <v>-0.72</v>
      </c>
      <c r="V169" s="21">
        <f>ROUNDDOWN(IF(O169=O168,V168,(ROW()-181)/11+0.09),2)</f>
        <v>-1</v>
      </c>
      <c r="W169" s="25">
        <f>ROUNDDOWN(IF(I169=I168,W168,MAX(_xlfn.NORM.INV((ROW()-2)/644,250,43),150))/10,0)*10</f>
        <v>220</v>
      </c>
      <c r="X169" s="21">
        <f>ROUNDDOWN(IF(W169=W168,X168,(ROW()-2)/644),2)</f>
        <v>0.25</v>
      </c>
      <c r="Y169" s="3" t="e">
        <f>ROUNDDOWN(IF(L168=L169,Y168,MAX(_xlfn.NORM.INV((ROW()-370)/276,250,43),150))/10,0)*10</f>
        <v>#NUM!</v>
      </c>
      <c r="Z169" s="21" t="e">
        <f>ROUNDDOWN(IF(Y169=Y168,Z168,(ROW()-370)/276),2)</f>
        <v>#NUM!</v>
      </c>
    </row>
    <row r="170" spans="1:26" x14ac:dyDescent="0.2">
      <c r="A170" s="3" t="s">
        <v>2142</v>
      </c>
      <c r="B170" s="3" t="s">
        <v>2143</v>
      </c>
      <c r="C170" s="14" t="s">
        <v>2117</v>
      </c>
      <c r="E170" s="3" t="s">
        <v>18</v>
      </c>
      <c r="F170" s="3" t="s">
        <v>2091</v>
      </c>
      <c r="G170" s="3" t="s">
        <v>25</v>
      </c>
      <c r="H170" s="3" t="s">
        <v>21</v>
      </c>
      <c r="I170" s="3">
        <v>5</v>
      </c>
      <c r="J170" s="3">
        <v>220</v>
      </c>
      <c r="K170" s="21">
        <v>0.25</v>
      </c>
      <c r="L170" s="3">
        <v>0</v>
      </c>
      <c r="M170" s="3">
        <v>150</v>
      </c>
      <c r="N170" s="21">
        <v>0.01</v>
      </c>
      <c r="O170" s="25">
        <v>370</v>
      </c>
      <c r="P170" s="21">
        <v>0.05</v>
      </c>
      <c r="Q170" s="21">
        <v>0.06</v>
      </c>
      <c r="T170" s="25">
        <f>J170+M170</f>
        <v>370</v>
      </c>
      <c r="U170" s="21">
        <f>ROUNDDOWN(IF(T170=T169,U169,(ROW()-2)/368),2)</f>
        <v>0.45</v>
      </c>
      <c r="V170" s="21">
        <f>ROUNDDOWN(IF(O170=O169,V169,(ROW()-219)/31+0.03),2)</f>
        <v>-1.55</v>
      </c>
      <c r="W170" s="25">
        <f>ROUNDDOWN(IF(I170=I169,W169,MAX(_xlfn.NORM.INV((ROW()-2)/644,250,43),150))/10,0)*10</f>
        <v>220</v>
      </c>
      <c r="X170" s="21">
        <f>ROUNDDOWN(IF(W170=W169,X169,(ROW()-2)/644),2)</f>
        <v>0.25</v>
      </c>
      <c r="Y170" s="3">
        <f>ROUNDDOWN(IF(L170=L169,Y169,MAX(_xlfn.NORM.INV((ROW()-2)/368,250,43),150))/10,0)*10</f>
        <v>240</v>
      </c>
      <c r="Z170" s="21" t="e">
        <f>ROUNDDOWN(IF(Y170=Y169,Z169,(ROW()-2)/368+0.01),2)</f>
        <v>#NUM!</v>
      </c>
    </row>
    <row r="171" spans="1:26" x14ac:dyDescent="0.2">
      <c r="A171" s="3" t="s">
        <v>30</v>
      </c>
      <c r="B171" s="3" t="s">
        <v>31</v>
      </c>
      <c r="C171" s="14" t="s">
        <v>24</v>
      </c>
      <c r="E171" s="3" t="s">
        <v>18</v>
      </c>
      <c r="F171" s="3" t="s">
        <v>19</v>
      </c>
      <c r="G171" s="3" t="s">
        <v>25</v>
      </c>
      <c r="H171" s="3" t="s">
        <v>21</v>
      </c>
      <c r="I171" s="3">
        <v>5</v>
      </c>
      <c r="J171" s="3">
        <v>220</v>
      </c>
      <c r="K171" s="21">
        <v>0.25</v>
      </c>
      <c r="L171" s="3">
        <v>36</v>
      </c>
      <c r="M171" s="3">
        <v>250</v>
      </c>
      <c r="N171" s="21">
        <v>0.53</v>
      </c>
      <c r="O171" s="25">
        <v>470</v>
      </c>
      <c r="P171" s="21">
        <v>0.34</v>
      </c>
      <c r="Q171" s="21">
        <v>0.44</v>
      </c>
      <c r="T171" s="25">
        <f>J171+M171</f>
        <v>470</v>
      </c>
      <c r="U171" s="21">
        <f>ROUNDDOWN(IF(T171=T170,U170,(ROW()-2)/368),2)</f>
        <v>0.45</v>
      </c>
      <c r="V171" s="21">
        <f>ROUNDDOWN(IF(O171=O170,V170,(ROW()-219)/31+0.03),2)</f>
        <v>-1.51</v>
      </c>
      <c r="W171" s="25">
        <f>ROUNDDOWN(IF(I171=I170,W170,MAX(_xlfn.NORM.INV((ROW()-2)/644,250,43),150))/10,0)*10</f>
        <v>220</v>
      </c>
      <c r="X171" s="21">
        <f>ROUNDDOWN(IF(W171=W170,X170,(ROW()-2)/644),2)</f>
        <v>0.25</v>
      </c>
      <c r="Y171" s="3">
        <f>ROUNDDOWN(IF(L171=L170,Y170,MAX(_xlfn.NORM.INV((ROW()-2)/368,250,43),150))/10,0)*10</f>
        <v>240</v>
      </c>
      <c r="Z171" s="21" t="e">
        <f>ROUNDDOWN(IF(Y171=Y170,Z170,(ROW()-2)/368+0.01),2)</f>
        <v>#NUM!</v>
      </c>
    </row>
    <row r="172" spans="1:26" x14ac:dyDescent="0.2">
      <c r="A172" s="4" t="s">
        <v>540</v>
      </c>
      <c r="B172" s="10" t="s">
        <v>541</v>
      </c>
      <c r="C172" s="14" t="s">
        <v>472</v>
      </c>
      <c r="D172" s="10"/>
      <c r="E172" s="3" t="s">
        <v>203</v>
      </c>
      <c r="F172" s="3" t="s">
        <v>423</v>
      </c>
      <c r="G172" s="3" t="s">
        <v>25</v>
      </c>
      <c r="H172" s="3" t="s">
        <v>21</v>
      </c>
      <c r="I172" s="3">
        <v>5</v>
      </c>
      <c r="J172" s="3">
        <v>220</v>
      </c>
      <c r="K172" s="21">
        <v>0.25</v>
      </c>
      <c r="L172" s="3">
        <v>11</v>
      </c>
      <c r="M172" s="3">
        <v>220</v>
      </c>
      <c r="N172" s="21">
        <v>0.26</v>
      </c>
      <c r="O172" s="25">
        <v>440</v>
      </c>
      <c r="P172" s="21">
        <v>0.22</v>
      </c>
      <c r="Q172" s="21">
        <v>0.28999999999999998</v>
      </c>
      <c r="T172" s="25">
        <f>J172+M172</f>
        <v>440</v>
      </c>
      <c r="U172" s="21">
        <f>ROUNDDOWN(IF(T172=T171,U171,(ROW()-2)/368),2)</f>
        <v>0.46</v>
      </c>
      <c r="V172" s="21">
        <f>ROUNDDOWN(IF(O172=O171,V171,(ROW()-274)/103+0.01),2)</f>
        <v>-0.98</v>
      </c>
      <c r="W172" s="25">
        <f>ROUNDDOWN(IF(I172=I171,W171,MAX(_xlfn.NORM.INV((ROW()-2)/644,250,43),150))/10,0)*10</f>
        <v>220</v>
      </c>
      <c r="X172" s="21">
        <f>ROUNDDOWN(IF(W172=W171,X171,(ROW()-2)/644),2)</f>
        <v>0.25</v>
      </c>
      <c r="Y172" s="3">
        <f>ROUNDDOWN(IF(L172=L171,Y171,MAX(_xlfn.NORM.INV((ROW()-2)/368,250,43),150))/10,0)*10</f>
        <v>240</v>
      </c>
      <c r="Z172" s="21" t="e">
        <f>ROUNDDOWN(IF(Y172=Y171,Z171,(ROW()-2)/368+0.01),2)</f>
        <v>#NUM!</v>
      </c>
    </row>
    <row r="173" spans="1:26" x14ac:dyDescent="0.2">
      <c r="A173" s="4" t="s">
        <v>251</v>
      </c>
      <c r="B173" s="10" t="s">
        <v>252</v>
      </c>
      <c r="C173" s="14" t="s">
        <v>232</v>
      </c>
      <c r="D173" s="10"/>
      <c r="E173" s="3" t="s">
        <v>203</v>
      </c>
      <c r="F173" s="3" t="s">
        <v>204</v>
      </c>
      <c r="G173" s="3" t="s">
        <v>25</v>
      </c>
      <c r="H173" s="3" t="s">
        <v>21</v>
      </c>
      <c r="I173" s="3">
        <v>5</v>
      </c>
      <c r="J173" s="3">
        <v>220</v>
      </c>
      <c r="K173" s="21">
        <v>0.25</v>
      </c>
      <c r="L173" s="3">
        <v>27</v>
      </c>
      <c r="M173" s="3">
        <v>240</v>
      </c>
      <c r="N173" s="21">
        <v>0.45</v>
      </c>
      <c r="O173" s="25">
        <v>460</v>
      </c>
      <c r="P173" s="21">
        <v>0.3</v>
      </c>
      <c r="Q173" s="21">
        <v>0.36</v>
      </c>
      <c r="T173" s="25">
        <f>J173+M173</f>
        <v>460</v>
      </c>
      <c r="U173" s="21">
        <f>ROUNDDOWN(IF(T173=T172,U172,(ROW()-2)/368),2)</f>
        <v>0.46</v>
      </c>
      <c r="V173" s="21">
        <f>ROUNDDOWN(IF(O173=O172,V172,(ROW()-274)/103+0.01),2)</f>
        <v>-0.97</v>
      </c>
      <c r="W173" s="25">
        <f>ROUNDDOWN(IF(I173=I172,W172,MAX(_xlfn.NORM.INV((ROW()-2)/644,250,43),150))/10,0)*10</f>
        <v>220</v>
      </c>
      <c r="X173" s="21">
        <f>ROUNDDOWN(IF(W173=W172,X172,(ROW()-2)/644),2)</f>
        <v>0.25</v>
      </c>
      <c r="Y173" s="3">
        <f>ROUNDDOWN(IF(L173=L172,Y172,MAX(_xlfn.NORM.INV((ROW()-2)/368,250,43),150))/10,0)*10</f>
        <v>240</v>
      </c>
      <c r="Z173" s="21" t="e">
        <f>ROUNDDOWN(IF(Y173=Y172,Z172,(ROW()-2)/368+0.01),2)</f>
        <v>#NUM!</v>
      </c>
    </row>
    <row r="174" spans="1:26" x14ac:dyDescent="0.2">
      <c r="A174" s="4" t="s">
        <v>565</v>
      </c>
      <c r="B174" s="10" t="s">
        <v>566</v>
      </c>
      <c r="C174" s="14" t="s">
        <v>560</v>
      </c>
      <c r="D174" s="10"/>
      <c r="E174" s="3" t="s">
        <v>203</v>
      </c>
      <c r="F174" s="3" t="s">
        <v>423</v>
      </c>
      <c r="G174" s="3" t="s">
        <v>25</v>
      </c>
      <c r="H174" s="3" t="s">
        <v>67</v>
      </c>
      <c r="I174" s="3">
        <v>5</v>
      </c>
      <c r="J174" s="3">
        <v>220</v>
      </c>
      <c r="K174" s="21">
        <v>0.25</v>
      </c>
      <c r="L174" s="3">
        <v>30</v>
      </c>
      <c r="M174" s="3">
        <v>210</v>
      </c>
      <c r="N174" s="21">
        <v>0.18</v>
      </c>
      <c r="O174" s="25">
        <v>430</v>
      </c>
      <c r="P174" s="21">
        <v>0.3</v>
      </c>
      <c r="Q174" s="21">
        <v>0.38</v>
      </c>
      <c r="T174" s="25">
        <f>J174+M174</f>
        <v>430</v>
      </c>
      <c r="U174" s="21">
        <f>ROUNDDOWN(IF(T174=T173,U173,(ROW()-370)/276),2)</f>
        <v>-0.71</v>
      </c>
      <c r="V174" s="21">
        <f>ROUNDDOWN(IF(O174=O173,V173,(ROW()-377)/41+0.02),2)</f>
        <v>-4.93</v>
      </c>
      <c r="W174" s="25">
        <f>ROUNDDOWN(IF(I174=I173,W173,MAX(_xlfn.NORM.INV((ROW()-2)/644,250,43),150))/10,0)*10</f>
        <v>220</v>
      </c>
      <c r="X174" s="21">
        <f>ROUNDDOWN(IF(W174=W173,X173,(ROW()-2)/644),2)</f>
        <v>0.25</v>
      </c>
      <c r="Y174" s="3" t="e">
        <f>ROUNDDOWN(IF(L173=L174,Y173,MAX(_xlfn.NORM.INV((ROW()-370)/276,250,43),150))/10,0)*10</f>
        <v>#NUM!</v>
      </c>
      <c r="Z174" s="21" t="e">
        <f>ROUNDDOWN(IF(Y174=Y173,Z173,(ROW()-370)/276),2)</f>
        <v>#NUM!</v>
      </c>
    </row>
    <row r="175" spans="1:26" x14ac:dyDescent="0.2">
      <c r="A175" s="4" t="s">
        <v>392</v>
      </c>
      <c r="B175" s="10" t="s">
        <v>393</v>
      </c>
      <c r="C175" s="14" t="s">
        <v>369</v>
      </c>
      <c r="D175" s="10"/>
      <c r="E175" s="3" t="s">
        <v>203</v>
      </c>
      <c r="F175" s="3" t="s">
        <v>332</v>
      </c>
      <c r="G175" s="3" t="s">
        <v>25</v>
      </c>
      <c r="H175" s="3" t="s">
        <v>67</v>
      </c>
      <c r="I175" s="3">
        <v>5</v>
      </c>
      <c r="J175" s="3">
        <v>220</v>
      </c>
      <c r="K175" s="21">
        <v>0.25</v>
      </c>
      <c r="L175" s="3">
        <v>49</v>
      </c>
      <c r="M175" s="3">
        <v>230</v>
      </c>
      <c r="N175" s="21">
        <v>0.32</v>
      </c>
      <c r="O175" s="25">
        <v>450</v>
      </c>
      <c r="P175" s="21">
        <v>0.35</v>
      </c>
      <c r="Q175" s="21">
        <v>0.48</v>
      </c>
      <c r="T175" s="25">
        <f>J175+M175</f>
        <v>450</v>
      </c>
      <c r="U175" s="21">
        <f>ROUNDDOWN(IF(T175=T174,U174,(ROW()-370)/276),2)</f>
        <v>-0.7</v>
      </c>
      <c r="V175" s="21">
        <f>ROUNDDOWN(IF(O175=O174,V174,(ROW()-377)/41+0.02),2)</f>
        <v>-4.9000000000000004</v>
      </c>
      <c r="W175" s="25">
        <f>ROUNDDOWN(IF(I175=I174,W174,MAX(_xlfn.NORM.INV((ROW()-2)/644,250,43),150))/10,0)*10</f>
        <v>220</v>
      </c>
      <c r="X175" s="21">
        <f>ROUNDDOWN(IF(W175=W174,X174,(ROW()-2)/644),2)</f>
        <v>0.25</v>
      </c>
      <c r="Y175" s="3" t="e">
        <f>ROUNDDOWN(IF(L174=L175,Y174,MAX(_xlfn.NORM.INV((ROW()-370)/276,250,43),150))/10,0)*10</f>
        <v>#NUM!</v>
      </c>
      <c r="Z175" s="21" t="e">
        <f>ROUNDDOWN(IF(Y175=Y174,Z174,(ROW()-370)/276),2)</f>
        <v>#NUM!</v>
      </c>
    </row>
    <row r="176" spans="1:26" x14ac:dyDescent="0.2">
      <c r="A176" s="4" t="s">
        <v>367</v>
      </c>
      <c r="B176" s="10" t="s">
        <v>368</v>
      </c>
      <c r="C176" s="14" t="s">
        <v>369</v>
      </c>
      <c r="D176" s="10"/>
      <c r="E176" s="3" t="s">
        <v>203</v>
      </c>
      <c r="F176" s="3" t="s">
        <v>332</v>
      </c>
      <c r="G176" s="3" t="s">
        <v>25</v>
      </c>
      <c r="H176" s="3" t="s">
        <v>67</v>
      </c>
      <c r="I176" s="3">
        <v>5</v>
      </c>
      <c r="J176" s="3">
        <v>220</v>
      </c>
      <c r="K176" s="21">
        <v>0.25</v>
      </c>
      <c r="L176" s="3">
        <v>87</v>
      </c>
      <c r="M176" s="3">
        <v>280</v>
      </c>
      <c r="N176" s="21">
        <v>0.77</v>
      </c>
      <c r="O176" s="25">
        <v>500</v>
      </c>
      <c r="P176" s="21">
        <v>0.6</v>
      </c>
      <c r="Q176" s="21">
        <v>0.65</v>
      </c>
      <c r="T176" s="25">
        <f>J176+M176</f>
        <v>500</v>
      </c>
      <c r="U176" s="21">
        <f>ROUNDDOWN(IF(T176=T175,U175,(ROW()-370)/276),2)</f>
        <v>-0.7</v>
      </c>
      <c r="V176" s="21">
        <f>ROUNDDOWN(IF(O176=O175,V175,(ROW()-377)/41+0.02),2)</f>
        <v>-4.88</v>
      </c>
      <c r="W176" s="25">
        <f>ROUNDDOWN(IF(I176=I175,W175,MAX(_xlfn.NORM.INV((ROW()-2)/644,250,43),150))/10,0)*10</f>
        <v>220</v>
      </c>
      <c r="X176" s="21">
        <f>ROUNDDOWN(IF(W176=W175,X175,(ROW()-2)/644),2)</f>
        <v>0.25</v>
      </c>
      <c r="Y176" s="3" t="e">
        <f>ROUNDDOWN(IF(L175=L176,Y175,MAX(_xlfn.NORM.INV((ROW()-370)/276,250,43),150))/10,0)*10</f>
        <v>#NUM!</v>
      </c>
      <c r="Z176" s="21" t="e">
        <f>ROUNDDOWN(IF(Y176=Y175,Z175,(ROW()-370)/276),2)</f>
        <v>#NUM!</v>
      </c>
    </row>
    <row r="177" spans="1:26" x14ac:dyDescent="0.2">
      <c r="A177" s="7" t="s">
        <v>1085</v>
      </c>
      <c r="B177" s="10" t="s">
        <v>1086</v>
      </c>
      <c r="C177" s="14" t="s">
        <v>1087</v>
      </c>
      <c r="D177" s="2" t="s">
        <v>1079</v>
      </c>
      <c r="E177" s="3" t="s">
        <v>1080</v>
      </c>
      <c r="F177" s="3" t="s">
        <v>1081</v>
      </c>
      <c r="G177" s="3" t="s">
        <v>25</v>
      </c>
      <c r="H177" s="3" t="s">
        <v>21</v>
      </c>
      <c r="I177" s="3">
        <v>5</v>
      </c>
      <c r="J177" s="3">
        <v>220</v>
      </c>
      <c r="K177" s="21">
        <v>0.25</v>
      </c>
      <c r="L177" s="2">
        <v>43</v>
      </c>
      <c r="M177" s="3">
        <v>260</v>
      </c>
      <c r="N177" s="21">
        <v>0.63</v>
      </c>
      <c r="O177" s="25">
        <v>480</v>
      </c>
      <c r="P177" s="21">
        <v>0.41</v>
      </c>
      <c r="Q177" s="21">
        <v>0.99</v>
      </c>
      <c r="T177" s="25">
        <f>J177+M177</f>
        <v>480</v>
      </c>
      <c r="U177" s="21">
        <f>ROUNDDOWN(IF(T177=T176,U176,(ROW()-2)/368),2)</f>
        <v>0.47</v>
      </c>
      <c r="V177" s="21">
        <v>0.99</v>
      </c>
      <c r="W177" s="25">
        <f>ROUNDDOWN(IF(I177=I176,W176,MAX(_xlfn.NORM.INV((ROW()-2)/644,250,43),150))/10,0)*10</f>
        <v>220</v>
      </c>
      <c r="X177" s="21">
        <f>ROUNDDOWN(IF(W177=W176,X176,(ROW()-2)/644),2)</f>
        <v>0.25</v>
      </c>
      <c r="Y177" s="3">
        <f>ROUNDDOWN(IF(L177=L176,Y176,MAX(_xlfn.NORM.INV((ROW()-2)/368,250,43),150))/10,0)*10</f>
        <v>240</v>
      </c>
      <c r="Z177" s="21" t="e">
        <f>ROUNDDOWN(IF(Y177=Y176,Z176,(ROW()-2)/368+0.01),2)</f>
        <v>#NUM!</v>
      </c>
    </row>
    <row r="178" spans="1:26" x14ac:dyDescent="0.2">
      <c r="A178" s="4" t="s">
        <v>1126</v>
      </c>
      <c r="B178" s="10" t="s">
        <v>1127</v>
      </c>
      <c r="C178" s="14" t="s">
        <v>1097</v>
      </c>
      <c r="D178" s="10"/>
      <c r="E178" s="3" t="s">
        <v>144</v>
      </c>
      <c r="F178" s="3" t="s">
        <v>1094</v>
      </c>
      <c r="G178" s="3" t="s">
        <v>25</v>
      </c>
      <c r="H178" s="3" t="s">
        <v>21</v>
      </c>
      <c r="I178" s="3">
        <v>5</v>
      </c>
      <c r="J178" s="3">
        <v>220</v>
      </c>
      <c r="K178" s="21">
        <v>0.25</v>
      </c>
      <c r="L178" s="3">
        <v>0</v>
      </c>
      <c r="M178" s="3">
        <v>150</v>
      </c>
      <c r="N178" s="21">
        <v>0.01</v>
      </c>
      <c r="O178" s="25">
        <v>370</v>
      </c>
      <c r="P178" s="21">
        <v>0.05</v>
      </c>
      <c r="Q178" s="21">
        <v>0.06</v>
      </c>
      <c r="T178" s="25">
        <f>J178+M178</f>
        <v>370</v>
      </c>
      <c r="U178" s="21">
        <f>ROUNDDOWN(IF(T178=T177,U177,(ROW()-2)/368),2)</f>
        <v>0.47</v>
      </c>
      <c r="V178" s="21">
        <f>ROUNDDOWN(IF(O178=O177,V177,(ROW()-517)/33+0.03),2)</f>
        <v>-10.24</v>
      </c>
      <c r="W178" s="25">
        <f>ROUNDDOWN(IF(I178=I177,W177,MAX(_xlfn.NORM.INV((ROW()-2)/644,250,43),150))/10,0)*10</f>
        <v>220</v>
      </c>
      <c r="X178" s="21">
        <f>ROUNDDOWN(IF(W178=W177,X177,(ROW()-2)/644),2)</f>
        <v>0.25</v>
      </c>
      <c r="Y178" s="3">
        <f>ROUNDDOWN(IF(L178=L177,Y177,MAX(_xlfn.NORM.INV((ROW()-2)/368,250,43),150))/10,0)*10</f>
        <v>240</v>
      </c>
      <c r="Z178" s="21" t="e">
        <f>ROUNDDOWN(IF(Y178=Y177,Z177,(ROW()-2)/368+0.01),2)</f>
        <v>#NUM!</v>
      </c>
    </row>
    <row r="179" spans="1:26" x14ac:dyDescent="0.2">
      <c r="A179" s="9" t="s">
        <v>179</v>
      </c>
      <c r="B179" s="10" t="s">
        <v>180</v>
      </c>
      <c r="C179" s="14" t="s">
        <v>181</v>
      </c>
      <c r="D179" s="10"/>
      <c r="E179" s="3" t="s">
        <v>144</v>
      </c>
      <c r="F179" s="3" t="s">
        <v>145</v>
      </c>
      <c r="G179" s="3" t="s">
        <v>25</v>
      </c>
      <c r="H179" s="3" t="s">
        <v>21</v>
      </c>
      <c r="I179" s="3">
        <v>5</v>
      </c>
      <c r="J179" s="3">
        <v>220</v>
      </c>
      <c r="K179" s="21">
        <v>0.25</v>
      </c>
      <c r="L179" s="3">
        <v>65</v>
      </c>
      <c r="M179" s="3">
        <v>290</v>
      </c>
      <c r="N179" s="21">
        <v>0.84</v>
      </c>
      <c r="O179" s="25">
        <v>510</v>
      </c>
      <c r="P179" s="21">
        <v>0.56999999999999995</v>
      </c>
      <c r="Q179" s="21">
        <v>0.72</v>
      </c>
      <c r="T179" s="25">
        <f>J179+M179</f>
        <v>510</v>
      </c>
      <c r="U179" s="21">
        <f>ROUNDDOWN(IF(T179=T178,U178,(ROW()-2)/368),2)</f>
        <v>0.48</v>
      </c>
      <c r="V179" s="21">
        <f>ROUNDDOWN(IF(O179=O178,V178,(ROW()-517)/33+0.03),2)</f>
        <v>-10.210000000000001</v>
      </c>
      <c r="W179" s="25">
        <f>ROUNDDOWN(IF(I179=I178,W178,MAX(_xlfn.NORM.INV((ROW()-2)/644,250,43),150))/10,0)*10</f>
        <v>220</v>
      </c>
      <c r="X179" s="21">
        <f>ROUNDDOWN(IF(W179=W178,X178,(ROW()-2)/644),2)</f>
        <v>0.25</v>
      </c>
      <c r="Y179" s="3">
        <f>ROUNDDOWN(IF(L179=L178,Y178,MAX(_xlfn.NORM.INV((ROW()-2)/368,250,43),150))/10,0)*10</f>
        <v>240</v>
      </c>
      <c r="Z179" s="21" t="e">
        <f>ROUNDDOWN(IF(Y179=Y178,Z178,(ROW()-2)/368+0.01),2)</f>
        <v>#NUM!</v>
      </c>
    </row>
    <row r="180" spans="1:26" x14ac:dyDescent="0.2">
      <c r="A180" s="5" t="s">
        <v>133</v>
      </c>
      <c r="B180" s="6" t="s">
        <v>134</v>
      </c>
      <c r="C180" s="14" t="s">
        <v>99</v>
      </c>
      <c r="D180" s="6"/>
      <c r="E180" s="3" t="s">
        <v>65</v>
      </c>
      <c r="F180" s="3" t="s">
        <v>66</v>
      </c>
      <c r="G180" s="3" t="s">
        <v>25</v>
      </c>
      <c r="H180" s="3" t="s">
        <v>67</v>
      </c>
      <c r="I180" s="3">
        <v>5</v>
      </c>
      <c r="J180" s="3">
        <v>220</v>
      </c>
      <c r="K180" s="21">
        <v>0.25</v>
      </c>
      <c r="L180" s="3">
        <v>61</v>
      </c>
      <c r="M180" s="3">
        <v>250</v>
      </c>
      <c r="N180" s="21">
        <v>0.5</v>
      </c>
      <c r="O180" s="25">
        <v>470</v>
      </c>
      <c r="P180" s="21">
        <v>0.46</v>
      </c>
      <c r="Q180" s="21">
        <v>0.31</v>
      </c>
      <c r="T180" s="25">
        <f>J180+M180</f>
        <v>470</v>
      </c>
      <c r="U180" s="21">
        <f>ROUNDDOWN(IF(T180=T179,U179,(ROW()-370)/276),2)</f>
        <v>-0.68</v>
      </c>
      <c r="V180" s="21">
        <f>ROUNDDOWN(IF(O180=O179,V179,(ROW()-592)/78+0.02),2)</f>
        <v>-5.26</v>
      </c>
      <c r="W180" s="25">
        <f>ROUNDDOWN(IF(I180=I179,W179,MAX(_xlfn.NORM.INV((ROW()-2)/644,250,43),150))/10,0)*10</f>
        <v>220</v>
      </c>
      <c r="X180" s="21">
        <f>ROUNDDOWN(IF(W180=W179,X179,(ROW()-2)/644),2)</f>
        <v>0.25</v>
      </c>
      <c r="Y180" s="3" t="e">
        <f>ROUNDDOWN(IF(L179=L180,Y179,MAX(_xlfn.NORM.INV((ROW()-370)/276,250,43),150))/10,0)*10</f>
        <v>#NUM!</v>
      </c>
      <c r="Z180" s="21" t="e">
        <f>ROUNDDOWN(IF(Y180=Y179,Z179,(ROW()-370)/276),2)</f>
        <v>#NUM!</v>
      </c>
    </row>
    <row r="181" spans="1:26" x14ac:dyDescent="0.2">
      <c r="A181" s="4" t="s">
        <v>815</v>
      </c>
      <c r="B181" s="10" t="s">
        <v>816</v>
      </c>
      <c r="C181" s="14" t="s">
        <v>782</v>
      </c>
      <c r="D181" s="10"/>
      <c r="E181" s="3" t="s">
        <v>65</v>
      </c>
      <c r="F181" s="3" t="s">
        <v>675</v>
      </c>
      <c r="G181" s="3" t="s">
        <v>25</v>
      </c>
      <c r="H181" s="3" t="s">
        <v>67</v>
      </c>
      <c r="I181" s="3">
        <v>5</v>
      </c>
      <c r="J181" s="3">
        <v>220</v>
      </c>
      <c r="K181" s="21">
        <v>0.25</v>
      </c>
      <c r="L181" s="3">
        <v>61</v>
      </c>
      <c r="M181" s="3">
        <v>250</v>
      </c>
      <c r="N181" s="21">
        <v>0.5</v>
      </c>
      <c r="O181" s="25">
        <v>470</v>
      </c>
      <c r="P181" s="21">
        <v>0.46</v>
      </c>
      <c r="Q181" s="21">
        <v>0.31</v>
      </c>
      <c r="T181" s="25">
        <f>J181+M181</f>
        <v>470</v>
      </c>
      <c r="U181" s="21">
        <f>ROUNDDOWN(IF(T181=T180,U180,(ROW()-370)/276),2)</f>
        <v>-0.68</v>
      </c>
      <c r="V181" s="21">
        <f>ROUNDDOWN(IF(O181=O180,V180,(ROW()-592)/78+0.02),2)</f>
        <v>-5.26</v>
      </c>
      <c r="W181" s="25">
        <f>ROUNDDOWN(IF(I181=I180,W180,MAX(_xlfn.NORM.INV((ROW()-2)/644,250,43),150))/10,0)*10</f>
        <v>220</v>
      </c>
      <c r="X181" s="21">
        <f>ROUNDDOWN(IF(W181=W180,X180,(ROW()-2)/644),2)</f>
        <v>0.25</v>
      </c>
      <c r="Y181" s="3" t="e">
        <f>ROUNDDOWN(IF(L180=L181,Y180,MAX(_xlfn.NORM.INV((ROW()-370)/276,250,43),150))/10,0)*10</f>
        <v>#NUM!</v>
      </c>
      <c r="Z181" s="21" t="e">
        <f>ROUNDDOWN(IF(Y181=Y180,Z180,(ROW()-370)/276),2)</f>
        <v>#NUM!</v>
      </c>
    </row>
    <row r="182" spans="1:26" x14ac:dyDescent="0.2">
      <c r="A182" s="4" t="s">
        <v>857</v>
      </c>
      <c r="B182" s="10" t="s">
        <v>858</v>
      </c>
      <c r="C182" s="14" t="s">
        <v>782</v>
      </c>
      <c r="D182" s="10"/>
      <c r="E182" s="3" t="s">
        <v>65</v>
      </c>
      <c r="F182" s="3" t="s">
        <v>675</v>
      </c>
      <c r="G182" s="3" t="s">
        <v>25</v>
      </c>
      <c r="H182" s="3" t="s">
        <v>67</v>
      </c>
      <c r="I182" s="3">
        <v>5</v>
      </c>
      <c r="J182" s="3">
        <v>220</v>
      </c>
      <c r="K182" s="21">
        <v>0.25</v>
      </c>
      <c r="L182" s="3">
        <v>80</v>
      </c>
      <c r="M182" s="3">
        <v>270</v>
      </c>
      <c r="N182" s="21">
        <v>0.69</v>
      </c>
      <c r="O182" s="25">
        <v>490</v>
      </c>
      <c r="P182" s="21">
        <v>0.54</v>
      </c>
      <c r="Q182" s="21">
        <v>0.43</v>
      </c>
      <c r="T182" s="25">
        <f>J182+M182</f>
        <v>490</v>
      </c>
      <c r="U182" s="21">
        <f>ROUNDDOWN(IF(T182=T181,U181,(ROW()-370)/276),2)</f>
        <v>-0.68</v>
      </c>
      <c r="V182" s="21">
        <f>ROUNDDOWN(IF(O182=O181,V181,(ROW()-592)/78+0.02),2)</f>
        <v>-5.23</v>
      </c>
      <c r="W182" s="25">
        <f>ROUNDDOWN(IF(I182=I181,W181,MAX(_xlfn.NORM.INV((ROW()-2)/644,250,43),150))/10,0)*10</f>
        <v>220</v>
      </c>
      <c r="X182" s="21">
        <f>ROUNDDOWN(IF(W182=W181,X181,(ROW()-2)/644),2)</f>
        <v>0.25</v>
      </c>
      <c r="Y182" s="3" t="e">
        <f>ROUNDDOWN(IF(L181=L182,Y181,MAX(_xlfn.NORM.INV((ROW()-370)/276,250,43),150))/10,0)*10</f>
        <v>#NUM!</v>
      </c>
      <c r="Z182" s="21" t="e">
        <f>ROUNDDOWN(IF(Y182=Y181,Z181,(ROW()-370)/276),2)</f>
        <v>#NUM!</v>
      </c>
    </row>
    <row r="183" spans="1:26" x14ac:dyDescent="0.2">
      <c r="A183" s="4" t="s">
        <v>885</v>
      </c>
      <c r="B183" s="10" t="s">
        <v>886</v>
      </c>
      <c r="C183" s="14" t="s">
        <v>782</v>
      </c>
      <c r="D183" s="10"/>
      <c r="E183" s="3" t="s">
        <v>65</v>
      </c>
      <c r="F183" s="3" t="s">
        <v>675</v>
      </c>
      <c r="G183" s="3" t="s">
        <v>25</v>
      </c>
      <c r="H183" s="3" t="s">
        <v>67</v>
      </c>
      <c r="I183" s="3">
        <v>5</v>
      </c>
      <c r="J183" s="3">
        <v>220</v>
      </c>
      <c r="K183" s="21">
        <v>0.25</v>
      </c>
      <c r="L183" s="3">
        <v>114</v>
      </c>
      <c r="M183" s="3">
        <v>330</v>
      </c>
      <c r="N183" s="21">
        <v>0.97</v>
      </c>
      <c r="O183" s="25">
        <v>550</v>
      </c>
      <c r="P183" s="21">
        <v>0.82</v>
      </c>
      <c r="Q183" s="21">
        <v>0.75</v>
      </c>
      <c r="T183" s="25">
        <f>J183+M183</f>
        <v>550</v>
      </c>
      <c r="U183" s="21">
        <f>ROUNDDOWN(IF(T183=T182,U182,(ROW()-370)/276),2)</f>
        <v>-0.67</v>
      </c>
      <c r="V183" s="21">
        <f>ROUNDDOWN(IF(O183=O182,V182,(ROW()-592)/78+0.02),2)</f>
        <v>-5.22</v>
      </c>
      <c r="W183" s="25">
        <f>ROUNDDOWN(IF(I183=I182,W182,MAX(_xlfn.NORM.INV((ROW()-2)/644,250,43),150))/10,0)*10</f>
        <v>220</v>
      </c>
      <c r="X183" s="21">
        <f>ROUNDDOWN(IF(W183=W182,X182,(ROW()-2)/644),2)</f>
        <v>0.25</v>
      </c>
      <c r="Y183" s="3" t="e">
        <f>ROUNDDOWN(IF(L182=L183,Y182,MAX(_xlfn.NORM.INV((ROW()-370)/276,250,43),150))/10,0)*10</f>
        <v>#NUM!</v>
      </c>
      <c r="Z183" s="21" t="e">
        <f>ROUNDDOWN(IF(Y183=Y182,Z182,(ROW()-370)/276),2)</f>
        <v>#NUM!</v>
      </c>
    </row>
    <row r="184" spans="1:26" x14ac:dyDescent="0.2">
      <c r="A184" s="4" t="s">
        <v>1705</v>
      </c>
      <c r="B184" s="10" t="s">
        <v>1706</v>
      </c>
      <c r="C184" s="14" t="s">
        <v>1704</v>
      </c>
      <c r="D184" s="10"/>
      <c r="E184" s="3" t="s">
        <v>576</v>
      </c>
      <c r="F184" s="3" t="s">
        <v>1639</v>
      </c>
      <c r="G184" s="3" t="s">
        <v>25</v>
      </c>
      <c r="H184" s="3" t="s">
        <v>21</v>
      </c>
      <c r="I184" s="3">
        <v>5</v>
      </c>
      <c r="J184" s="3">
        <v>220</v>
      </c>
      <c r="K184" s="21">
        <v>0.25</v>
      </c>
      <c r="L184" s="3">
        <v>15</v>
      </c>
      <c r="M184" s="3">
        <v>230</v>
      </c>
      <c r="N184" s="21">
        <v>0.33</v>
      </c>
      <c r="O184" s="25">
        <v>450</v>
      </c>
      <c r="P184" s="21">
        <v>0.27</v>
      </c>
      <c r="Q184" s="21">
        <v>0.18</v>
      </c>
      <c r="T184" s="25">
        <f>J184+M184</f>
        <v>450</v>
      </c>
      <c r="U184" s="21">
        <f>ROUNDDOWN(IF(T184=T183,U183,(ROW()-2)/368),2)</f>
        <v>0.49</v>
      </c>
      <c r="V184" s="21">
        <f>ROUNDDOWN(IF(O184=O183,V183,(ROW()-740)/36+0.02),2)</f>
        <v>-15.42</v>
      </c>
      <c r="W184" s="25">
        <f>ROUNDDOWN(IF(I184=I183,W183,MAX(_xlfn.NORM.INV((ROW()-2)/644,250,43),150))/10,0)*10</f>
        <v>220</v>
      </c>
      <c r="X184" s="21">
        <f>ROUNDDOWN(IF(W184=W183,X183,(ROW()-2)/644),2)</f>
        <v>0.25</v>
      </c>
      <c r="Y184" s="3">
        <f>ROUNDDOWN(IF(L184=L183,Y183,MAX(_xlfn.NORM.INV((ROW()-2)/368,250,43),150))/10,0)*10</f>
        <v>240</v>
      </c>
      <c r="Z184" s="21" t="e">
        <f>ROUNDDOWN(IF(Y184=Y183,Z183,(ROW()-2)/368+0.01),2)</f>
        <v>#NUM!</v>
      </c>
    </row>
    <row r="185" spans="1:26" x14ac:dyDescent="0.2">
      <c r="A185" s="4" t="s">
        <v>605</v>
      </c>
      <c r="B185" s="10" t="s">
        <v>606</v>
      </c>
      <c r="C185" s="14" t="s">
        <v>602</v>
      </c>
      <c r="D185" s="10"/>
      <c r="E185" s="3" t="s">
        <v>576</v>
      </c>
      <c r="F185" s="3" t="s">
        <v>577</v>
      </c>
      <c r="G185" s="3" t="s">
        <v>25</v>
      </c>
      <c r="H185" s="3" t="s">
        <v>21</v>
      </c>
      <c r="I185" s="3">
        <v>5</v>
      </c>
      <c r="J185" s="3">
        <v>220</v>
      </c>
      <c r="K185" s="21">
        <v>0.25</v>
      </c>
      <c r="L185" s="3">
        <v>22</v>
      </c>
      <c r="M185" s="3">
        <v>230</v>
      </c>
      <c r="N185" s="21">
        <v>0.33</v>
      </c>
      <c r="O185" s="25">
        <v>450</v>
      </c>
      <c r="P185" s="21">
        <v>0.27</v>
      </c>
      <c r="Q185" s="21">
        <v>0.18</v>
      </c>
      <c r="T185" s="25">
        <f>J185+M185</f>
        <v>450</v>
      </c>
      <c r="U185" s="21">
        <f>ROUNDDOWN(IF(T185=T184,U184,(ROW()-2)/368),2)</f>
        <v>0.49</v>
      </c>
      <c r="V185" s="21">
        <f>ROUNDDOWN(IF(O185=O184,V184,(ROW()-740)/36+0.02),2)</f>
        <v>-15.42</v>
      </c>
      <c r="W185" s="25">
        <f>ROUNDDOWN(IF(I185=I184,W184,MAX(_xlfn.NORM.INV((ROW()-2)/644,250,43),150))/10,0)*10</f>
        <v>220</v>
      </c>
      <c r="X185" s="21">
        <f>ROUNDDOWN(IF(W185=W184,X184,(ROW()-2)/644),2)</f>
        <v>0.25</v>
      </c>
      <c r="Y185" s="3">
        <f>ROUNDDOWN(IF(L185=L184,Y184,MAX(_xlfn.NORM.INV((ROW()-2)/368,250,43),150))/10,0)*10</f>
        <v>240</v>
      </c>
      <c r="Z185" s="21" t="e">
        <f>ROUNDDOWN(IF(Y185=Y184,Z184,(ROW()-2)/368+0.01),2)</f>
        <v>#NUM!</v>
      </c>
    </row>
    <row r="186" spans="1:26" x14ac:dyDescent="0.2">
      <c r="A186" s="4" t="s">
        <v>651</v>
      </c>
      <c r="B186" s="10" t="s">
        <v>652</v>
      </c>
      <c r="C186" s="14" t="s">
        <v>602</v>
      </c>
      <c r="D186" s="10"/>
      <c r="E186" s="3" t="s">
        <v>576</v>
      </c>
      <c r="F186" s="3" t="s">
        <v>577</v>
      </c>
      <c r="G186" s="3" t="s">
        <v>25</v>
      </c>
      <c r="H186" s="3" t="s">
        <v>67</v>
      </c>
      <c r="I186" s="3">
        <v>5</v>
      </c>
      <c r="J186" s="3">
        <v>220</v>
      </c>
      <c r="K186" s="21">
        <v>0.25</v>
      </c>
      <c r="L186" s="3">
        <v>79</v>
      </c>
      <c r="M186" s="3">
        <v>270</v>
      </c>
      <c r="N186" s="21">
        <v>0.69</v>
      </c>
      <c r="O186" s="25">
        <v>490</v>
      </c>
      <c r="P186" s="21">
        <v>0.54</v>
      </c>
      <c r="Q186" s="21">
        <v>0.44</v>
      </c>
      <c r="T186" s="25">
        <f>J186+M186</f>
        <v>490</v>
      </c>
      <c r="U186" s="21">
        <f>ROUNDDOWN(IF(T186=T185,U185,(ROW()-370)/276),2)</f>
        <v>-0.66</v>
      </c>
      <c r="V186" s="21">
        <f>ROUNDDOWN(IF(O186=O185,V185,(ROW()-776)/22+0.04),2)</f>
        <v>-26.77</v>
      </c>
      <c r="W186" s="25">
        <f>ROUNDDOWN(IF(I186=I185,W185,MAX(_xlfn.NORM.INV((ROW()-2)/644,250,43),150))/10,0)*10</f>
        <v>220</v>
      </c>
      <c r="X186" s="21">
        <f>ROUNDDOWN(IF(W186=W185,X185,(ROW()-2)/644),2)</f>
        <v>0.25</v>
      </c>
      <c r="Y186" s="3" t="e">
        <f>ROUNDDOWN(IF(L185=L186,Y185,MAX(_xlfn.NORM.INV((ROW()-370)/276,250,43),150))/10,0)*10</f>
        <v>#NUM!</v>
      </c>
      <c r="Z186" s="21" t="e">
        <f>ROUNDDOWN(IF(Y186=Y185,Z185,(ROW()-370)/276),2)</f>
        <v>#NUM!</v>
      </c>
    </row>
    <row r="187" spans="1:26" x14ac:dyDescent="0.2">
      <c r="A187" s="4" t="s">
        <v>1570</v>
      </c>
      <c r="B187" s="10" t="s">
        <v>1571</v>
      </c>
      <c r="C187" s="14" t="s">
        <v>1567</v>
      </c>
      <c r="D187" s="10"/>
      <c r="E187" s="3" t="s">
        <v>1501</v>
      </c>
      <c r="F187" s="3" t="s">
        <v>1502</v>
      </c>
      <c r="G187" s="3" t="s">
        <v>25</v>
      </c>
      <c r="H187" s="3" t="s">
        <v>67</v>
      </c>
      <c r="I187" s="3">
        <v>5</v>
      </c>
      <c r="J187" s="3">
        <v>220</v>
      </c>
      <c r="K187" s="21">
        <v>0.25</v>
      </c>
      <c r="L187" s="3">
        <v>54</v>
      </c>
      <c r="M187" s="3">
        <v>240</v>
      </c>
      <c r="N187" s="21">
        <v>0.41</v>
      </c>
      <c r="O187" s="25">
        <v>460</v>
      </c>
      <c r="P187" s="21">
        <v>0.4</v>
      </c>
      <c r="Q187" s="21">
        <v>0.5</v>
      </c>
      <c r="T187" s="25">
        <f>J187+M187</f>
        <v>460</v>
      </c>
      <c r="U187" s="21">
        <f>ROUNDDOWN(IF(T187=T186,U186,(ROW()-370)/276),2)</f>
        <v>-0.66</v>
      </c>
      <c r="V187" s="21">
        <f>ROUNDDOWN(IF(O187=O186,V186,(ROW()-898)/35+0.02),2)</f>
        <v>-20.29</v>
      </c>
      <c r="W187" s="25">
        <f>ROUNDDOWN(IF(I187=I186,W186,MAX(_xlfn.NORM.INV((ROW()-2)/644,250,43),150))/10,0)*10</f>
        <v>220</v>
      </c>
      <c r="X187" s="21">
        <f>ROUNDDOWN(IF(W187=W186,X186,(ROW()-2)/644),2)</f>
        <v>0.25</v>
      </c>
      <c r="Y187" s="3" t="e">
        <f>ROUNDDOWN(IF(L186=L187,Y186,MAX(_xlfn.NORM.INV((ROW()-370)/276,250,43),150))/10,0)*10</f>
        <v>#NUM!</v>
      </c>
      <c r="Z187" s="21" t="e">
        <f>ROUNDDOWN(IF(Y187=Y186,Z186,(ROW()-370)/276),2)</f>
        <v>#NUM!</v>
      </c>
    </row>
    <row r="188" spans="1:26" x14ac:dyDescent="0.2">
      <c r="A188" s="4" t="s">
        <v>1210</v>
      </c>
      <c r="B188" s="10" t="s">
        <v>1211</v>
      </c>
      <c r="C188" s="14" t="s">
        <v>1199</v>
      </c>
      <c r="D188" s="10"/>
      <c r="E188" s="3" t="s">
        <v>280</v>
      </c>
      <c r="F188" s="3" t="s">
        <v>1180</v>
      </c>
      <c r="G188" s="3" t="s">
        <v>25</v>
      </c>
      <c r="H188" s="3" t="s">
        <v>21</v>
      </c>
      <c r="I188" s="3">
        <v>5</v>
      </c>
      <c r="J188" s="3">
        <v>220</v>
      </c>
      <c r="K188" s="21">
        <v>0.25</v>
      </c>
      <c r="L188" s="3">
        <v>45</v>
      </c>
      <c r="M188" s="3">
        <v>270</v>
      </c>
      <c r="N188" s="21">
        <v>0.69</v>
      </c>
      <c r="O188" s="25">
        <v>490</v>
      </c>
      <c r="P188" s="21">
        <v>0.47</v>
      </c>
      <c r="Q188" s="21">
        <v>0.27</v>
      </c>
      <c r="R188" s="2"/>
      <c r="T188" s="25">
        <f>J188+M188</f>
        <v>490</v>
      </c>
      <c r="U188" s="21">
        <f>ROUNDDOWN(IF(T188=T187,U187,(ROW()-2)/368),2)</f>
        <v>0.5</v>
      </c>
      <c r="V188" s="21">
        <f>ROUNDDOWN(IF(O188=O187,V187,(ROW()-953)/18+0.05),2)</f>
        <v>-42.45</v>
      </c>
      <c r="W188" s="25">
        <f>ROUNDDOWN(IF(I188=I187,W187,MAX(_xlfn.NORM.INV((ROW()-2)/644,250,43),150))/10,0)*10</f>
        <v>220</v>
      </c>
      <c r="X188" s="21">
        <f>ROUNDDOWN(IF(W188=W187,X187,(ROW()-2)/644),2)</f>
        <v>0.25</v>
      </c>
      <c r="Y188" s="3">
        <f>ROUNDDOWN(IF(L188=L187,Y187,MAX(_xlfn.NORM.INV((ROW()-2)/368,250,43),150))/10,0)*10</f>
        <v>250</v>
      </c>
      <c r="Z188" s="21" t="e">
        <f>ROUNDDOWN(IF(Y188=Y187,Z187,(ROW()-2)/368+0.01),2)</f>
        <v>#NUM!</v>
      </c>
    </row>
    <row r="189" spans="1:26" x14ac:dyDescent="0.2">
      <c r="A189" s="4" t="s">
        <v>1214</v>
      </c>
      <c r="B189" s="10" t="s">
        <v>1215</v>
      </c>
      <c r="C189" s="14" t="s">
        <v>1199</v>
      </c>
      <c r="D189" s="10"/>
      <c r="E189" s="3" t="s">
        <v>280</v>
      </c>
      <c r="F189" s="3" t="s">
        <v>1180</v>
      </c>
      <c r="G189" s="3" t="s">
        <v>25</v>
      </c>
      <c r="H189" s="3" t="s">
        <v>21</v>
      </c>
      <c r="I189" s="3">
        <v>5</v>
      </c>
      <c r="J189" s="3">
        <v>220</v>
      </c>
      <c r="K189" s="21">
        <v>0.25</v>
      </c>
      <c r="L189" s="3">
        <v>77</v>
      </c>
      <c r="M189" s="3">
        <v>300</v>
      </c>
      <c r="N189" s="21">
        <v>0.89</v>
      </c>
      <c r="O189" s="25">
        <v>520</v>
      </c>
      <c r="P189" s="21">
        <v>0.61</v>
      </c>
      <c r="Q189" s="21">
        <v>0.38</v>
      </c>
      <c r="R189" s="2"/>
      <c r="T189" s="25">
        <f>J189+M189</f>
        <v>520</v>
      </c>
      <c r="U189" s="21">
        <f>ROUNDDOWN(IF(T189=T188,U188,(ROW()-2)/368),2)</f>
        <v>0.5</v>
      </c>
      <c r="V189" s="21">
        <f>ROUNDDOWN(IF(O189=O188,V188,(ROW()-953)/18+0.05),2)</f>
        <v>-42.39</v>
      </c>
      <c r="W189" s="25">
        <f>ROUNDDOWN(IF(I189=I188,W188,MAX(_xlfn.NORM.INV((ROW()-2)/644,250,43),150))/10,0)*10</f>
        <v>220</v>
      </c>
      <c r="X189" s="21">
        <f>ROUNDDOWN(IF(W189=W188,X188,(ROW()-2)/644),2)</f>
        <v>0.25</v>
      </c>
      <c r="Y189" s="3">
        <f>ROUNDDOWN(IF(L189=L188,Y188,MAX(_xlfn.NORM.INV((ROW()-2)/368,250,43),150))/10,0)*10</f>
        <v>250</v>
      </c>
      <c r="Z189" s="21" t="e">
        <f>ROUNDDOWN(IF(Y189=Y188,Z188,(ROW()-2)/368+0.01),2)</f>
        <v>#NUM!</v>
      </c>
    </row>
    <row r="190" spans="1:26" x14ac:dyDescent="0.2">
      <c r="A190" s="4" t="s">
        <v>1235</v>
      </c>
      <c r="B190" s="10" t="s">
        <v>1236</v>
      </c>
      <c r="C190" s="14" t="s">
        <v>1228</v>
      </c>
      <c r="D190" s="10"/>
      <c r="E190" s="3" t="s">
        <v>280</v>
      </c>
      <c r="F190" s="3" t="s">
        <v>1180</v>
      </c>
      <c r="G190" s="3" t="s">
        <v>25</v>
      </c>
      <c r="H190" s="3" t="s">
        <v>67</v>
      </c>
      <c r="I190" s="3">
        <v>5</v>
      </c>
      <c r="J190" s="3">
        <v>220</v>
      </c>
      <c r="K190" s="21">
        <v>0.25</v>
      </c>
      <c r="L190" s="3">
        <v>79</v>
      </c>
      <c r="M190" s="3">
        <v>270</v>
      </c>
      <c r="N190" s="21">
        <v>0.69</v>
      </c>
      <c r="O190" s="25">
        <v>490</v>
      </c>
      <c r="P190" s="21">
        <v>0.54</v>
      </c>
      <c r="Q190" s="21">
        <v>0.43</v>
      </c>
      <c r="T190" s="25">
        <f>J190+M190</f>
        <v>490</v>
      </c>
      <c r="U190" s="21">
        <f>ROUNDDOWN(IF(T190=T189,U189,(ROW()-370)/276),2)</f>
        <v>-0.65</v>
      </c>
      <c r="V190" s="21">
        <f>ROUNDDOWN(IF(O190=O189,V189,(ROW()-971)/23+0.04),2)</f>
        <v>-33.909999999999997</v>
      </c>
      <c r="W190" s="25">
        <f>ROUNDDOWN(IF(I190=I189,W189,MAX(_xlfn.NORM.INV((ROW()-2)/644,250,43),150))/10,0)*10</f>
        <v>220</v>
      </c>
      <c r="X190" s="21">
        <f>ROUNDDOWN(IF(W190=W189,X189,(ROW()-2)/644),2)</f>
        <v>0.25</v>
      </c>
      <c r="Y190" s="3" t="e">
        <f>ROUNDDOWN(IF(L189=L190,Y189,MAX(_xlfn.NORM.INV((ROW()-370)/276,250,43),150))/10,0)*10</f>
        <v>#NUM!</v>
      </c>
      <c r="Z190" s="21" t="e">
        <f>ROUNDDOWN(IF(Y190=Y189,Z189,(ROW()-370)/276),2)</f>
        <v>#NUM!</v>
      </c>
    </row>
    <row r="191" spans="1:26" x14ac:dyDescent="0.2">
      <c r="A191" s="3" t="s">
        <v>2396</v>
      </c>
      <c r="B191" s="3" t="s">
        <v>2397</v>
      </c>
      <c r="C191" s="14" t="s">
        <v>2375</v>
      </c>
      <c r="E191" s="3" t="s">
        <v>2366</v>
      </c>
      <c r="F191" s="3" t="s">
        <v>2367</v>
      </c>
      <c r="G191" s="3" t="s">
        <v>25</v>
      </c>
      <c r="H191" s="3" t="s">
        <v>21</v>
      </c>
      <c r="I191" s="3">
        <v>5</v>
      </c>
      <c r="J191" s="3">
        <v>220</v>
      </c>
      <c r="K191" s="21">
        <v>0.25</v>
      </c>
      <c r="L191" s="3">
        <v>0</v>
      </c>
      <c r="M191" s="3">
        <v>150</v>
      </c>
      <c r="N191" s="21">
        <v>0.01</v>
      </c>
      <c r="O191" s="25">
        <v>370</v>
      </c>
      <c r="P191" s="21">
        <v>0.05</v>
      </c>
      <c r="Q191" s="21">
        <v>0.3</v>
      </c>
      <c r="T191" s="25">
        <f>J191+M191</f>
        <v>370</v>
      </c>
      <c r="U191" s="21">
        <f>ROUNDDOWN(IF(T191=T190,U190,(ROW()-2)/368),2)</f>
        <v>0.51</v>
      </c>
      <c r="V191" s="21">
        <f>ROUNDDOWN(IF(O191=O190,V190,(ROW()-1042)/13+0.15),2)</f>
        <v>-65.31</v>
      </c>
      <c r="W191" s="25">
        <f>ROUNDDOWN(IF(I191=I190,W190,MAX(_xlfn.NORM.INV((ROW()-2)/644,250,43),150))/10,0)*10</f>
        <v>220</v>
      </c>
      <c r="X191" s="21">
        <f>ROUNDDOWN(IF(W191=W190,X190,(ROW()-2)/644),2)</f>
        <v>0.25</v>
      </c>
      <c r="Y191" s="3">
        <f>ROUNDDOWN(IF(L191=L190,Y190,MAX(_xlfn.NORM.INV((ROW()-2)/368,250,43),150))/10,0)*10</f>
        <v>250</v>
      </c>
      <c r="Z191" s="21" t="e">
        <f>ROUNDDOWN(IF(Y191=Y190,Z190,(ROW()-2)/368+0.01),2)</f>
        <v>#NUM!</v>
      </c>
    </row>
    <row r="192" spans="1:26" x14ac:dyDescent="0.2">
      <c r="A192" s="4" t="s">
        <v>197</v>
      </c>
      <c r="B192" s="10" t="s">
        <v>198</v>
      </c>
      <c r="C192" s="14" t="s">
        <v>199</v>
      </c>
      <c r="D192" s="10"/>
      <c r="E192" s="3" t="s">
        <v>185</v>
      </c>
      <c r="F192" s="3" t="s">
        <v>186</v>
      </c>
      <c r="G192" s="3" t="s">
        <v>25</v>
      </c>
      <c r="H192" s="3" t="s">
        <v>21</v>
      </c>
      <c r="I192" s="3">
        <v>5</v>
      </c>
      <c r="J192" s="3">
        <v>220</v>
      </c>
      <c r="K192" s="21">
        <v>0.25</v>
      </c>
      <c r="L192" s="3">
        <v>0</v>
      </c>
      <c r="M192" s="3">
        <v>150</v>
      </c>
      <c r="N192" s="21">
        <v>0.01</v>
      </c>
      <c r="O192" s="25">
        <v>370</v>
      </c>
      <c r="P192" s="21">
        <v>0.05</v>
      </c>
      <c r="Q192" s="21">
        <v>0.49</v>
      </c>
      <c r="T192" s="25">
        <f>J192+M192</f>
        <v>370</v>
      </c>
      <c r="U192" s="21">
        <f>ROUNDDOWN(IF(T192=T191,U191,(ROW()-2)/368),2)</f>
        <v>0.51</v>
      </c>
      <c r="V192" s="21">
        <v>0.49</v>
      </c>
      <c r="W192" s="25">
        <f>ROUNDDOWN(IF(I192=I191,W191,MAX(_xlfn.NORM.INV((ROW()-2)/644,250,43),150))/10,0)*10</f>
        <v>220</v>
      </c>
      <c r="X192" s="21">
        <f>ROUNDDOWN(IF(W192=W191,X191,(ROW()-2)/644),2)</f>
        <v>0.25</v>
      </c>
      <c r="Y192" s="3">
        <f>ROUNDDOWN(IF(L192=L191,Y191,MAX(_xlfn.NORM.INV((ROW()-2)/368,250,43),150))/10,0)*10</f>
        <v>250</v>
      </c>
      <c r="Z192" s="21" t="e">
        <f>ROUNDDOWN(IF(Y192=Y191,Z191,(ROW()-2)/368+0.01),2)</f>
        <v>#NUM!</v>
      </c>
    </row>
    <row r="193" spans="1:26" x14ac:dyDescent="0.2">
      <c r="A193" s="4" t="s">
        <v>1889</v>
      </c>
      <c r="B193" s="10" t="s">
        <v>1890</v>
      </c>
      <c r="C193" s="14" t="s">
        <v>1866</v>
      </c>
      <c r="D193" s="10"/>
      <c r="E193" s="3" t="s">
        <v>1744</v>
      </c>
      <c r="F193" s="3" t="s">
        <v>1744</v>
      </c>
      <c r="G193" s="3" t="s">
        <v>25</v>
      </c>
      <c r="H193" s="3" t="s">
        <v>21</v>
      </c>
      <c r="I193" s="3">
        <v>6</v>
      </c>
      <c r="J193" s="3">
        <v>220</v>
      </c>
      <c r="K193" s="21">
        <v>0.25</v>
      </c>
      <c r="L193" s="3">
        <v>19</v>
      </c>
      <c r="M193" s="3">
        <v>230</v>
      </c>
      <c r="N193" s="21">
        <v>0.33</v>
      </c>
      <c r="O193" s="25">
        <v>450</v>
      </c>
      <c r="P193" s="21">
        <v>0.27</v>
      </c>
      <c r="Q193" s="21">
        <v>0.14000000000000001</v>
      </c>
      <c r="T193" s="25">
        <f>J193+M193</f>
        <v>450</v>
      </c>
      <c r="U193" s="21">
        <f>ROUNDDOWN(IF(T193=T192,U192,(ROW()-2)/368),2)</f>
        <v>0.51</v>
      </c>
      <c r="V193" s="21">
        <f>ROUNDDOWN(IF(O193=O192,V192,(ROW()-2)/60+0.01),2)</f>
        <v>3.19</v>
      </c>
      <c r="W193" s="25">
        <f>ROUNDDOWN(IF(I193=I192,W192,MAX(_xlfn.NORM.INV((ROW()-2)/644,250,43),150))/10,0)*10</f>
        <v>220</v>
      </c>
      <c r="X193" s="21">
        <f>ROUNDDOWN(IF(W193=W192,X192,(ROW()-2)/644),2)</f>
        <v>0.25</v>
      </c>
      <c r="Y193" s="3">
        <f>ROUNDDOWN(IF(L193=L192,Y192,MAX(_xlfn.NORM.INV((ROW()-2)/368,250,43),150))/10,0)*10</f>
        <v>250</v>
      </c>
      <c r="Z193" s="21" t="e">
        <f>ROUNDDOWN(IF(Y193=Y192,Z192,(ROW()-2)/368+0.01),2)</f>
        <v>#NUM!</v>
      </c>
    </row>
    <row r="194" spans="1:26" x14ac:dyDescent="0.2">
      <c r="A194" s="3" t="s">
        <v>2303</v>
      </c>
      <c r="B194" s="3" t="s">
        <v>2304</v>
      </c>
      <c r="C194" s="14" t="s">
        <v>2284</v>
      </c>
      <c r="E194" s="3" t="s">
        <v>2226</v>
      </c>
      <c r="F194" s="3" t="s">
        <v>2227</v>
      </c>
      <c r="G194" s="3" t="s">
        <v>25</v>
      </c>
      <c r="H194" s="3" t="s">
        <v>67</v>
      </c>
      <c r="I194" s="3">
        <v>6</v>
      </c>
      <c r="J194" s="3">
        <v>220</v>
      </c>
      <c r="K194" s="21">
        <v>0.25</v>
      </c>
      <c r="L194" s="3">
        <v>62</v>
      </c>
      <c r="M194" s="3">
        <v>250</v>
      </c>
      <c r="N194" s="21">
        <v>0.5</v>
      </c>
      <c r="O194" s="25">
        <v>470</v>
      </c>
      <c r="P194" s="21">
        <v>0.46</v>
      </c>
      <c r="Q194" s="21">
        <v>0.45</v>
      </c>
      <c r="T194" s="25">
        <f>J194+M194</f>
        <v>470</v>
      </c>
      <c r="U194" s="21">
        <f>ROUNDDOWN(IF(T194=T193,U193,(ROW()-370)/276),2)</f>
        <v>-0.63</v>
      </c>
      <c r="V194" s="21">
        <f>ROUNDDOWN(IF(O194=O193,V193,(ROW()-181)/11+0.09),2)</f>
        <v>1.27</v>
      </c>
      <c r="W194" s="25">
        <f>ROUNDDOWN(IF(I194=I193,W193,MAX(_xlfn.NORM.INV((ROW()-2)/644,250,43),150))/10,0)*10</f>
        <v>220</v>
      </c>
      <c r="X194" s="21">
        <f>ROUNDDOWN(IF(W194=W193,X193,(ROW()-2)/644),2)</f>
        <v>0.25</v>
      </c>
      <c r="Y194" s="3" t="e">
        <f>ROUNDDOWN(IF(L193=L194,Y193,MAX(_xlfn.NORM.INV((ROW()-370)/276,250,43),150))/10,0)*10</f>
        <v>#NUM!</v>
      </c>
      <c r="Z194" s="21" t="e">
        <f>ROUNDDOWN(IF(Y194=Y193,Z193,(ROW()-370)/276),2)</f>
        <v>#NUM!</v>
      </c>
    </row>
    <row r="195" spans="1:26" x14ac:dyDescent="0.2">
      <c r="A195" s="4" t="s">
        <v>1399</v>
      </c>
      <c r="B195" s="10" t="s">
        <v>1400</v>
      </c>
      <c r="C195" s="14" t="s">
        <v>1396</v>
      </c>
      <c r="D195" s="10"/>
      <c r="E195" s="3" t="s">
        <v>203</v>
      </c>
      <c r="F195" s="3" t="s">
        <v>1268</v>
      </c>
      <c r="G195" s="3" t="s">
        <v>25</v>
      </c>
      <c r="H195" s="3" t="s">
        <v>67</v>
      </c>
      <c r="I195" s="3">
        <v>6</v>
      </c>
      <c r="J195" s="3">
        <v>220</v>
      </c>
      <c r="K195" s="21">
        <v>0.25</v>
      </c>
      <c r="L195" s="3">
        <v>23</v>
      </c>
      <c r="M195" s="3">
        <v>200</v>
      </c>
      <c r="N195" s="21">
        <v>0.12</v>
      </c>
      <c r="O195" s="25">
        <v>420</v>
      </c>
      <c r="P195" s="21">
        <v>0.23</v>
      </c>
      <c r="Q195" s="21">
        <v>0.21</v>
      </c>
      <c r="T195" s="25">
        <f>J195+M195</f>
        <v>420</v>
      </c>
      <c r="U195" s="21">
        <f>ROUNDDOWN(IF(T195=T194,U194,(ROW()-370)/276),2)</f>
        <v>-0.63</v>
      </c>
      <c r="V195" s="21">
        <f>ROUNDDOWN(IF(O195=O194,V194,(ROW()-377)/41+0.02),2)</f>
        <v>-4.41</v>
      </c>
      <c r="W195" s="25">
        <f>ROUNDDOWN(IF(I195=I194,W194,MAX(_xlfn.NORM.INV((ROW()-2)/644,250,43),150))/10,0)*10</f>
        <v>220</v>
      </c>
      <c r="X195" s="21">
        <f>ROUNDDOWN(IF(W195=W194,X194,(ROW()-2)/644),2)</f>
        <v>0.25</v>
      </c>
      <c r="Y195" s="3" t="e">
        <f>ROUNDDOWN(IF(L194=L195,Y194,MAX(_xlfn.NORM.INV((ROW()-370)/276,250,43),150))/10,0)*10</f>
        <v>#NUM!</v>
      </c>
      <c r="Z195" s="21" t="e">
        <f>ROUNDDOWN(IF(Y195=Y194,Z194,(ROW()-370)/276),2)</f>
        <v>#NUM!</v>
      </c>
    </row>
    <row r="196" spans="1:26" x14ac:dyDescent="0.2">
      <c r="A196" s="4" t="s">
        <v>1401</v>
      </c>
      <c r="B196" s="10" t="s">
        <v>1402</v>
      </c>
      <c r="C196" s="14" t="s">
        <v>1396</v>
      </c>
      <c r="D196" s="10"/>
      <c r="E196" s="3" t="s">
        <v>203</v>
      </c>
      <c r="F196" s="3" t="s">
        <v>1268</v>
      </c>
      <c r="G196" s="3" t="s">
        <v>25</v>
      </c>
      <c r="H196" s="3" t="s">
        <v>67</v>
      </c>
      <c r="I196" s="3">
        <v>6</v>
      </c>
      <c r="J196" s="3">
        <v>220</v>
      </c>
      <c r="K196" s="21">
        <v>0.25</v>
      </c>
      <c r="L196" s="3">
        <v>68</v>
      </c>
      <c r="M196" s="3">
        <v>260</v>
      </c>
      <c r="N196" s="21">
        <v>0.59</v>
      </c>
      <c r="O196" s="25">
        <v>480</v>
      </c>
      <c r="P196" s="21">
        <v>0.5</v>
      </c>
      <c r="Q196" s="21">
        <v>0.6</v>
      </c>
      <c r="T196" s="25">
        <f>J196+M196</f>
        <v>480</v>
      </c>
      <c r="U196" s="21">
        <f>ROUNDDOWN(IF(T196=T195,U195,(ROW()-370)/276),2)</f>
        <v>-0.63</v>
      </c>
      <c r="V196" s="21">
        <f>ROUNDDOWN(IF(O196=O195,V195,(ROW()-377)/41+0.02),2)</f>
        <v>-4.3899999999999997</v>
      </c>
      <c r="W196" s="25">
        <f>ROUNDDOWN(IF(I196=I195,W195,MAX(_xlfn.NORM.INV((ROW()-2)/644,250,43),150))/10,0)*10</f>
        <v>220</v>
      </c>
      <c r="X196" s="21">
        <f>ROUNDDOWN(IF(W196=W195,X195,(ROW()-2)/644),2)</f>
        <v>0.25</v>
      </c>
      <c r="Y196" s="3" t="e">
        <f>ROUNDDOWN(IF(L195=L196,Y195,MAX(_xlfn.NORM.INV((ROW()-370)/276,250,43),150))/10,0)*10</f>
        <v>#NUM!</v>
      </c>
      <c r="Z196" s="21" t="e">
        <f>ROUNDDOWN(IF(Y196=Y195,Z195,(ROW()-370)/276),2)</f>
        <v>#NUM!</v>
      </c>
    </row>
    <row r="197" spans="1:26" x14ac:dyDescent="0.2">
      <c r="A197" s="4" t="s">
        <v>1468</v>
      </c>
      <c r="B197" s="10" t="s">
        <v>1469</v>
      </c>
      <c r="C197" s="14" t="s">
        <v>1463</v>
      </c>
      <c r="D197" s="10"/>
      <c r="E197" s="3" t="s">
        <v>1443</v>
      </c>
      <c r="F197" s="3" t="s">
        <v>1444</v>
      </c>
      <c r="G197" s="3" t="s">
        <v>25</v>
      </c>
      <c r="H197" s="3" t="s">
        <v>67</v>
      </c>
      <c r="I197" s="3">
        <v>6</v>
      </c>
      <c r="J197" s="3">
        <v>220</v>
      </c>
      <c r="K197" s="21">
        <v>0.25</v>
      </c>
      <c r="L197" s="3">
        <v>51</v>
      </c>
      <c r="M197" s="3">
        <v>240</v>
      </c>
      <c r="N197" s="21">
        <v>0.41</v>
      </c>
      <c r="O197" s="25">
        <v>460</v>
      </c>
      <c r="P197" s="21">
        <v>0.4</v>
      </c>
      <c r="Q197" s="21">
        <v>0.72</v>
      </c>
      <c r="T197" s="25">
        <f>J197+M197</f>
        <v>460</v>
      </c>
      <c r="U197" s="21">
        <f>ROUNDDOWN(IF(T197=T196,U196,(ROW()-370)/276),2)</f>
        <v>-0.62</v>
      </c>
      <c r="V197" s="21">
        <f>ROUNDDOWN(IF(O197=O196,V196,(ROW()-493)/15+0.06),2)</f>
        <v>-19.670000000000002</v>
      </c>
      <c r="W197" s="25">
        <f>ROUNDDOWN(IF(I197=I196,W196,MAX(_xlfn.NORM.INV((ROW()-2)/644,250,43),150))/10,0)*10</f>
        <v>220</v>
      </c>
      <c r="X197" s="21">
        <f>ROUNDDOWN(IF(W197=W196,X196,(ROW()-2)/644),2)</f>
        <v>0.25</v>
      </c>
      <c r="Y197" s="3" t="e">
        <f>ROUNDDOWN(IF(L196=L197,Y196,MAX(_xlfn.NORM.INV((ROW()-370)/276,250,43),150))/10,0)*10</f>
        <v>#NUM!</v>
      </c>
      <c r="Z197" s="21" t="e">
        <f>ROUNDDOWN(IF(Y197=Y196,Z196,(ROW()-370)/276),2)</f>
        <v>#NUM!</v>
      </c>
    </row>
    <row r="198" spans="1:26" x14ac:dyDescent="0.2">
      <c r="A198" s="9" t="s">
        <v>172</v>
      </c>
      <c r="B198" s="10" t="s">
        <v>173</v>
      </c>
      <c r="C198" s="14" t="s">
        <v>161</v>
      </c>
      <c r="D198" s="10"/>
      <c r="E198" s="3" t="s">
        <v>144</v>
      </c>
      <c r="F198" s="3" t="s">
        <v>145</v>
      </c>
      <c r="G198" s="3" t="s">
        <v>25</v>
      </c>
      <c r="H198" s="3" t="s">
        <v>21</v>
      </c>
      <c r="I198" s="3">
        <v>6</v>
      </c>
      <c r="J198" s="3">
        <v>220</v>
      </c>
      <c r="K198" s="21">
        <v>0.25</v>
      </c>
      <c r="L198" s="3">
        <v>13</v>
      </c>
      <c r="M198" s="3">
        <v>220</v>
      </c>
      <c r="N198" s="21">
        <v>0.26</v>
      </c>
      <c r="O198" s="25">
        <v>440</v>
      </c>
      <c r="P198" s="21">
        <v>0.22</v>
      </c>
      <c r="Q198" s="21">
        <v>0.3</v>
      </c>
      <c r="T198" s="25">
        <f>J198+M198</f>
        <v>440</v>
      </c>
      <c r="U198" s="21">
        <f>ROUNDDOWN(IF(T198=T197,U197,(ROW()-2)/368),2)</f>
        <v>0.53</v>
      </c>
      <c r="V198" s="21">
        <f>ROUNDDOWN(IF(O198=O197,V197,(ROW()-517)/33+0.03),2)</f>
        <v>-9.6300000000000008</v>
      </c>
      <c r="W198" s="25">
        <f>ROUNDDOWN(IF(I198=I197,W197,MAX(_xlfn.NORM.INV((ROW()-2)/644,250,43),150))/10,0)*10</f>
        <v>220</v>
      </c>
      <c r="X198" s="21">
        <f>ROUNDDOWN(IF(W198=W197,X197,(ROW()-2)/644),2)</f>
        <v>0.25</v>
      </c>
      <c r="Y198" s="3">
        <f>ROUNDDOWN(IF(L198=L197,Y197,MAX(_xlfn.NORM.INV((ROW()-2)/368,250,43),150))/10,0)*10</f>
        <v>250</v>
      </c>
      <c r="Z198" s="21" t="e">
        <f>ROUNDDOWN(IF(Y198=Y197,Z197,(ROW()-2)/368+0.01),2)</f>
        <v>#NUM!</v>
      </c>
    </row>
    <row r="199" spans="1:26" x14ac:dyDescent="0.2">
      <c r="A199" s="5" t="s">
        <v>105</v>
      </c>
      <c r="B199" s="6" t="s">
        <v>106</v>
      </c>
      <c r="C199" s="14" t="s">
        <v>99</v>
      </c>
      <c r="D199" s="6"/>
      <c r="E199" s="3" t="s">
        <v>65</v>
      </c>
      <c r="F199" s="3" t="s">
        <v>66</v>
      </c>
      <c r="G199" s="3" t="s">
        <v>25</v>
      </c>
      <c r="H199" s="3" t="s">
        <v>67</v>
      </c>
      <c r="I199" s="3">
        <v>6</v>
      </c>
      <c r="J199" s="3">
        <v>220</v>
      </c>
      <c r="K199" s="21">
        <v>0.25</v>
      </c>
      <c r="L199" s="3">
        <v>69</v>
      </c>
      <c r="M199" s="3">
        <v>260</v>
      </c>
      <c r="N199" s="21">
        <v>0.59</v>
      </c>
      <c r="O199" s="25">
        <v>480</v>
      </c>
      <c r="P199" s="21">
        <v>0.5</v>
      </c>
      <c r="Q199" s="21">
        <v>0.36</v>
      </c>
      <c r="T199" s="25">
        <f>J199+M199</f>
        <v>480</v>
      </c>
      <c r="U199" s="21">
        <f>ROUNDDOWN(IF(T199=T198,U198,(ROW()-370)/276),2)</f>
        <v>-0.61</v>
      </c>
      <c r="V199" s="21">
        <f>ROUNDDOWN(IF(O199=O198,V198,(ROW()-592)/78+0.02),2)</f>
        <v>-5.01</v>
      </c>
      <c r="W199" s="25">
        <f>ROUNDDOWN(IF(I199=I198,W198,MAX(_xlfn.NORM.INV((ROW()-2)/644,250,43),150))/10,0)*10</f>
        <v>220</v>
      </c>
      <c r="X199" s="21">
        <f>ROUNDDOWN(IF(W199=W198,X198,(ROW()-2)/644),2)</f>
        <v>0.25</v>
      </c>
      <c r="Y199" s="3" t="e">
        <f>ROUNDDOWN(IF(L198=L199,Y198,MAX(_xlfn.NORM.INV((ROW()-370)/276,250,43),150))/10,0)*10</f>
        <v>#NUM!</v>
      </c>
      <c r="Z199" s="21" t="e">
        <f>ROUNDDOWN(IF(Y199=Y198,Z198,(ROW()-370)/276),2)</f>
        <v>#NUM!</v>
      </c>
    </row>
    <row r="200" spans="1:26" x14ac:dyDescent="0.2">
      <c r="A200" s="4" t="s">
        <v>1713</v>
      </c>
      <c r="B200" s="10" t="s">
        <v>1714</v>
      </c>
      <c r="C200" s="14" t="s">
        <v>1710</v>
      </c>
      <c r="D200" s="10"/>
      <c r="E200" s="3" t="s">
        <v>576</v>
      </c>
      <c r="F200" s="3" t="s">
        <v>1639</v>
      </c>
      <c r="G200" s="3" t="s">
        <v>25</v>
      </c>
      <c r="H200" s="3" t="s">
        <v>67</v>
      </c>
      <c r="I200" s="3">
        <v>6</v>
      </c>
      <c r="J200" s="3">
        <v>220</v>
      </c>
      <c r="K200" s="21">
        <v>0.25</v>
      </c>
      <c r="L200" s="3">
        <v>98</v>
      </c>
      <c r="M200" s="3">
        <v>290</v>
      </c>
      <c r="N200" s="21">
        <v>0.82</v>
      </c>
      <c r="O200" s="25">
        <v>510</v>
      </c>
      <c r="P200" s="21">
        <v>0.66</v>
      </c>
      <c r="Q200" s="21">
        <v>0.57999999999999996</v>
      </c>
      <c r="T200" s="25">
        <f>J200+M200</f>
        <v>510</v>
      </c>
      <c r="U200" s="21">
        <f>ROUNDDOWN(IF(T200=T199,U199,(ROW()-370)/276),2)</f>
        <v>-0.61</v>
      </c>
      <c r="V200" s="21">
        <f>ROUNDDOWN(IF(O200=O199,V199,(ROW()-776)/22+0.04),2)</f>
        <v>-26.14</v>
      </c>
      <c r="W200" s="25">
        <f>ROUNDDOWN(IF(I200=I199,W199,MAX(_xlfn.NORM.INV((ROW()-2)/644,250,43),150))/10,0)*10</f>
        <v>220</v>
      </c>
      <c r="X200" s="21">
        <f>ROUNDDOWN(IF(W200=W199,X199,(ROW()-2)/644),2)</f>
        <v>0.25</v>
      </c>
      <c r="Y200" s="3" t="e">
        <f>ROUNDDOWN(IF(L199=L200,Y199,MAX(_xlfn.NORM.INV((ROW()-370)/276,250,43),150))/10,0)*10</f>
        <v>#NUM!</v>
      </c>
      <c r="Z200" s="21" t="e">
        <f>ROUNDDOWN(IF(Y200=Y199,Z199,(ROW()-370)/276),2)</f>
        <v>#NUM!</v>
      </c>
    </row>
    <row r="201" spans="1:26" x14ac:dyDescent="0.2">
      <c r="A201" s="4" t="s">
        <v>960</v>
      </c>
      <c r="B201" s="10" t="s">
        <v>961</v>
      </c>
      <c r="C201" s="14" t="s">
        <v>947</v>
      </c>
      <c r="D201" s="10"/>
      <c r="E201" s="3" t="s">
        <v>894</v>
      </c>
      <c r="F201" s="3" t="s">
        <v>895</v>
      </c>
      <c r="G201" s="3" t="s">
        <v>25</v>
      </c>
      <c r="H201" s="3" t="s">
        <v>21</v>
      </c>
      <c r="I201" s="3">
        <v>6</v>
      </c>
      <c r="J201" s="3">
        <v>220</v>
      </c>
      <c r="K201" s="21">
        <v>0.25</v>
      </c>
      <c r="L201" s="3">
        <v>3</v>
      </c>
      <c r="M201" s="3">
        <v>210</v>
      </c>
      <c r="N201" s="21">
        <v>0.18</v>
      </c>
      <c r="O201" s="25">
        <v>430</v>
      </c>
      <c r="P201" s="21">
        <v>0.2</v>
      </c>
      <c r="Q201" s="21">
        <v>0.32</v>
      </c>
      <c r="T201" s="25">
        <f>J201+M201</f>
        <v>430</v>
      </c>
      <c r="U201" s="21">
        <f>ROUNDDOWN(IF(T201=T200,U200,(ROW()-2)/368),2)</f>
        <v>0.54</v>
      </c>
      <c r="V201" s="21">
        <f>ROUNDDOWN(IF(O201=O200,V200,(ROW()-849)/15+0.06),2)</f>
        <v>-43.14</v>
      </c>
      <c r="W201" s="25">
        <f>ROUNDDOWN(IF(I201=I200,W200,MAX(_xlfn.NORM.INV((ROW()-2)/644,250,43),150))/10,0)*10</f>
        <v>220</v>
      </c>
      <c r="X201" s="21">
        <f>ROUNDDOWN(IF(W201=W200,X200,(ROW()-2)/644),2)</f>
        <v>0.25</v>
      </c>
      <c r="Y201" s="3">
        <f>ROUNDDOWN(IF(L201=L200,Y200,MAX(_xlfn.NORM.INV((ROW()-2)/368,250,43),150))/10,0)*10</f>
        <v>250</v>
      </c>
      <c r="Z201" s="21" t="e">
        <f>ROUNDDOWN(IF(Y201=Y200,Z200,(ROW()-2)/368+0.01),2)</f>
        <v>#NUM!</v>
      </c>
    </row>
    <row r="202" spans="1:26" x14ac:dyDescent="0.2">
      <c r="A202" s="4" t="s">
        <v>1545</v>
      </c>
      <c r="B202" s="10" t="s">
        <v>1546</v>
      </c>
      <c r="C202" s="14" t="s">
        <v>1544</v>
      </c>
      <c r="D202" s="10"/>
      <c r="E202" s="3" t="s">
        <v>1501</v>
      </c>
      <c r="F202" s="3" t="s">
        <v>1502</v>
      </c>
      <c r="G202" s="3" t="s">
        <v>25</v>
      </c>
      <c r="H202" s="3" t="s">
        <v>21</v>
      </c>
      <c r="I202" s="3">
        <v>6</v>
      </c>
      <c r="J202" s="3">
        <v>220</v>
      </c>
      <c r="K202" s="21">
        <v>0.25</v>
      </c>
      <c r="L202" s="3">
        <v>41</v>
      </c>
      <c r="M202" s="3">
        <v>260</v>
      </c>
      <c r="N202" s="21">
        <v>0.63</v>
      </c>
      <c r="O202" s="25">
        <v>480</v>
      </c>
      <c r="P202" s="21">
        <v>0.41</v>
      </c>
      <c r="Q202" s="21">
        <v>0.54</v>
      </c>
      <c r="T202" s="25">
        <f>J202+M202</f>
        <v>480</v>
      </c>
      <c r="U202" s="21">
        <f>ROUNDDOWN(IF(T202=T201,U201,(ROW()-2)/368),2)</f>
        <v>0.54</v>
      </c>
      <c r="V202" s="21">
        <f>ROUNDDOWN(IF(O202=O201,V201,(ROW()-887)/11+0.09),2)</f>
        <v>-62.18</v>
      </c>
      <c r="W202" s="25">
        <f>ROUNDDOWN(IF(I202=I201,W201,MAX(_xlfn.NORM.INV((ROW()-2)/644,250,43),150))/10,0)*10</f>
        <v>220</v>
      </c>
      <c r="X202" s="21">
        <f>ROUNDDOWN(IF(W202=W201,X201,(ROW()-2)/644),2)</f>
        <v>0.25</v>
      </c>
      <c r="Y202" s="3">
        <f>ROUNDDOWN(IF(L202=L201,Y201,MAX(_xlfn.NORM.INV((ROW()-2)/368,250,43),150))/10,0)*10</f>
        <v>250</v>
      </c>
      <c r="Z202" s="21" t="e">
        <f>ROUNDDOWN(IF(Y202=Y201,Z201,(ROW()-2)/368+0.01),2)</f>
        <v>#NUM!</v>
      </c>
    </row>
    <row r="203" spans="1:26" x14ac:dyDescent="0.2">
      <c r="A203" s="4" t="s">
        <v>1901</v>
      </c>
      <c r="B203" s="10" t="s">
        <v>1902</v>
      </c>
      <c r="C203" s="14" t="s">
        <v>1866</v>
      </c>
      <c r="D203" s="10"/>
      <c r="E203" s="3" t="s">
        <v>1744</v>
      </c>
      <c r="F203" s="3" t="s">
        <v>1744</v>
      </c>
      <c r="G203" s="3" t="s">
        <v>25</v>
      </c>
      <c r="H203" s="3" t="s">
        <v>21</v>
      </c>
      <c r="I203" s="3">
        <v>7</v>
      </c>
      <c r="J203" s="3">
        <v>220</v>
      </c>
      <c r="K203" s="21">
        <v>0.25</v>
      </c>
      <c r="L203" s="3">
        <v>37</v>
      </c>
      <c r="M203" s="3">
        <v>260</v>
      </c>
      <c r="N203" s="21">
        <v>0.63</v>
      </c>
      <c r="O203" s="25">
        <v>480</v>
      </c>
      <c r="P203" s="21">
        <v>0.41</v>
      </c>
      <c r="Q203" s="21">
        <v>0.26</v>
      </c>
      <c r="T203" s="25">
        <f>J203+M203</f>
        <v>480</v>
      </c>
      <c r="U203" s="21">
        <f>ROUNDDOWN(IF(T203=T202,U202,(ROW()-2)/368),2)</f>
        <v>0.54</v>
      </c>
      <c r="V203" s="21">
        <f>ROUNDDOWN(IF(O203=O202,V202,(ROW()-2)/60+0.01),2)</f>
        <v>-62.18</v>
      </c>
      <c r="W203" s="25">
        <f>ROUNDDOWN(IF(I203=I202,W202,MAX(_xlfn.NORM.INV((ROW()-2)/644,250,43),150))/10,0)*10</f>
        <v>220</v>
      </c>
      <c r="X203" s="21">
        <f>ROUNDDOWN(IF(W203=W202,X202,(ROW()-2)/644),2)</f>
        <v>0.25</v>
      </c>
      <c r="Y203" s="3">
        <f>ROUNDDOWN(IF(L203=L202,Y202,MAX(_xlfn.NORM.INV((ROW()-2)/368,250,43),150))/10,0)*10</f>
        <v>250</v>
      </c>
      <c r="Z203" s="21" t="e">
        <f>ROUNDDOWN(IF(Y203=Y202,Z202,(ROW()-2)/368+0.01),2)</f>
        <v>#NUM!</v>
      </c>
    </row>
    <row r="204" spans="1:26" x14ac:dyDescent="0.2">
      <c r="A204" s="3" t="s">
        <v>2140</v>
      </c>
      <c r="B204" s="3" t="s">
        <v>2141</v>
      </c>
      <c r="C204" s="14" t="s">
        <v>2117</v>
      </c>
      <c r="E204" s="3" t="s">
        <v>18</v>
      </c>
      <c r="F204" s="3" t="s">
        <v>2091</v>
      </c>
      <c r="G204" s="3" t="s">
        <v>25</v>
      </c>
      <c r="H204" s="3" t="s">
        <v>21</v>
      </c>
      <c r="I204" s="3">
        <v>7</v>
      </c>
      <c r="J204" s="3">
        <v>220</v>
      </c>
      <c r="K204" s="21">
        <v>0.25</v>
      </c>
      <c r="L204" s="3">
        <v>0</v>
      </c>
      <c r="M204" s="3">
        <v>150</v>
      </c>
      <c r="N204" s="21">
        <v>0.01</v>
      </c>
      <c r="O204" s="25">
        <v>370</v>
      </c>
      <c r="P204" s="21">
        <v>0.05</v>
      </c>
      <c r="Q204" s="21">
        <v>0.06</v>
      </c>
      <c r="T204" s="25">
        <f>J204+M204</f>
        <v>370</v>
      </c>
      <c r="U204" s="21">
        <f>ROUNDDOWN(IF(T204=T203,U203,(ROW()-2)/368),2)</f>
        <v>0.54</v>
      </c>
      <c r="V204" s="21">
        <f>ROUNDDOWN(IF(O204=O203,V203,(ROW()-219)/31+0.03),2)</f>
        <v>-0.45</v>
      </c>
      <c r="W204" s="25">
        <f>ROUNDDOWN(IF(I204=I203,W203,MAX(_xlfn.NORM.INV((ROW()-2)/644,250,43),150))/10,0)*10</f>
        <v>220</v>
      </c>
      <c r="X204" s="21">
        <f>ROUNDDOWN(IF(W204=W203,X203,(ROW()-2)/644),2)</f>
        <v>0.25</v>
      </c>
      <c r="Y204" s="3">
        <f>ROUNDDOWN(IF(L204=L203,Y203,MAX(_xlfn.NORM.INV((ROW()-2)/368,250,43),150))/10,0)*10</f>
        <v>250</v>
      </c>
      <c r="Z204" s="21" t="e">
        <f>ROUNDDOWN(IF(Y204=Y203,Z203,(ROW()-2)/368+0.01),2)</f>
        <v>#NUM!</v>
      </c>
    </row>
    <row r="205" spans="1:26" x14ac:dyDescent="0.2">
      <c r="A205" s="3" t="s">
        <v>2118</v>
      </c>
      <c r="B205" s="3" t="s">
        <v>2119</v>
      </c>
      <c r="C205" s="14" t="s">
        <v>2117</v>
      </c>
      <c r="E205" s="3" t="s">
        <v>18</v>
      </c>
      <c r="F205" s="3" t="s">
        <v>2091</v>
      </c>
      <c r="G205" s="3" t="s">
        <v>25</v>
      </c>
      <c r="H205" s="3" t="s">
        <v>21</v>
      </c>
      <c r="I205" s="3">
        <v>7</v>
      </c>
      <c r="J205" s="3">
        <v>220</v>
      </c>
      <c r="K205" s="21">
        <v>0.25</v>
      </c>
      <c r="L205" s="3">
        <v>13</v>
      </c>
      <c r="M205" s="3">
        <v>220</v>
      </c>
      <c r="N205" s="21">
        <v>0.26</v>
      </c>
      <c r="O205" s="25">
        <v>440</v>
      </c>
      <c r="P205" s="21">
        <v>0.22</v>
      </c>
      <c r="Q205" s="21">
        <v>0.32</v>
      </c>
      <c r="T205" s="25">
        <f>J205+M205</f>
        <v>440</v>
      </c>
      <c r="U205" s="21">
        <f>ROUNDDOWN(IF(T205=T204,U204,(ROW()-2)/368),2)</f>
        <v>0.55000000000000004</v>
      </c>
      <c r="V205" s="21">
        <f>ROUNDDOWN(IF(O205=O204,V204,(ROW()-219)/31+0.03),2)</f>
        <v>-0.42</v>
      </c>
      <c r="W205" s="25">
        <f>ROUNDDOWN(IF(I205=I204,W204,MAX(_xlfn.NORM.INV((ROW()-2)/644,250,43),150))/10,0)*10</f>
        <v>220</v>
      </c>
      <c r="X205" s="21">
        <f>ROUNDDOWN(IF(W205=W204,X204,(ROW()-2)/644),2)</f>
        <v>0.25</v>
      </c>
      <c r="Y205" s="3">
        <f>ROUNDDOWN(IF(L205=L204,Y204,MAX(_xlfn.NORM.INV((ROW()-2)/368,250,43),150))/10,0)*10</f>
        <v>250</v>
      </c>
      <c r="Z205" s="21" t="e">
        <f>ROUNDDOWN(IF(Y205=Y204,Z204,(ROW()-2)/368+0.01),2)</f>
        <v>#NUM!</v>
      </c>
    </row>
    <row r="206" spans="1:26" x14ac:dyDescent="0.2">
      <c r="A206" s="3" t="s">
        <v>2126</v>
      </c>
      <c r="B206" s="3" t="s">
        <v>2127</v>
      </c>
      <c r="C206" s="14" t="s">
        <v>2117</v>
      </c>
      <c r="E206" s="3" t="s">
        <v>18</v>
      </c>
      <c r="F206" s="3" t="s">
        <v>2091</v>
      </c>
      <c r="G206" s="3" t="s">
        <v>25</v>
      </c>
      <c r="H206" s="3" t="s">
        <v>21</v>
      </c>
      <c r="I206" s="3">
        <v>7</v>
      </c>
      <c r="J206" s="3">
        <v>220</v>
      </c>
      <c r="K206" s="21">
        <v>0.25</v>
      </c>
      <c r="L206" s="3">
        <v>23</v>
      </c>
      <c r="M206" s="3">
        <v>240</v>
      </c>
      <c r="N206" s="21">
        <v>0.45</v>
      </c>
      <c r="O206" s="25">
        <v>460</v>
      </c>
      <c r="P206" s="21">
        <v>0.3</v>
      </c>
      <c r="Q206" s="21">
        <v>0.38</v>
      </c>
      <c r="T206" s="25">
        <f>J206+M206</f>
        <v>460</v>
      </c>
      <c r="U206" s="21">
        <f>ROUNDDOWN(IF(T206=T205,U205,(ROW()-2)/368),2)</f>
        <v>0.55000000000000004</v>
      </c>
      <c r="V206" s="21">
        <f>ROUNDDOWN(IF(O206=O205,V205,(ROW()-219)/31+0.03),2)</f>
        <v>-0.38</v>
      </c>
      <c r="W206" s="25">
        <f>ROUNDDOWN(IF(I206=I205,W205,MAX(_xlfn.NORM.INV((ROW()-2)/644,250,43),150))/10,0)*10</f>
        <v>220</v>
      </c>
      <c r="X206" s="21">
        <f>ROUNDDOWN(IF(W206=W205,X205,(ROW()-2)/644),2)</f>
        <v>0.25</v>
      </c>
      <c r="Y206" s="3">
        <f>ROUNDDOWN(IF(L206=L205,Y205,MAX(_xlfn.NORM.INV((ROW()-2)/368,250,43),150))/10,0)*10</f>
        <v>250</v>
      </c>
      <c r="Z206" s="21" t="e">
        <f>ROUNDDOWN(IF(Y206=Y205,Z205,(ROW()-2)/368+0.01),2)</f>
        <v>#NUM!</v>
      </c>
    </row>
    <row r="207" spans="1:26" x14ac:dyDescent="0.2">
      <c r="A207" s="4" t="s">
        <v>536</v>
      </c>
      <c r="B207" s="10" t="s">
        <v>537</v>
      </c>
      <c r="C207" s="14" t="s">
        <v>472</v>
      </c>
      <c r="D207" s="10"/>
      <c r="E207" s="3" t="s">
        <v>203</v>
      </c>
      <c r="F207" s="3" t="s">
        <v>423</v>
      </c>
      <c r="G207" s="3" t="s">
        <v>25</v>
      </c>
      <c r="H207" s="3" t="s">
        <v>21</v>
      </c>
      <c r="I207" s="3">
        <v>7</v>
      </c>
      <c r="J207" s="3">
        <v>220</v>
      </c>
      <c r="K207" s="21">
        <v>0.25</v>
      </c>
      <c r="L207" s="3">
        <v>0</v>
      </c>
      <c r="M207" s="3">
        <v>150</v>
      </c>
      <c r="N207" s="21">
        <v>0.01</v>
      </c>
      <c r="O207" s="25">
        <v>370</v>
      </c>
      <c r="P207" s="21">
        <v>0.05</v>
      </c>
      <c r="Q207" s="21">
        <v>0.11</v>
      </c>
      <c r="T207" s="25">
        <f>J207+M207</f>
        <v>370</v>
      </c>
      <c r="U207" s="21">
        <f>ROUNDDOWN(IF(T207=T206,U206,(ROW()-2)/368),2)</f>
        <v>0.55000000000000004</v>
      </c>
      <c r="V207" s="21">
        <f>ROUNDDOWN(IF(O207=O206,V206,(ROW()-274)/103+0.01),2)</f>
        <v>-0.64</v>
      </c>
      <c r="W207" s="25">
        <f>ROUNDDOWN(IF(I207=I206,W206,MAX(_xlfn.NORM.INV((ROW()-2)/644,250,43),150))/10,0)*10</f>
        <v>220</v>
      </c>
      <c r="X207" s="21">
        <f>ROUNDDOWN(IF(W207=W206,X206,(ROW()-2)/644),2)</f>
        <v>0.25</v>
      </c>
      <c r="Y207" s="3">
        <f>ROUNDDOWN(IF(L207=L206,Y206,MAX(_xlfn.NORM.INV((ROW()-2)/368,250,43),150))/10,0)*10</f>
        <v>250</v>
      </c>
      <c r="Z207" s="21" t="e">
        <f>ROUNDDOWN(IF(Y207=Y206,Z206,(ROW()-2)/368+0.01),2)</f>
        <v>#NUM!</v>
      </c>
    </row>
    <row r="208" spans="1:26" x14ac:dyDescent="0.2">
      <c r="A208" s="4" t="s">
        <v>1376</v>
      </c>
      <c r="B208" s="10" t="s">
        <v>1377</v>
      </c>
      <c r="C208" s="14" t="s">
        <v>1319</v>
      </c>
      <c r="D208" s="10"/>
      <c r="E208" s="3" t="s">
        <v>203</v>
      </c>
      <c r="F208" s="3" t="s">
        <v>1268</v>
      </c>
      <c r="G208" s="3" t="s">
        <v>25</v>
      </c>
      <c r="H208" s="3" t="s">
        <v>21</v>
      </c>
      <c r="I208" s="3">
        <v>7</v>
      </c>
      <c r="J208" s="3">
        <v>220</v>
      </c>
      <c r="K208" s="21">
        <v>0.25</v>
      </c>
      <c r="L208" s="3">
        <v>0</v>
      </c>
      <c r="M208" s="3">
        <v>150</v>
      </c>
      <c r="N208" s="21">
        <v>0.01</v>
      </c>
      <c r="O208" s="25">
        <v>370</v>
      </c>
      <c r="P208" s="21">
        <v>0.05</v>
      </c>
      <c r="Q208" s="21">
        <v>0.11</v>
      </c>
      <c r="T208" s="25">
        <f>J208+M208</f>
        <v>370</v>
      </c>
      <c r="U208" s="21">
        <f>ROUNDDOWN(IF(T208=T207,U207,(ROW()-2)/368),2)</f>
        <v>0.55000000000000004</v>
      </c>
      <c r="V208" s="21">
        <f>ROUNDDOWN(IF(O208=O207,V207,(ROW()-274)/103+0.01),2)</f>
        <v>-0.64</v>
      </c>
      <c r="W208" s="25">
        <f>ROUNDDOWN(IF(I208=I207,W207,MAX(_xlfn.NORM.INV((ROW()-2)/644,250,43),150))/10,0)*10</f>
        <v>220</v>
      </c>
      <c r="X208" s="21">
        <f>ROUNDDOWN(IF(W208=W207,X207,(ROW()-2)/644),2)</f>
        <v>0.25</v>
      </c>
      <c r="Y208" s="3">
        <f>ROUNDDOWN(IF(L208=L207,Y207,MAX(_xlfn.NORM.INV((ROW()-2)/368,250,43),150))/10,0)*10</f>
        <v>250</v>
      </c>
      <c r="Z208" s="21" t="e">
        <f>ROUNDDOWN(IF(Y208=Y207,Z207,(ROW()-2)/368+0.01),2)</f>
        <v>#NUM!</v>
      </c>
    </row>
    <row r="209" spans="1:26" x14ac:dyDescent="0.2">
      <c r="A209" s="4" t="s">
        <v>1397</v>
      </c>
      <c r="B209" s="10" t="s">
        <v>1398</v>
      </c>
      <c r="C209" s="14" t="s">
        <v>1396</v>
      </c>
      <c r="D209" s="10"/>
      <c r="E209" s="3" t="s">
        <v>203</v>
      </c>
      <c r="F209" s="3" t="s">
        <v>1268</v>
      </c>
      <c r="G209" s="3" t="s">
        <v>25</v>
      </c>
      <c r="H209" s="3" t="s">
        <v>67</v>
      </c>
      <c r="I209" s="3">
        <v>7</v>
      </c>
      <c r="J209" s="3">
        <v>220</v>
      </c>
      <c r="K209" s="21">
        <v>0.25</v>
      </c>
      <c r="L209" s="3">
        <v>11</v>
      </c>
      <c r="M209" s="3">
        <v>170</v>
      </c>
      <c r="N209" s="21">
        <v>0.03</v>
      </c>
      <c r="O209" s="25">
        <v>390</v>
      </c>
      <c r="P209" s="21">
        <v>0.1</v>
      </c>
      <c r="Q209" s="21">
        <v>0.09</v>
      </c>
      <c r="T209" s="25">
        <f>J209+M209</f>
        <v>390</v>
      </c>
      <c r="U209" s="21">
        <f>ROUNDDOWN(IF(T209=T208,U208,(ROW()-370)/276),2)</f>
        <v>-0.57999999999999996</v>
      </c>
      <c r="V209" s="21">
        <f>ROUNDDOWN(IF(O209=O208,V208,(ROW()-377)/41+0.02),2)</f>
        <v>-4.07</v>
      </c>
      <c r="W209" s="25">
        <f>ROUNDDOWN(IF(I209=I208,W208,MAX(_xlfn.NORM.INV((ROW()-2)/644,250,43),150))/10,0)*10</f>
        <v>220</v>
      </c>
      <c r="X209" s="21">
        <f>ROUNDDOWN(IF(W209=W208,X208,(ROW()-2)/644),2)</f>
        <v>0.25</v>
      </c>
      <c r="Y209" s="3" t="e">
        <f>ROUNDDOWN(IF(L208=L209,Y208,MAX(_xlfn.NORM.INV((ROW()-370)/276,250,43),150))/10,0)*10</f>
        <v>#NUM!</v>
      </c>
      <c r="Z209" s="21" t="e">
        <f>ROUNDDOWN(IF(Y209=Y208,Z208,(ROW()-370)/276),2)</f>
        <v>#NUM!</v>
      </c>
    </row>
    <row r="210" spans="1:26" x14ac:dyDescent="0.2">
      <c r="A210" s="4" t="s">
        <v>845</v>
      </c>
      <c r="B210" s="10" t="s">
        <v>846</v>
      </c>
      <c r="C210" s="14" t="s">
        <v>782</v>
      </c>
      <c r="D210" s="10"/>
      <c r="E210" s="3" t="s">
        <v>65</v>
      </c>
      <c r="F210" s="3" t="s">
        <v>675</v>
      </c>
      <c r="G210" s="3" t="s">
        <v>25</v>
      </c>
      <c r="H210" s="3" t="s">
        <v>67</v>
      </c>
      <c r="I210" s="3">
        <v>7</v>
      </c>
      <c r="J210" s="3">
        <v>220</v>
      </c>
      <c r="K210" s="21">
        <v>0.25</v>
      </c>
      <c r="L210" s="3">
        <v>25</v>
      </c>
      <c r="M210" s="3">
        <v>200</v>
      </c>
      <c r="N210" s="21">
        <v>0.12</v>
      </c>
      <c r="O210" s="25">
        <v>420</v>
      </c>
      <c r="P210" s="21">
        <v>0.23</v>
      </c>
      <c r="Q210" s="21">
        <v>0.17</v>
      </c>
      <c r="T210" s="25">
        <f>J210+M210</f>
        <v>420</v>
      </c>
      <c r="U210" s="21">
        <f>ROUNDDOWN(IF(T210=T209,U209,(ROW()-370)/276),2)</f>
        <v>-0.56999999999999995</v>
      </c>
      <c r="V210" s="21">
        <f>ROUNDDOWN(IF(O210=O209,V209,(ROW()-592)/78+0.02),2)</f>
        <v>-4.87</v>
      </c>
      <c r="W210" s="25">
        <f>ROUNDDOWN(IF(I210=I209,W209,MAX(_xlfn.NORM.INV((ROW()-2)/644,250,43),150))/10,0)*10</f>
        <v>220</v>
      </c>
      <c r="X210" s="21">
        <f>ROUNDDOWN(IF(W210=W209,X209,(ROW()-2)/644),2)</f>
        <v>0.25</v>
      </c>
      <c r="Y210" s="3" t="e">
        <f>ROUNDDOWN(IF(L209=L210,Y209,MAX(_xlfn.NORM.INV((ROW()-370)/276,250,43),150))/10,0)*10</f>
        <v>#NUM!</v>
      </c>
      <c r="Z210" s="21" t="e">
        <f>ROUNDDOWN(IF(Y210=Y209,Z209,(ROW()-370)/276),2)</f>
        <v>#NUM!</v>
      </c>
    </row>
    <row r="211" spans="1:26" x14ac:dyDescent="0.2">
      <c r="A211" s="5" t="s">
        <v>101</v>
      </c>
      <c r="B211" s="6" t="s">
        <v>102</v>
      </c>
      <c r="C211" s="14" t="s">
        <v>99</v>
      </c>
      <c r="D211" s="6"/>
      <c r="E211" s="3" t="s">
        <v>65</v>
      </c>
      <c r="F211" s="3" t="s">
        <v>66</v>
      </c>
      <c r="G211" s="3" t="s">
        <v>25</v>
      </c>
      <c r="H211" s="3" t="s">
        <v>67</v>
      </c>
      <c r="I211" s="3">
        <v>7</v>
      </c>
      <c r="J211" s="3">
        <v>220</v>
      </c>
      <c r="K211" s="21">
        <v>0.25</v>
      </c>
      <c r="L211" s="3">
        <v>90</v>
      </c>
      <c r="M211" s="3">
        <v>280</v>
      </c>
      <c r="N211" s="21">
        <v>0.77</v>
      </c>
      <c r="O211" s="25">
        <v>500</v>
      </c>
      <c r="P211" s="21">
        <v>0.6</v>
      </c>
      <c r="Q211" s="21">
        <v>0.49</v>
      </c>
      <c r="T211" s="25">
        <f>J211+M211</f>
        <v>500</v>
      </c>
      <c r="U211" s="21">
        <f>ROUNDDOWN(IF(T211=T210,U210,(ROW()-370)/276),2)</f>
        <v>-0.56999999999999995</v>
      </c>
      <c r="V211" s="21">
        <f>ROUNDDOWN(IF(O211=O210,V210,(ROW()-592)/78+0.02),2)</f>
        <v>-4.8600000000000003</v>
      </c>
      <c r="W211" s="25">
        <f>ROUNDDOWN(IF(I211=I210,W210,MAX(_xlfn.NORM.INV((ROW()-2)/644,250,43),150))/10,0)*10</f>
        <v>220</v>
      </c>
      <c r="X211" s="21">
        <f>ROUNDDOWN(IF(W211=W210,X210,(ROW()-2)/644),2)</f>
        <v>0.25</v>
      </c>
      <c r="Y211" s="3" t="e">
        <f>ROUNDDOWN(IF(L210=L211,Y210,MAX(_xlfn.NORM.INV((ROW()-370)/276,250,43),150))/10,0)*10</f>
        <v>#NUM!</v>
      </c>
      <c r="Z211" s="21" t="e">
        <f>ROUNDDOWN(IF(Y211=Y210,Z210,(ROW()-370)/276),2)</f>
        <v>#NUM!</v>
      </c>
    </row>
    <row r="212" spans="1:26" x14ac:dyDescent="0.2">
      <c r="A212" s="4" t="s">
        <v>813</v>
      </c>
      <c r="B212" s="10" t="s">
        <v>814</v>
      </c>
      <c r="C212" s="14" t="s">
        <v>782</v>
      </c>
      <c r="D212" s="10"/>
      <c r="E212" s="3" t="s">
        <v>65</v>
      </c>
      <c r="F212" s="3" t="s">
        <v>675</v>
      </c>
      <c r="G212" s="3" t="s">
        <v>25</v>
      </c>
      <c r="H212" s="3" t="s">
        <v>67</v>
      </c>
      <c r="I212" s="3">
        <v>7</v>
      </c>
      <c r="J212" s="3">
        <v>220</v>
      </c>
      <c r="K212" s="21">
        <v>0.25</v>
      </c>
      <c r="L212" s="3">
        <v>97</v>
      </c>
      <c r="M212" s="3">
        <v>290</v>
      </c>
      <c r="N212" s="21">
        <v>0.82</v>
      </c>
      <c r="O212" s="25">
        <v>510</v>
      </c>
      <c r="P212" s="21">
        <v>0.66</v>
      </c>
      <c r="Q212" s="21">
        <v>0.54</v>
      </c>
      <c r="T212" s="25">
        <f>J212+M212</f>
        <v>510</v>
      </c>
      <c r="U212" s="21">
        <f>ROUNDDOWN(IF(T212=T211,U211,(ROW()-370)/276),2)</f>
        <v>-0.56999999999999995</v>
      </c>
      <c r="V212" s="21">
        <f>ROUNDDOWN(IF(O212=O211,V211,(ROW()-592)/78+0.02),2)</f>
        <v>-4.8499999999999996</v>
      </c>
      <c r="W212" s="25">
        <f>ROUNDDOWN(IF(I212=I211,W211,MAX(_xlfn.NORM.INV((ROW()-2)/644,250,43),150))/10,0)*10</f>
        <v>220</v>
      </c>
      <c r="X212" s="21">
        <f>ROUNDDOWN(IF(W212=W211,X211,(ROW()-2)/644),2)</f>
        <v>0.25</v>
      </c>
      <c r="Y212" s="3" t="e">
        <f>ROUNDDOWN(IF(L211=L212,Y211,MAX(_xlfn.NORM.INV((ROW()-370)/276,250,43),150))/10,0)*10</f>
        <v>#NUM!</v>
      </c>
      <c r="Z212" s="21" t="e">
        <f>ROUNDDOWN(IF(Y212=Y211,Z211,(ROW()-370)/276),2)</f>
        <v>#NUM!</v>
      </c>
    </row>
    <row r="213" spans="1:26" x14ac:dyDescent="0.2">
      <c r="A213" s="4" t="s">
        <v>1739</v>
      </c>
      <c r="B213" s="10" t="s">
        <v>1740</v>
      </c>
      <c r="C213" s="14" t="s">
        <v>1710</v>
      </c>
      <c r="D213" s="10"/>
      <c r="E213" s="3" t="s">
        <v>576</v>
      </c>
      <c r="F213" s="3" t="s">
        <v>1639</v>
      </c>
      <c r="G213" s="3" t="s">
        <v>25</v>
      </c>
      <c r="H213" s="3" t="s">
        <v>67</v>
      </c>
      <c r="I213" s="3">
        <v>7</v>
      </c>
      <c r="J213" s="3">
        <v>220</v>
      </c>
      <c r="K213" s="21">
        <v>0.25</v>
      </c>
      <c r="L213" s="3">
        <v>26</v>
      </c>
      <c r="M213" s="3">
        <v>200</v>
      </c>
      <c r="N213" s="21">
        <v>0.12</v>
      </c>
      <c r="O213" s="25">
        <v>420</v>
      </c>
      <c r="P213" s="21">
        <v>0.23</v>
      </c>
      <c r="Q213" s="21">
        <v>0.22</v>
      </c>
      <c r="T213" s="25">
        <f>J213+M213</f>
        <v>420</v>
      </c>
      <c r="U213" s="21">
        <f>ROUNDDOWN(IF(T213=T212,U212,(ROW()-370)/276),2)</f>
        <v>-0.56000000000000005</v>
      </c>
      <c r="V213" s="21">
        <f>ROUNDDOWN(IF(O213=O212,V212,(ROW()-776)/22+0.04),2)</f>
        <v>-25.55</v>
      </c>
      <c r="W213" s="25">
        <f>ROUNDDOWN(IF(I213=I212,W212,MAX(_xlfn.NORM.INV((ROW()-2)/644,250,43),150))/10,0)*10</f>
        <v>220</v>
      </c>
      <c r="X213" s="21">
        <f>ROUNDDOWN(IF(W213=W212,X212,(ROW()-2)/644),2)</f>
        <v>0.25</v>
      </c>
      <c r="Y213" s="3" t="e">
        <f>ROUNDDOWN(IF(L212=L213,Y212,MAX(_xlfn.NORM.INV((ROW()-370)/276,250,43),150))/10,0)*10</f>
        <v>#NUM!</v>
      </c>
      <c r="Z213" s="21" t="e">
        <f>ROUNDDOWN(IF(Y213=Y212,Z212,(ROW()-370)/276),2)</f>
        <v>#NUM!</v>
      </c>
    </row>
    <row r="214" spans="1:26" x14ac:dyDescent="0.2">
      <c r="A214" s="4" t="s">
        <v>1233</v>
      </c>
      <c r="B214" s="10" t="s">
        <v>1234</v>
      </c>
      <c r="C214" s="14" t="s">
        <v>1228</v>
      </c>
      <c r="D214" s="10"/>
      <c r="E214" s="3" t="s">
        <v>280</v>
      </c>
      <c r="F214" s="3" t="s">
        <v>1180</v>
      </c>
      <c r="G214" s="3" t="s">
        <v>25</v>
      </c>
      <c r="H214" s="3" t="s">
        <v>67</v>
      </c>
      <c r="I214" s="3">
        <v>7</v>
      </c>
      <c r="J214" s="3">
        <v>220</v>
      </c>
      <c r="K214" s="21">
        <v>0.25</v>
      </c>
      <c r="L214" s="3">
        <v>43</v>
      </c>
      <c r="M214" s="3">
        <v>220</v>
      </c>
      <c r="N214" s="21">
        <v>0.24</v>
      </c>
      <c r="O214" s="25">
        <v>440</v>
      </c>
      <c r="P214" s="21">
        <v>0.32</v>
      </c>
      <c r="Q214" s="21">
        <v>0.12</v>
      </c>
      <c r="T214" s="25">
        <f>J214+M214</f>
        <v>440</v>
      </c>
      <c r="U214" s="21">
        <f>ROUNDDOWN(IF(T214=T213,U213,(ROW()-370)/276),2)</f>
        <v>-0.56000000000000005</v>
      </c>
      <c r="V214" s="21">
        <f>ROUNDDOWN(IF(O214=O213,V213,(ROW()-971)/23+0.04),2)</f>
        <v>-32.869999999999997</v>
      </c>
      <c r="W214" s="25">
        <f>ROUNDDOWN(IF(I214=I213,W213,MAX(_xlfn.NORM.INV((ROW()-2)/644,250,43),150))/10,0)*10</f>
        <v>220</v>
      </c>
      <c r="X214" s="21">
        <f>ROUNDDOWN(IF(W214=W213,X213,(ROW()-2)/644),2)</f>
        <v>0.25</v>
      </c>
      <c r="Y214" s="3" t="e">
        <f>ROUNDDOWN(IF(L213=L214,Y213,MAX(_xlfn.NORM.INV((ROW()-370)/276,250,43),150))/10,0)*10</f>
        <v>#NUM!</v>
      </c>
      <c r="Z214" s="21" t="e">
        <f>ROUNDDOWN(IF(Y214=Y213,Z213,(ROW()-370)/276),2)</f>
        <v>#NUM!</v>
      </c>
    </row>
    <row r="215" spans="1:26" x14ac:dyDescent="0.2">
      <c r="A215" s="3" t="s">
        <v>2400</v>
      </c>
      <c r="B215" s="3" t="s">
        <v>2401</v>
      </c>
      <c r="C215" s="14" t="s">
        <v>2402</v>
      </c>
      <c r="E215" s="3" t="s">
        <v>2366</v>
      </c>
      <c r="F215" s="3" t="s">
        <v>2367</v>
      </c>
      <c r="G215" s="3" t="s">
        <v>25</v>
      </c>
      <c r="H215" s="3" t="s">
        <v>67</v>
      </c>
      <c r="I215" s="3">
        <v>7</v>
      </c>
      <c r="J215" s="3">
        <v>220</v>
      </c>
      <c r="K215" s="21">
        <v>0.25</v>
      </c>
      <c r="L215" s="3">
        <v>51</v>
      </c>
      <c r="M215" s="3">
        <v>240</v>
      </c>
      <c r="N215" s="21">
        <v>0.41</v>
      </c>
      <c r="O215" s="25">
        <v>460</v>
      </c>
      <c r="P215" s="21">
        <v>0.4</v>
      </c>
      <c r="Q215" s="21">
        <v>0.66</v>
      </c>
      <c r="T215" s="25">
        <f>J215+M215</f>
        <v>460</v>
      </c>
      <c r="U215" s="21">
        <f>ROUNDDOWN(IF(T215=T214,U214,(ROW()-370)/276),2)</f>
        <v>-0.56000000000000005</v>
      </c>
      <c r="V215" s="21">
        <v>0.66</v>
      </c>
      <c r="W215" s="25">
        <f>ROUNDDOWN(IF(I215=I214,W214,MAX(_xlfn.NORM.INV((ROW()-2)/644,250,43),150))/10,0)*10</f>
        <v>220</v>
      </c>
      <c r="X215" s="21">
        <f>ROUNDDOWN(IF(W215=W214,X214,(ROW()-2)/644),2)</f>
        <v>0.25</v>
      </c>
      <c r="Y215" s="3" t="e">
        <f>ROUNDDOWN(IF(L214=L215,Y214,MAX(_xlfn.NORM.INV((ROW()-370)/276,250,43),150))/10,0)*10</f>
        <v>#NUM!</v>
      </c>
      <c r="Z215" s="21" t="e">
        <f>ROUNDDOWN(IF(Y215=Y214,Z214,(ROW()-370)/276),2)</f>
        <v>#NUM!</v>
      </c>
    </row>
    <row r="216" spans="1:26" x14ac:dyDescent="0.2">
      <c r="A216" s="4" t="s">
        <v>1962</v>
      </c>
      <c r="B216" s="10" t="s">
        <v>1963</v>
      </c>
      <c r="C216" s="14" t="s">
        <v>1866</v>
      </c>
      <c r="D216" s="10"/>
      <c r="E216" s="3" t="s">
        <v>1744</v>
      </c>
      <c r="F216" s="3" t="s">
        <v>1744</v>
      </c>
      <c r="G216" s="3" t="s">
        <v>25</v>
      </c>
      <c r="H216" s="3" t="s">
        <v>21</v>
      </c>
      <c r="I216" s="3">
        <v>8</v>
      </c>
      <c r="J216" s="3">
        <v>230</v>
      </c>
      <c r="K216" s="21">
        <v>0.33</v>
      </c>
      <c r="L216" s="3">
        <v>28</v>
      </c>
      <c r="M216" s="3">
        <v>240</v>
      </c>
      <c r="N216" s="21">
        <v>0.45</v>
      </c>
      <c r="O216" s="25">
        <v>470</v>
      </c>
      <c r="P216" s="21">
        <v>0.34</v>
      </c>
      <c r="Q216" s="21">
        <v>0.22</v>
      </c>
      <c r="T216" s="25">
        <f>J216+M216</f>
        <v>470</v>
      </c>
      <c r="U216" s="21">
        <f>ROUNDDOWN(IF(T216=T215,U215,(ROW()-2)/368),2)</f>
        <v>0.57999999999999996</v>
      </c>
      <c r="V216" s="21">
        <f>ROUNDDOWN(IF(O216=O215,V215,(ROW()-2)/60+0.01),2)</f>
        <v>3.57</v>
      </c>
      <c r="W216" s="25">
        <f>ROUNDDOWN(IF(I216=I215,W215,MAX(_xlfn.NORM.INV((ROW()-2)/644,250,43),150))/10,0)*10</f>
        <v>230</v>
      </c>
      <c r="X216" s="21">
        <f>ROUNDDOWN(IF(W216=W215,X215,(ROW()-2)/644),2)</f>
        <v>0.33</v>
      </c>
      <c r="Y216" s="3">
        <f>ROUNDDOWN(IF(L216=L215,Y215,MAX(_xlfn.NORM.INV((ROW()-2)/368,250,43),150))/10,0)*10</f>
        <v>250</v>
      </c>
      <c r="Z216" s="21" t="e">
        <f>ROUNDDOWN(IF(Y216=Y215,Z215,(ROW()-2)/368+0.01),2)</f>
        <v>#NUM!</v>
      </c>
    </row>
    <row r="217" spans="1:26" x14ac:dyDescent="0.2">
      <c r="A217" s="4" t="s">
        <v>1887</v>
      </c>
      <c r="B217" s="10" t="s">
        <v>1888</v>
      </c>
      <c r="C217" s="14" t="s">
        <v>1866</v>
      </c>
      <c r="D217" s="10"/>
      <c r="E217" s="3" t="s">
        <v>1744</v>
      </c>
      <c r="F217" s="3" t="s">
        <v>1744</v>
      </c>
      <c r="G217" s="3" t="s">
        <v>25</v>
      </c>
      <c r="H217" s="3" t="s">
        <v>21</v>
      </c>
      <c r="I217" s="3">
        <v>8</v>
      </c>
      <c r="J217" s="3">
        <v>230</v>
      </c>
      <c r="K217" s="21">
        <v>0.33</v>
      </c>
      <c r="L217" s="3">
        <v>53</v>
      </c>
      <c r="M217" s="3">
        <v>280</v>
      </c>
      <c r="N217" s="21">
        <v>0.77</v>
      </c>
      <c r="O217" s="25">
        <v>510</v>
      </c>
      <c r="P217" s="21">
        <v>0.56999999999999995</v>
      </c>
      <c r="Q217" s="21">
        <v>0.44</v>
      </c>
      <c r="T217" s="25">
        <f>J217+M217</f>
        <v>510</v>
      </c>
      <c r="U217" s="21">
        <f>ROUNDDOWN(IF(T217=T216,U216,(ROW()-2)/368),2)</f>
        <v>0.57999999999999996</v>
      </c>
      <c r="V217" s="21">
        <f>ROUNDDOWN(IF(O217=O216,V216,(ROW()-2)/60+0.01),2)</f>
        <v>3.59</v>
      </c>
      <c r="W217" s="25">
        <f>ROUNDDOWN(IF(I217=I216,W216,MAX(_xlfn.NORM.INV((ROW()-2)/644,250,43),150))/10,0)*10</f>
        <v>230</v>
      </c>
      <c r="X217" s="21">
        <f>ROUNDDOWN(IF(W217=W216,X216,(ROW()-2)/644),2)</f>
        <v>0.33</v>
      </c>
      <c r="Y217" s="3">
        <f>ROUNDDOWN(IF(L217=L216,Y216,MAX(_xlfn.NORM.INV((ROW()-2)/368,250,43),150))/10,0)*10</f>
        <v>250</v>
      </c>
      <c r="Z217" s="21" t="e">
        <f>ROUNDDOWN(IF(Y217=Y216,Z216,(ROW()-2)/368+0.01),2)</f>
        <v>#NUM!</v>
      </c>
    </row>
    <row r="218" spans="1:26" x14ac:dyDescent="0.2">
      <c r="A218" s="4" t="s">
        <v>552</v>
      </c>
      <c r="B218" s="10" t="s">
        <v>553</v>
      </c>
      <c r="C218" s="14" t="s">
        <v>472</v>
      </c>
      <c r="D218" s="10"/>
      <c r="E218" s="3" t="s">
        <v>203</v>
      </c>
      <c r="F218" s="3" t="s">
        <v>423</v>
      </c>
      <c r="G218" s="3" t="s">
        <v>25</v>
      </c>
      <c r="H218" s="3" t="s">
        <v>21</v>
      </c>
      <c r="I218" s="3">
        <v>8</v>
      </c>
      <c r="J218" s="3">
        <v>230</v>
      </c>
      <c r="K218" s="21">
        <v>0.33</v>
      </c>
      <c r="L218" s="3">
        <v>0</v>
      </c>
      <c r="M218" s="3">
        <v>150</v>
      </c>
      <c r="N218" s="21">
        <v>0.01</v>
      </c>
      <c r="O218" s="25">
        <v>380</v>
      </c>
      <c r="P218" s="21">
        <v>0.08</v>
      </c>
      <c r="Q218" s="21">
        <v>0.16</v>
      </c>
      <c r="T218" s="25">
        <f>J218+M218</f>
        <v>380</v>
      </c>
      <c r="U218" s="21">
        <f>ROUNDDOWN(IF(T218=T217,U217,(ROW()-2)/368),2)</f>
        <v>0.57999999999999996</v>
      </c>
      <c r="V218" s="21">
        <f>ROUNDDOWN(IF(O218=O217,V217,(ROW()-274)/103+0.01),2)</f>
        <v>-0.53</v>
      </c>
      <c r="W218" s="25">
        <f>ROUNDDOWN(IF(I218=I217,W217,MAX(_xlfn.NORM.INV((ROW()-2)/644,250,43),150))/10,0)*10</f>
        <v>230</v>
      </c>
      <c r="X218" s="21">
        <f>ROUNDDOWN(IF(W218=W217,X217,(ROW()-2)/644),2)</f>
        <v>0.33</v>
      </c>
      <c r="Y218" s="3">
        <f>ROUNDDOWN(IF(L218=L217,Y217,MAX(_xlfn.NORM.INV((ROW()-2)/368,250,43),150))/10,0)*10</f>
        <v>250</v>
      </c>
      <c r="Z218" s="21" t="e">
        <f>ROUNDDOWN(IF(Y218=Y217,Z217,(ROW()-2)/368+0.01),2)</f>
        <v>#NUM!</v>
      </c>
    </row>
    <row r="219" spans="1:26" x14ac:dyDescent="0.2">
      <c r="A219" s="4" t="s">
        <v>534</v>
      </c>
      <c r="B219" s="10" t="s">
        <v>535</v>
      </c>
      <c r="C219" s="14" t="s">
        <v>472</v>
      </c>
      <c r="D219" s="10"/>
      <c r="E219" s="3" t="s">
        <v>203</v>
      </c>
      <c r="F219" s="3" t="s">
        <v>423</v>
      </c>
      <c r="G219" s="3" t="s">
        <v>25</v>
      </c>
      <c r="H219" s="3" t="s">
        <v>21</v>
      </c>
      <c r="I219" s="3">
        <v>8</v>
      </c>
      <c r="J219" s="3">
        <v>230</v>
      </c>
      <c r="K219" s="21">
        <v>0.33</v>
      </c>
      <c r="L219" s="3">
        <v>3</v>
      </c>
      <c r="M219" s="3">
        <v>210</v>
      </c>
      <c r="N219" s="21">
        <v>0.18</v>
      </c>
      <c r="O219" s="25">
        <v>440</v>
      </c>
      <c r="P219" s="21">
        <v>0.22</v>
      </c>
      <c r="Q219" s="21">
        <v>0.28999999999999998</v>
      </c>
      <c r="T219" s="25">
        <f>J219+M219</f>
        <v>440</v>
      </c>
      <c r="U219" s="21">
        <f>ROUNDDOWN(IF(T219=T218,U218,(ROW()-2)/368),2)</f>
        <v>0.57999999999999996</v>
      </c>
      <c r="V219" s="21">
        <f>ROUNDDOWN(IF(O219=O218,V218,(ROW()-274)/103+0.01),2)</f>
        <v>-0.52</v>
      </c>
      <c r="W219" s="25">
        <f>ROUNDDOWN(IF(I219=I218,W218,MAX(_xlfn.NORM.INV((ROW()-2)/644,250,43),150))/10,0)*10</f>
        <v>230</v>
      </c>
      <c r="X219" s="21">
        <f>ROUNDDOWN(IF(W219=W218,X218,(ROW()-2)/644),2)</f>
        <v>0.33</v>
      </c>
      <c r="Y219" s="3">
        <f>ROUNDDOWN(IF(L219=L218,Y218,MAX(_xlfn.NORM.INV((ROW()-2)/368,250,43),150))/10,0)*10</f>
        <v>250</v>
      </c>
      <c r="Z219" s="21" t="e">
        <f>ROUNDDOWN(IF(Y219=Y218,Z218,(ROW()-2)/368+0.01),2)</f>
        <v>#NUM!</v>
      </c>
    </row>
    <row r="220" spans="1:26" x14ac:dyDescent="0.2">
      <c r="A220" s="4" t="s">
        <v>489</v>
      </c>
      <c r="B220" s="10" t="s">
        <v>490</v>
      </c>
      <c r="C220" s="14" t="s">
        <v>472</v>
      </c>
      <c r="D220" s="10"/>
      <c r="E220" s="3" t="s">
        <v>203</v>
      </c>
      <c r="F220" s="3" t="s">
        <v>423</v>
      </c>
      <c r="G220" s="3" t="s">
        <v>25</v>
      </c>
      <c r="H220" s="3" t="s">
        <v>21</v>
      </c>
      <c r="I220" s="3">
        <v>8</v>
      </c>
      <c r="J220" s="3">
        <v>230</v>
      </c>
      <c r="K220" s="21">
        <v>0.33</v>
      </c>
      <c r="L220" s="3">
        <v>15</v>
      </c>
      <c r="M220" s="3">
        <v>230</v>
      </c>
      <c r="N220" s="21">
        <v>0.33</v>
      </c>
      <c r="O220" s="25">
        <v>460</v>
      </c>
      <c r="P220" s="21">
        <v>0.3</v>
      </c>
      <c r="Q220" s="21">
        <v>0.36</v>
      </c>
      <c r="T220" s="25">
        <f>J220+M220</f>
        <v>460</v>
      </c>
      <c r="U220" s="21">
        <f>ROUNDDOWN(IF(T220=T219,U219,(ROW()-2)/368),2)</f>
        <v>0.59</v>
      </c>
      <c r="V220" s="21">
        <f>ROUNDDOWN(IF(O220=O219,V219,(ROW()-274)/103+0.01),2)</f>
        <v>-0.51</v>
      </c>
      <c r="W220" s="25">
        <f>ROUNDDOWN(IF(I220=I219,W219,MAX(_xlfn.NORM.INV((ROW()-2)/644,250,43),150))/10,0)*10</f>
        <v>230</v>
      </c>
      <c r="X220" s="21">
        <f>ROUNDDOWN(IF(W220=W219,X219,(ROW()-2)/644),2)</f>
        <v>0.33</v>
      </c>
      <c r="Y220" s="3">
        <f>ROUNDDOWN(IF(L220=L219,Y219,MAX(_xlfn.NORM.INV((ROW()-2)/368,250,43),150))/10,0)*10</f>
        <v>260</v>
      </c>
      <c r="Z220" s="21">
        <f>ROUNDDOWN(IF(Y220=Y219,Z219,(ROW()-2)/368+0.01),2)</f>
        <v>0.6</v>
      </c>
    </row>
    <row r="221" spans="1:26" x14ac:dyDescent="0.2">
      <c r="A221" s="4" t="s">
        <v>520</v>
      </c>
      <c r="B221" s="10" t="s">
        <v>521</v>
      </c>
      <c r="C221" s="14" t="s">
        <v>472</v>
      </c>
      <c r="D221" s="10"/>
      <c r="E221" s="3" t="s">
        <v>203</v>
      </c>
      <c r="F221" s="3" t="s">
        <v>423</v>
      </c>
      <c r="G221" s="3" t="s">
        <v>25</v>
      </c>
      <c r="H221" s="3" t="s">
        <v>21</v>
      </c>
      <c r="I221" s="3">
        <v>8</v>
      </c>
      <c r="J221" s="3">
        <v>230</v>
      </c>
      <c r="K221" s="21">
        <v>0.33</v>
      </c>
      <c r="L221" s="3">
        <v>17</v>
      </c>
      <c r="M221" s="3">
        <v>230</v>
      </c>
      <c r="N221" s="21">
        <v>0.33</v>
      </c>
      <c r="O221" s="25">
        <v>460</v>
      </c>
      <c r="P221" s="21">
        <v>0.3</v>
      </c>
      <c r="Q221" s="21">
        <v>0.36</v>
      </c>
      <c r="T221" s="25">
        <f>J221+M221</f>
        <v>460</v>
      </c>
      <c r="U221" s="21">
        <f>ROUNDDOWN(IF(T221=T220,U220,(ROW()-2)/368),2)</f>
        <v>0.59</v>
      </c>
      <c r="V221" s="21">
        <f>ROUNDDOWN(IF(O221=O220,V220,(ROW()-274)/103+0.01),2)</f>
        <v>-0.51</v>
      </c>
      <c r="W221" s="25">
        <f>ROUNDDOWN(IF(I221=I220,W220,MAX(_xlfn.NORM.INV((ROW()-2)/644,250,43),150))/10,0)*10</f>
        <v>230</v>
      </c>
      <c r="X221" s="21">
        <f>ROUNDDOWN(IF(W221=W220,X220,(ROW()-2)/644),2)</f>
        <v>0.33</v>
      </c>
      <c r="Y221" s="3">
        <f>ROUNDDOWN(IF(L221=L220,Y220,MAX(_xlfn.NORM.INV((ROW()-2)/368,250,43),150))/10,0)*10</f>
        <v>260</v>
      </c>
      <c r="Z221" s="21">
        <f>ROUNDDOWN(IF(Y221=Y220,Z220,(ROW()-2)/368+0.01),2)</f>
        <v>0.6</v>
      </c>
    </row>
    <row r="222" spans="1:26" x14ac:dyDescent="0.2">
      <c r="A222" s="4" t="s">
        <v>265</v>
      </c>
      <c r="B222" s="10" t="s">
        <v>266</v>
      </c>
      <c r="C222" s="14" t="s">
        <v>232</v>
      </c>
      <c r="D222" s="10"/>
      <c r="E222" s="3" t="s">
        <v>203</v>
      </c>
      <c r="F222" s="3" t="s">
        <v>204</v>
      </c>
      <c r="G222" s="3" t="s">
        <v>25</v>
      </c>
      <c r="H222" s="3" t="s">
        <v>21</v>
      </c>
      <c r="I222" s="3">
        <v>8</v>
      </c>
      <c r="J222" s="3">
        <v>230</v>
      </c>
      <c r="K222" s="21">
        <v>0.33</v>
      </c>
      <c r="L222" s="3">
        <v>29</v>
      </c>
      <c r="M222" s="3">
        <v>250</v>
      </c>
      <c r="N222" s="21">
        <v>0.53</v>
      </c>
      <c r="O222" s="25">
        <v>480</v>
      </c>
      <c r="P222" s="21">
        <v>0.41</v>
      </c>
      <c r="Q222" s="21">
        <v>0.47</v>
      </c>
      <c r="T222" s="25">
        <f>J222+M222</f>
        <v>480</v>
      </c>
      <c r="U222" s="21">
        <f>ROUNDDOWN(IF(T222=T221,U221,(ROW()-2)/368),2)</f>
        <v>0.59</v>
      </c>
      <c r="V222" s="21">
        <f>ROUNDDOWN(IF(O222=O221,V221,(ROW()-274)/103+0.01),2)</f>
        <v>-0.49</v>
      </c>
      <c r="W222" s="25">
        <f>ROUNDDOWN(IF(I222=I221,W221,MAX(_xlfn.NORM.INV((ROW()-2)/644,250,43),150))/10,0)*10</f>
        <v>230</v>
      </c>
      <c r="X222" s="21">
        <f>ROUNDDOWN(IF(W222=W221,X221,(ROW()-2)/644),2)</f>
        <v>0.33</v>
      </c>
      <c r="Y222" s="3">
        <f>ROUNDDOWN(IF(L222=L221,Y221,MAX(_xlfn.NORM.INV((ROW()-2)/368,250,43),150))/10,0)*10</f>
        <v>260</v>
      </c>
      <c r="Z222" s="21">
        <f>ROUNDDOWN(IF(Y222=Y221,Z221,(ROW()-2)/368+0.01),2)</f>
        <v>0.6</v>
      </c>
    </row>
    <row r="223" spans="1:26" x14ac:dyDescent="0.2">
      <c r="A223" s="4" t="s">
        <v>563</v>
      </c>
      <c r="B223" s="10" t="s">
        <v>564</v>
      </c>
      <c r="C223" s="14" t="s">
        <v>560</v>
      </c>
      <c r="D223" s="10"/>
      <c r="E223" s="3" t="s">
        <v>203</v>
      </c>
      <c r="F223" s="3" t="s">
        <v>423</v>
      </c>
      <c r="G223" s="3" t="s">
        <v>25</v>
      </c>
      <c r="H223" s="3" t="s">
        <v>67</v>
      </c>
      <c r="I223" s="3">
        <v>8</v>
      </c>
      <c r="J223" s="3">
        <v>230</v>
      </c>
      <c r="K223" s="21">
        <v>0.33</v>
      </c>
      <c r="L223" s="3">
        <v>31</v>
      </c>
      <c r="M223" s="3">
        <v>210</v>
      </c>
      <c r="N223" s="21">
        <v>0.18</v>
      </c>
      <c r="O223" s="25">
        <v>440</v>
      </c>
      <c r="P223" s="21">
        <v>0.32</v>
      </c>
      <c r="Q223" s="21">
        <v>0.43</v>
      </c>
      <c r="T223" s="25">
        <f>J223+M223</f>
        <v>440</v>
      </c>
      <c r="U223" s="21">
        <f>ROUNDDOWN(IF(T223=T222,U222,(ROW()-370)/276),2)</f>
        <v>-0.53</v>
      </c>
      <c r="V223" s="21">
        <f>ROUNDDOWN(IF(O223=O222,V222,(ROW()-377)/41+0.02),2)</f>
        <v>-3.73</v>
      </c>
      <c r="W223" s="25">
        <f>ROUNDDOWN(IF(I223=I222,W222,MAX(_xlfn.NORM.INV((ROW()-2)/644,250,43),150))/10,0)*10</f>
        <v>230</v>
      </c>
      <c r="X223" s="21">
        <f>ROUNDDOWN(IF(W223=W222,X222,(ROW()-2)/644),2)</f>
        <v>0.33</v>
      </c>
      <c r="Y223" s="3" t="e">
        <f>ROUNDDOWN(IF(L222=L223,Y222,MAX(_xlfn.NORM.INV((ROW()-370)/276,250,43),150))/10,0)*10</f>
        <v>#NUM!</v>
      </c>
      <c r="Z223" s="21" t="e">
        <f>ROUNDDOWN(IF(Y223=Y222,Z222,(ROW()-370)/276),2)</f>
        <v>#NUM!</v>
      </c>
    </row>
    <row r="224" spans="1:26" x14ac:dyDescent="0.2">
      <c r="A224" s="4" t="s">
        <v>410</v>
      </c>
      <c r="B224" s="10" t="s">
        <v>411</v>
      </c>
      <c r="C224" s="14" t="s">
        <v>369</v>
      </c>
      <c r="D224" s="10"/>
      <c r="E224" s="3" t="s">
        <v>203</v>
      </c>
      <c r="F224" s="3" t="s">
        <v>332</v>
      </c>
      <c r="G224" s="3" t="s">
        <v>25</v>
      </c>
      <c r="H224" s="3" t="s">
        <v>67</v>
      </c>
      <c r="I224" s="3">
        <v>8</v>
      </c>
      <c r="J224" s="3">
        <v>230</v>
      </c>
      <c r="K224" s="21">
        <v>0.33</v>
      </c>
      <c r="L224" s="3">
        <v>49</v>
      </c>
      <c r="M224" s="3">
        <v>230</v>
      </c>
      <c r="N224" s="21">
        <v>0.32</v>
      </c>
      <c r="O224" s="25">
        <v>460</v>
      </c>
      <c r="P224" s="21">
        <v>0.4</v>
      </c>
      <c r="Q224" s="21">
        <v>0.53</v>
      </c>
      <c r="T224" s="25">
        <f>J224+M224</f>
        <v>460</v>
      </c>
      <c r="U224" s="21">
        <f>ROUNDDOWN(IF(T224=T223,U223,(ROW()-370)/276),2)</f>
        <v>-0.52</v>
      </c>
      <c r="V224" s="21">
        <f>ROUNDDOWN(IF(O224=O223,V223,(ROW()-377)/41+0.02),2)</f>
        <v>-3.71</v>
      </c>
      <c r="W224" s="25">
        <f>ROUNDDOWN(IF(I224=I223,W223,MAX(_xlfn.NORM.INV((ROW()-2)/644,250,43),150))/10,0)*10</f>
        <v>230</v>
      </c>
      <c r="X224" s="21">
        <f>ROUNDDOWN(IF(W224=W223,X223,(ROW()-2)/644),2)</f>
        <v>0.33</v>
      </c>
      <c r="Y224" s="3" t="e">
        <f>ROUNDDOWN(IF(L223=L224,Y223,MAX(_xlfn.NORM.INV((ROW()-370)/276,250,43),150))/10,0)*10</f>
        <v>#NUM!</v>
      </c>
      <c r="Z224" s="21" t="e">
        <f>ROUNDDOWN(IF(Y224=Y223,Z223,(ROW()-370)/276),2)</f>
        <v>#NUM!</v>
      </c>
    </row>
    <row r="225" spans="1:26" x14ac:dyDescent="0.2">
      <c r="A225" s="4" t="s">
        <v>1110</v>
      </c>
      <c r="B225" s="10" t="s">
        <v>1111</v>
      </c>
      <c r="C225" s="14" t="s">
        <v>1097</v>
      </c>
      <c r="D225" s="10"/>
      <c r="E225" s="3" t="s">
        <v>144</v>
      </c>
      <c r="F225" s="3" t="s">
        <v>1094</v>
      </c>
      <c r="G225" s="3" t="s">
        <v>25</v>
      </c>
      <c r="H225" s="3" t="s">
        <v>21</v>
      </c>
      <c r="I225" s="3">
        <v>8</v>
      </c>
      <c r="J225" s="3">
        <v>230</v>
      </c>
      <c r="K225" s="21">
        <v>0.33</v>
      </c>
      <c r="L225" s="3">
        <v>26</v>
      </c>
      <c r="M225" s="3">
        <v>240</v>
      </c>
      <c r="N225" s="21">
        <v>0.45</v>
      </c>
      <c r="O225" s="25">
        <v>470</v>
      </c>
      <c r="P225" s="21">
        <v>0.34</v>
      </c>
      <c r="Q225" s="21">
        <v>0.42</v>
      </c>
      <c r="T225" s="25">
        <f>J225+M225</f>
        <v>470</v>
      </c>
      <c r="U225" s="21">
        <f>ROUNDDOWN(IF(T225=T224,U224,(ROW()-2)/368),2)</f>
        <v>0.6</v>
      </c>
      <c r="V225" s="21">
        <f>ROUNDDOWN(IF(O225=O224,V224,(ROW()-517)/33+0.03),2)</f>
        <v>-8.81</v>
      </c>
      <c r="W225" s="25">
        <f>ROUNDDOWN(IF(I225=I224,W224,MAX(_xlfn.NORM.INV((ROW()-2)/644,250,43),150))/10,0)*10</f>
        <v>230</v>
      </c>
      <c r="X225" s="21">
        <f>ROUNDDOWN(IF(W225=W224,X224,(ROW()-2)/644),2)</f>
        <v>0.33</v>
      </c>
      <c r="Y225" s="3">
        <f>ROUNDDOWN(IF(L225=L224,Y224,MAX(_xlfn.NORM.INV((ROW()-2)/368,250,43),150))/10,0)*10</f>
        <v>260</v>
      </c>
      <c r="Z225" s="21" t="e">
        <f>ROUNDDOWN(IF(Y225=Y224,Z224,(ROW()-2)/368+0.01),2)</f>
        <v>#NUM!</v>
      </c>
    </row>
    <row r="226" spans="1:26" x14ac:dyDescent="0.2">
      <c r="A226" s="5" t="s">
        <v>137</v>
      </c>
      <c r="B226" s="6" t="s">
        <v>138</v>
      </c>
      <c r="C226" s="14" t="s">
        <v>99</v>
      </c>
      <c r="D226" s="6"/>
      <c r="E226" s="3" t="s">
        <v>65</v>
      </c>
      <c r="F226" s="3" t="s">
        <v>66</v>
      </c>
      <c r="G226" s="3" t="s">
        <v>25</v>
      </c>
      <c r="H226" s="3" t="s">
        <v>67</v>
      </c>
      <c r="I226" s="3">
        <v>8</v>
      </c>
      <c r="J226" s="3">
        <v>230</v>
      </c>
      <c r="K226" s="21">
        <v>0.33</v>
      </c>
      <c r="L226" s="3">
        <v>54</v>
      </c>
      <c r="M226" s="3">
        <v>240</v>
      </c>
      <c r="N226" s="21">
        <v>0.41</v>
      </c>
      <c r="O226" s="25">
        <v>470</v>
      </c>
      <c r="P226" s="21">
        <v>0.46</v>
      </c>
      <c r="Q226" s="21">
        <v>0.31</v>
      </c>
      <c r="T226" s="25">
        <f>J226+M226</f>
        <v>470</v>
      </c>
      <c r="U226" s="21">
        <f>ROUNDDOWN(IF(T226=T225,U225,(ROW()-370)/276),2)</f>
        <v>0.6</v>
      </c>
      <c r="V226" s="21">
        <f>ROUNDDOWN(IF(O226=O225,V225,(ROW()-592)/78+0.02),2)</f>
        <v>-8.81</v>
      </c>
      <c r="W226" s="25">
        <f>ROUNDDOWN(IF(I226=I225,W225,MAX(_xlfn.NORM.INV((ROW()-2)/644,250,43),150))/10,0)*10</f>
        <v>230</v>
      </c>
      <c r="X226" s="21">
        <f>ROUNDDOWN(IF(W226=W225,X225,(ROW()-2)/644),2)</f>
        <v>0.33</v>
      </c>
      <c r="Y226" s="3" t="e">
        <f>ROUNDDOWN(IF(L225=L226,Y225,MAX(_xlfn.NORM.INV((ROW()-370)/276,250,43),150))/10,0)*10</f>
        <v>#NUM!</v>
      </c>
      <c r="Z226" s="21" t="e">
        <f>ROUNDDOWN(IF(Y226=Y225,Z225,(ROW()-370)/276),2)</f>
        <v>#NUM!</v>
      </c>
    </row>
    <row r="227" spans="1:26" x14ac:dyDescent="0.2">
      <c r="A227" s="4" t="s">
        <v>881</v>
      </c>
      <c r="B227" s="10" t="s">
        <v>882</v>
      </c>
      <c r="C227" s="14" t="s">
        <v>782</v>
      </c>
      <c r="D227" s="10"/>
      <c r="E227" s="3" t="s">
        <v>65</v>
      </c>
      <c r="F227" s="3" t="s">
        <v>675</v>
      </c>
      <c r="G227" s="3" t="s">
        <v>25</v>
      </c>
      <c r="H227" s="3" t="s">
        <v>67</v>
      </c>
      <c r="I227" s="3">
        <v>8</v>
      </c>
      <c r="J227" s="3">
        <v>230</v>
      </c>
      <c r="K227" s="21">
        <v>0.33</v>
      </c>
      <c r="L227" s="3">
        <v>59</v>
      </c>
      <c r="M227" s="3">
        <v>250</v>
      </c>
      <c r="N227" s="21">
        <v>0.5</v>
      </c>
      <c r="O227" s="25">
        <v>480</v>
      </c>
      <c r="P227" s="21">
        <v>0.5</v>
      </c>
      <c r="Q227" s="21">
        <v>0.36</v>
      </c>
      <c r="T227" s="25">
        <f>J227+M227</f>
        <v>480</v>
      </c>
      <c r="U227" s="21">
        <f>ROUNDDOWN(IF(T227=T226,U226,(ROW()-370)/276),2)</f>
        <v>-0.51</v>
      </c>
      <c r="V227" s="21">
        <f>ROUNDDOWN(IF(O227=O226,V226,(ROW()-592)/78+0.02),2)</f>
        <v>-4.6500000000000004</v>
      </c>
      <c r="W227" s="25">
        <f>ROUNDDOWN(IF(I227=I226,W226,MAX(_xlfn.NORM.INV((ROW()-2)/644,250,43),150))/10,0)*10</f>
        <v>230</v>
      </c>
      <c r="X227" s="21">
        <f>ROUNDDOWN(IF(W227=W226,X226,(ROW()-2)/644),2)</f>
        <v>0.33</v>
      </c>
      <c r="Y227" s="3" t="e">
        <f>ROUNDDOWN(IF(L226=L227,Y226,MAX(_xlfn.NORM.INV((ROW()-370)/276,250,43),150))/10,0)*10</f>
        <v>#NUM!</v>
      </c>
      <c r="Z227" s="21" t="e">
        <f>ROUNDDOWN(IF(Y227=Y226,Z226,(ROW()-370)/276),2)</f>
        <v>#NUM!</v>
      </c>
    </row>
    <row r="228" spans="1:26" x14ac:dyDescent="0.2">
      <c r="A228" s="4" t="s">
        <v>847</v>
      </c>
      <c r="B228" s="10" t="s">
        <v>848</v>
      </c>
      <c r="C228" s="14" t="s">
        <v>782</v>
      </c>
      <c r="D228" s="10"/>
      <c r="E228" s="3" t="s">
        <v>65</v>
      </c>
      <c r="F228" s="3" t="s">
        <v>675</v>
      </c>
      <c r="G228" s="3" t="s">
        <v>25</v>
      </c>
      <c r="H228" s="3" t="s">
        <v>67</v>
      </c>
      <c r="I228" s="3">
        <v>8</v>
      </c>
      <c r="J228" s="3">
        <v>230</v>
      </c>
      <c r="K228" s="21">
        <v>0.33</v>
      </c>
      <c r="L228" s="3">
        <v>104</v>
      </c>
      <c r="M228" s="3">
        <v>290</v>
      </c>
      <c r="N228" s="21">
        <v>0.82</v>
      </c>
      <c r="O228" s="25">
        <v>520</v>
      </c>
      <c r="P228" s="21">
        <v>0.7</v>
      </c>
      <c r="Q228" s="21">
        <v>0.56999999999999995</v>
      </c>
      <c r="T228" s="25">
        <f>J228+M228</f>
        <v>520</v>
      </c>
      <c r="U228" s="21">
        <f>ROUNDDOWN(IF(T228=T227,U227,(ROW()-370)/276),2)</f>
        <v>-0.51</v>
      </c>
      <c r="V228" s="21">
        <f>ROUNDDOWN(IF(O228=O227,V227,(ROW()-592)/78+0.02),2)</f>
        <v>-4.6399999999999997</v>
      </c>
      <c r="W228" s="25">
        <f>ROUNDDOWN(IF(I228=I227,W227,MAX(_xlfn.NORM.INV((ROW()-2)/644,250,43),150))/10,0)*10</f>
        <v>230</v>
      </c>
      <c r="X228" s="21">
        <f>ROUNDDOWN(IF(W228=W227,X227,(ROW()-2)/644),2)</f>
        <v>0.33</v>
      </c>
      <c r="Y228" s="3" t="e">
        <f>ROUNDDOWN(IF(L227=L228,Y227,MAX(_xlfn.NORM.INV((ROW()-370)/276,250,43),150))/10,0)*10</f>
        <v>#NUM!</v>
      </c>
      <c r="Z228" s="21" t="e">
        <f>ROUNDDOWN(IF(Y228=Y227,Z227,(ROW()-370)/276),2)</f>
        <v>#NUM!</v>
      </c>
    </row>
    <row r="229" spans="1:26" x14ac:dyDescent="0.2">
      <c r="A229" s="4" t="s">
        <v>653</v>
      </c>
      <c r="B229" s="10" t="s">
        <v>654</v>
      </c>
      <c r="C229" s="14" t="s">
        <v>602</v>
      </c>
      <c r="D229" s="10"/>
      <c r="E229" s="3" t="s">
        <v>576</v>
      </c>
      <c r="F229" s="3" t="s">
        <v>577</v>
      </c>
      <c r="G229" s="3" t="s">
        <v>25</v>
      </c>
      <c r="H229" s="3" t="s">
        <v>67</v>
      </c>
      <c r="I229" s="3">
        <v>8</v>
      </c>
      <c r="J229" s="3">
        <v>230</v>
      </c>
      <c r="K229" s="21">
        <v>0.33</v>
      </c>
      <c r="L229" s="3">
        <v>44</v>
      </c>
      <c r="M229" s="3">
        <v>230</v>
      </c>
      <c r="N229" s="21">
        <v>0.32</v>
      </c>
      <c r="O229" s="25">
        <v>460</v>
      </c>
      <c r="P229" s="21">
        <v>0.4</v>
      </c>
      <c r="Q229" s="21">
        <v>0.26</v>
      </c>
      <c r="T229" s="25">
        <f>J229+M229</f>
        <v>460</v>
      </c>
      <c r="U229" s="21">
        <f>ROUNDDOWN(IF(T229=T228,U228,(ROW()-370)/276),2)</f>
        <v>-0.51</v>
      </c>
      <c r="V229" s="21">
        <f>ROUNDDOWN(IF(O229=O228,V228,(ROW()-776)/22+0.04),2)</f>
        <v>-24.82</v>
      </c>
      <c r="W229" s="25">
        <f>ROUNDDOWN(IF(I229=I228,W228,MAX(_xlfn.NORM.INV((ROW()-2)/644,250,43),150))/10,0)*10</f>
        <v>230</v>
      </c>
      <c r="X229" s="21">
        <f>ROUNDDOWN(IF(W229=W228,X228,(ROW()-2)/644),2)</f>
        <v>0.33</v>
      </c>
      <c r="Y229" s="3" t="e">
        <f>ROUNDDOWN(IF(L228=L229,Y228,MAX(_xlfn.NORM.INV((ROW()-370)/276,250,43),150))/10,0)*10</f>
        <v>#NUM!</v>
      </c>
      <c r="Z229" s="21" t="e">
        <f>ROUNDDOWN(IF(Y229=Y228,Z228,(ROW()-370)/276),2)</f>
        <v>#NUM!</v>
      </c>
    </row>
    <row r="230" spans="1:26" x14ac:dyDescent="0.2">
      <c r="A230" s="4" t="s">
        <v>1731</v>
      </c>
      <c r="B230" s="10" t="s">
        <v>1732</v>
      </c>
      <c r="C230" s="14" t="s">
        <v>1710</v>
      </c>
      <c r="D230" s="10"/>
      <c r="E230" s="3" t="s">
        <v>576</v>
      </c>
      <c r="F230" s="3" t="s">
        <v>1639</v>
      </c>
      <c r="G230" s="3" t="s">
        <v>25</v>
      </c>
      <c r="H230" s="3" t="s">
        <v>67</v>
      </c>
      <c r="I230" s="3">
        <v>8</v>
      </c>
      <c r="J230" s="3">
        <v>230</v>
      </c>
      <c r="K230" s="21">
        <v>0.33</v>
      </c>
      <c r="L230" s="3">
        <v>74</v>
      </c>
      <c r="M230" s="3">
        <v>270</v>
      </c>
      <c r="N230" s="21">
        <v>0.69</v>
      </c>
      <c r="O230" s="25">
        <v>500</v>
      </c>
      <c r="P230" s="21">
        <v>0.6</v>
      </c>
      <c r="Q230" s="21">
        <v>0.54</v>
      </c>
      <c r="T230" s="25">
        <f>J230+M230</f>
        <v>500</v>
      </c>
      <c r="U230" s="21">
        <f>ROUNDDOWN(IF(T230=T229,U229,(ROW()-370)/276),2)</f>
        <v>-0.5</v>
      </c>
      <c r="V230" s="21">
        <f>ROUNDDOWN(IF(O230=O229,V229,(ROW()-776)/22+0.04),2)</f>
        <v>-24.77</v>
      </c>
      <c r="W230" s="25">
        <f>ROUNDDOWN(IF(I230=I229,W229,MAX(_xlfn.NORM.INV((ROW()-2)/644,250,43),150))/10,0)*10</f>
        <v>230</v>
      </c>
      <c r="X230" s="21">
        <f>ROUNDDOWN(IF(W230=W229,X229,(ROW()-2)/644),2)</f>
        <v>0.33</v>
      </c>
      <c r="Y230" s="3" t="e">
        <f>ROUNDDOWN(IF(L229=L230,Y229,MAX(_xlfn.NORM.INV((ROW()-370)/276,250,43),150))/10,0)*10</f>
        <v>#NUM!</v>
      </c>
      <c r="Z230" s="21" t="e">
        <f>ROUNDDOWN(IF(Y230=Y229,Z229,(ROW()-370)/276),2)</f>
        <v>#NUM!</v>
      </c>
    </row>
    <row r="231" spans="1:26" x14ac:dyDescent="0.2">
      <c r="A231" s="4" t="s">
        <v>952</v>
      </c>
      <c r="B231" s="10" t="s">
        <v>953</v>
      </c>
      <c r="C231" s="14" t="s">
        <v>947</v>
      </c>
      <c r="D231" s="10"/>
      <c r="E231" s="3" t="s">
        <v>894</v>
      </c>
      <c r="F231" s="3" t="s">
        <v>895</v>
      </c>
      <c r="G231" s="3" t="s">
        <v>25</v>
      </c>
      <c r="H231" s="3" t="s">
        <v>21</v>
      </c>
      <c r="I231" s="3">
        <v>8</v>
      </c>
      <c r="J231" s="3">
        <v>230</v>
      </c>
      <c r="K231" s="21">
        <v>0.33</v>
      </c>
      <c r="L231" s="3">
        <v>18</v>
      </c>
      <c r="M231" s="3">
        <v>230</v>
      </c>
      <c r="N231" s="21">
        <v>0.33</v>
      </c>
      <c r="O231" s="25">
        <v>460</v>
      </c>
      <c r="P231" s="21">
        <v>0.3</v>
      </c>
      <c r="Q231" s="21">
        <v>0.46</v>
      </c>
      <c r="T231" s="25">
        <f>J231+M231</f>
        <v>460</v>
      </c>
      <c r="U231" s="21">
        <f>ROUNDDOWN(IF(T231=T230,U230,(ROW()-2)/368),2)</f>
        <v>0.62</v>
      </c>
      <c r="V231" s="21">
        <f>ROUNDDOWN(IF(O231=O230,V230,(ROW()-849)/15+0.06),2)</f>
        <v>-41.14</v>
      </c>
      <c r="W231" s="25">
        <f>ROUNDDOWN(IF(I231=I230,W230,MAX(_xlfn.NORM.INV((ROW()-2)/644,250,43),150))/10,0)*10</f>
        <v>230</v>
      </c>
      <c r="X231" s="21">
        <f>ROUNDDOWN(IF(W231=W230,X230,(ROW()-2)/644),2)</f>
        <v>0.33</v>
      </c>
      <c r="Y231" s="3">
        <f>ROUNDDOWN(IF(L231=L230,Y230,MAX(_xlfn.NORM.INV((ROW()-2)/368,250,43),150))/10,0)*10</f>
        <v>260</v>
      </c>
      <c r="Z231" s="21" t="e">
        <f>ROUNDDOWN(IF(Y231=Y230,Z230,(ROW()-2)/368+0.01),2)</f>
        <v>#NUM!</v>
      </c>
    </row>
    <row r="232" spans="1:26" x14ac:dyDescent="0.2">
      <c r="A232" s="4" t="s">
        <v>1555</v>
      </c>
      <c r="B232" s="10" t="s">
        <v>1556</v>
      </c>
      <c r="C232" s="14" t="s">
        <v>1544</v>
      </c>
      <c r="D232" s="10"/>
      <c r="E232" s="3" t="s">
        <v>1501</v>
      </c>
      <c r="F232" s="3" t="s">
        <v>1502</v>
      </c>
      <c r="G232" s="3" t="s">
        <v>25</v>
      </c>
      <c r="H232" s="3" t="s">
        <v>21</v>
      </c>
      <c r="I232" s="3">
        <v>8</v>
      </c>
      <c r="J232" s="3">
        <v>230</v>
      </c>
      <c r="K232" s="21">
        <v>0.33</v>
      </c>
      <c r="L232" s="3">
        <v>45</v>
      </c>
      <c r="M232" s="3">
        <v>270</v>
      </c>
      <c r="N232" s="21">
        <v>0.69</v>
      </c>
      <c r="O232" s="25">
        <v>500</v>
      </c>
      <c r="P232" s="21">
        <v>0.5</v>
      </c>
      <c r="Q232" s="21">
        <v>0.72</v>
      </c>
      <c r="T232" s="25">
        <f>J232+M232</f>
        <v>500</v>
      </c>
      <c r="U232" s="21">
        <f>ROUNDDOWN(IF(T232=T231,U231,(ROW()-2)/368),2)</f>
        <v>0.62</v>
      </c>
      <c r="V232" s="21">
        <f>ROUNDDOWN(IF(O232=O231,V231,(ROW()-887)/11+0.09),2)</f>
        <v>-59.45</v>
      </c>
      <c r="W232" s="25">
        <f>ROUNDDOWN(IF(I232=I231,W231,MAX(_xlfn.NORM.INV((ROW()-2)/644,250,43),150))/10,0)*10</f>
        <v>230</v>
      </c>
      <c r="X232" s="21">
        <f>ROUNDDOWN(IF(W232=W231,X231,(ROW()-2)/644),2)</f>
        <v>0.33</v>
      </c>
      <c r="Y232" s="3">
        <f>ROUNDDOWN(IF(L232=L231,Y231,MAX(_xlfn.NORM.INV((ROW()-2)/368,250,43),150))/10,0)*10</f>
        <v>260</v>
      </c>
      <c r="Z232" s="21" t="e">
        <f>ROUNDDOWN(IF(Y232=Y231,Z231,(ROW()-2)/368+0.01),2)</f>
        <v>#NUM!</v>
      </c>
    </row>
    <row r="233" spans="1:26" x14ac:dyDescent="0.2">
      <c r="A233" s="4" t="s">
        <v>1600</v>
      </c>
      <c r="B233" s="10" t="s">
        <v>1601</v>
      </c>
      <c r="C233" s="14" t="s">
        <v>1567</v>
      </c>
      <c r="D233" s="10"/>
      <c r="E233" s="3" t="s">
        <v>1501</v>
      </c>
      <c r="F233" s="3" t="s">
        <v>1502</v>
      </c>
      <c r="G233" s="3" t="s">
        <v>25</v>
      </c>
      <c r="H233" s="3" t="s">
        <v>67</v>
      </c>
      <c r="I233" s="3">
        <v>8</v>
      </c>
      <c r="J233" s="3">
        <v>230</v>
      </c>
      <c r="K233" s="21">
        <v>0.33</v>
      </c>
      <c r="L233" s="3">
        <v>15</v>
      </c>
      <c r="M233" s="3">
        <v>170</v>
      </c>
      <c r="N233" s="21">
        <v>0.03</v>
      </c>
      <c r="O233" s="25">
        <v>400</v>
      </c>
      <c r="P233" s="21">
        <v>0.15</v>
      </c>
      <c r="Q233" s="21">
        <v>0.33</v>
      </c>
      <c r="T233" s="25">
        <f>J233+M233</f>
        <v>400</v>
      </c>
      <c r="U233" s="21">
        <f>ROUNDDOWN(IF(T233=T232,U232,(ROW()-370)/276),2)</f>
        <v>-0.49</v>
      </c>
      <c r="V233" s="21">
        <f>ROUNDDOWN(IF(O233=O232,V232,(ROW()-898)/35+0.02),2)</f>
        <v>-18.98</v>
      </c>
      <c r="W233" s="25">
        <f>ROUNDDOWN(IF(I233=I232,W232,MAX(_xlfn.NORM.INV((ROW()-2)/644,250,43),150))/10,0)*10</f>
        <v>230</v>
      </c>
      <c r="X233" s="21">
        <f>ROUNDDOWN(IF(W233=W232,X232,(ROW()-2)/644),2)</f>
        <v>0.33</v>
      </c>
      <c r="Y233" s="3" t="e">
        <f>ROUNDDOWN(IF(L232=L233,Y232,MAX(_xlfn.NORM.INV((ROW()-370)/276,250,43),150))/10,0)*10</f>
        <v>#NUM!</v>
      </c>
      <c r="Z233" s="21" t="e">
        <f>ROUNDDOWN(IF(Y233=Y232,Z232,(ROW()-370)/276),2)</f>
        <v>#NUM!</v>
      </c>
    </row>
    <row r="234" spans="1:26" x14ac:dyDescent="0.2">
      <c r="A234" s="4" t="s">
        <v>1602</v>
      </c>
      <c r="B234" s="10" t="s">
        <v>1603</v>
      </c>
      <c r="C234" s="14" t="s">
        <v>1567</v>
      </c>
      <c r="D234" s="10"/>
      <c r="E234" s="3" t="s">
        <v>1501</v>
      </c>
      <c r="F234" s="3" t="s">
        <v>1502</v>
      </c>
      <c r="G234" s="3" t="s">
        <v>25</v>
      </c>
      <c r="H234" s="3" t="s">
        <v>67</v>
      </c>
      <c r="I234" s="3">
        <v>8</v>
      </c>
      <c r="J234" s="3">
        <v>230</v>
      </c>
      <c r="K234" s="21">
        <v>0.33</v>
      </c>
      <c r="L234" s="3">
        <v>26</v>
      </c>
      <c r="M234" s="3">
        <v>200</v>
      </c>
      <c r="N234" s="21">
        <v>0.12</v>
      </c>
      <c r="O234" s="25">
        <v>430</v>
      </c>
      <c r="P234" s="21">
        <v>0.3</v>
      </c>
      <c r="Q234" s="21">
        <v>0.42</v>
      </c>
      <c r="T234" s="25">
        <f>J234+M234</f>
        <v>430</v>
      </c>
      <c r="U234" s="21">
        <f>ROUNDDOWN(IF(T234=T233,U233,(ROW()-370)/276),2)</f>
        <v>-0.49</v>
      </c>
      <c r="V234" s="21">
        <f>ROUNDDOWN(IF(O234=O233,V233,(ROW()-898)/35+0.02),2)</f>
        <v>-18.95</v>
      </c>
      <c r="W234" s="25">
        <f>ROUNDDOWN(IF(I234=I233,W233,MAX(_xlfn.NORM.INV((ROW()-2)/644,250,43),150))/10,0)*10</f>
        <v>230</v>
      </c>
      <c r="X234" s="21">
        <f>ROUNDDOWN(IF(W234=W233,X233,(ROW()-2)/644),2)</f>
        <v>0.33</v>
      </c>
      <c r="Y234" s="3" t="e">
        <f>ROUNDDOWN(IF(L233=L234,Y233,MAX(_xlfn.NORM.INV((ROW()-370)/276,250,43),150))/10,0)*10</f>
        <v>#NUM!</v>
      </c>
      <c r="Z234" s="21" t="e">
        <f>ROUNDDOWN(IF(Y234=Y233,Z233,(ROW()-370)/276),2)</f>
        <v>#NUM!</v>
      </c>
    </row>
    <row r="235" spans="1:26" x14ac:dyDescent="0.2">
      <c r="A235" s="4" t="s">
        <v>1588</v>
      </c>
      <c r="B235" s="10" t="s">
        <v>1589</v>
      </c>
      <c r="C235" s="14" t="s">
        <v>1567</v>
      </c>
      <c r="D235" s="10"/>
      <c r="E235" s="3" t="s">
        <v>1501</v>
      </c>
      <c r="F235" s="3" t="s">
        <v>1502</v>
      </c>
      <c r="G235" s="3" t="s">
        <v>25</v>
      </c>
      <c r="H235" s="3" t="s">
        <v>67</v>
      </c>
      <c r="I235" s="3">
        <v>8</v>
      </c>
      <c r="J235" s="3">
        <v>230</v>
      </c>
      <c r="K235" s="21">
        <v>0.33</v>
      </c>
      <c r="L235" s="3">
        <v>48</v>
      </c>
      <c r="M235" s="3">
        <v>230</v>
      </c>
      <c r="N235" s="21">
        <v>0.32</v>
      </c>
      <c r="O235" s="25">
        <v>460</v>
      </c>
      <c r="P235" s="21">
        <v>0.4</v>
      </c>
      <c r="Q235" s="21">
        <v>0.5</v>
      </c>
      <c r="T235" s="25">
        <f>J235+M235</f>
        <v>460</v>
      </c>
      <c r="U235" s="21">
        <f>ROUNDDOWN(IF(T235=T234,U234,(ROW()-370)/276),2)</f>
        <v>-0.48</v>
      </c>
      <c r="V235" s="21">
        <f>ROUNDDOWN(IF(O235=O234,V234,(ROW()-898)/35+0.02),2)</f>
        <v>-18.920000000000002</v>
      </c>
      <c r="W235" s="25">
        <f>ROUNDDOWN(IF(I235=I234,W234,MAX(_xlfn.NORM.INV((ROW()-2)/644,250,43),150))/10,0)*10</f>
        <v>230</v>
      </c>
      <c r="X235" s="21">
        <f>ROUNDDOWN(IF(W235=W234,X234,(ROW()-2)/644),2)</f>
        <v>0.33</v>
      </c>
      <c r="Y235" s="3" t="e">
        <f>ROUNDDOWN(IF(L234=L235,Y234,MAX(_xlfn.NORM.INV((ROW()-370)/276,250,43),150))/10,0)*10</f>
        <v>#NUM!</v>
      </c>
      <c r="Z235" s="21" t="e">
        <f>ROUNDDOWN(IF(Y235=Y234,Z234,(ROW()-370)/276),2)</f>
        <v>#NUM!</v>
      </c>
    </row>
    <row r="236" spans="1:26" x14ac:dyDescent="0.2">
      <c r="A236" s="4" t="s">
        <v>316</v>
      </c>
      <c r="B236" s="10" t="s">
        <v>317</v>
      </c>
      <c r="C236" s="14" t="s">
        <v>315</v>
      </c>
      <c r="D236" s="10"/>
      <c r="E236" s="3" t="s">
        <v>280</v>
      </c>
      <c r="F236" s="3" t="s">
        <v>281</v>
      </c>
      <c r="G236" s="3" t="s">
        <v>25</v>
      </c>
      <c r="H236" s="3" t="s">
        <v>21</v>
      </c>
      <c r="I236" s="3">
        <v>8</v>
      </c>
      <c r="J236" s="3">
        <v>230</v>
      </c>
      <c r="K236" s="21">
        <v>0.33</v>
      </c>
      <c r="L236" s="3">
        <v>10</v>
      </c>
      <c r="M236" s="3">
        <v>220</v>
      </c>
      <c r="N236" s="21">
        <v>0.26</v>
      </c>
      <c r="O236" s="25">
        <v>450</v>
      </c>
      <c r="P236" s="21">
        <v>0.27</v>
      </c>
      <c r="Q236" s="21">
        <v>0.16</v>
      </c>
      <c r="R236" s="2"/>
      <c r="T236" s="25">
        <f>J236+M236</f>
        <v>450</v>
      </c>
      <c r="U236" s="21">
        <f>ROUNDDOWN(IF(T236=T235,U235,(ROW()-2)/368),2)</f>
        <v>0.63</v>
      </c>
      <c r="V236" s="21">
        <f>ROUNDDOWN(IF(O236=O235,V235,(ROW()-953)/18+0.05),2)</f>
        <v>-39.78</v>
      </c>
      <c r="W236" s="25">
        <f>ROUNDDOWN(IF(I236=I235,W235,MAX(_xlfn.NORM.INV((ROW()-2)/644,250,43),150))/10,0)*10</f>
        <v>230</v>
      </c>
      <c r="X236" s="21">
        <f>ROUNDDOWN(IF(W236=W235,X235,(ROW()-2)/644),2)</f>
        <v>0.33</v>
      </c>
      <c r="Y236" s="3">
        <f>ROUNDDOWN(IF(L236=L235,Y235,MAX(_xlfn.NORM.INV((ROW()-2)/368,250,43),150))/10,0)*10</f>
        <v>260</v>
      </c>
      <c r="Z236" s="21" t="e">
        <f>ROUNDDOWN(IF(Y236=Y235,Z235,(ROW()-2)/368+0.01),2)</f>
        <v>#NUM!</v>
      </c>
    </row>
    <row r="237" spans="1:26" x14ac:dyDescent="0.2">
      <c r="A237" s="4" t="s">
        <v>1492</v>
      </c>
      <c r="B237" s="10" t="s">
        <v>1493</v>
      </c>
      <c r="C237" s="14" t="s">
        <v>1463</v>
      </c>
      <c r="D237" s="10"/>
      <c r="E237" s="3" t="s">
        <v>1443</v>
      </c>
      <c r="F237" s="3" t="s">
        <v>1444</v>
      </c>
      <c r="G237" s="3" t="s">
        <v>25</v>
      </c>
      <c r="H237" s="3" t="s">
        <v>67</v>
      </c>
      <c r="I237" s="3">
        <v>9</v>
      </c>
      <c r="J237" s="3">
        <v>230</v>
      </c>
      <c r="K237" s="21">
        <v>0.33</v>
      </c>
      <c r="L237" s="3">
        <v>39</v>
      </c>
      <c r="M237" s="3">
        <v>220</v>
      </c>
      <c r="N237" s="21">
        <v>0.24</v>
      </c>
      <c r="O237" s="25">
        <v>450</v>
      </c>
      <c r="P237" s="21">
        <v>0.35</v>
      </c>
      <c r="Q237" s="21">
        <v>0.59</v>
      </c>
      <c r="T237" s="25">
        <f>J237+M237</f>
        <v>450</v>
      </c>
      <c r="U237" s="21">
        <f>ROUNDDOWN(IF(T237=T236,U236,(ROW()-370)/276),2)</f>
        <v>0.63</v>
      </c>
      <c r="V237" s="21">
        <f>ROUNDDOWN(IF(O237=O236,V236,(ROW()-493)/15+0.06),2)</f>
        <v>-39.78</v>
      </c>
      <c r="W237" s="25">
        <f>ROUNDDOWN(IF(I237=I236,W236,MAX(_xlfn.NORM.INV((ROW()-2)/644,250,43),150))/10,0)*10</f>
        <v>230</v>
      </c>
      <c r="X237" s="21">
        <f>ROUNDDOWN(IF(W237=W236,X236,(ROW()-2)/644),2)</f>
        <v>0.33</v>
      </c>
      <c r="Y237" s="3" t="e">
        <f>ROUNDDOWN(IF(L236=L237,Y236,MAX(_xlfn.NORM.INV((ROW()-370)/276,250,43),150))/10,0)*10</f>
        <v>#NUM!</v>
      </c>
      <c r="Z237" s="21" t="e">
        <f>ROUNDDOWN(IF(Y237=Y236,Z236,(ROW()-370)/276),2)</f>
        <v>#NUM!</v>
      </c>
    </row>
    <row r="238" spans="1:26" x14ac:dyDescent="0.2">
      <c r="A238" s="9" t="s">
        <v>170</v>
      </c>
      <c r="B238" s="10" t="s">
        <v>171</v>
      </c>
      <c r="C238" s="14" t="s">
        <v>161</v>
      </c>
      <c r="D238" s="10"/>
      <c r="E238" s="3" t="s">
        <v>144</v>
      </c>
      <c r="F238" s="3" t="s">
        <v>145</v>
      </c>
      <c r="G238" s="3" t="s">
        <v>25</v>
      </c>
      <c r="H238" s="3" t="s">
        <v>21</v>
      </c>
      <c r="I238" s="3">
        <v>9</v>
      </c>
      <c r="J238" s="3">
        <v>230</v>
      </c>
      <c r="K238" s="21">
        <v>0.33</v>
      </c>
      <c r="L238" s="3">
        <v>3</v>
      </c>
      <c r="M238" s="3">
        <v>210</v>
      </c>
      <c r="N238" s="21">
        <v>0.18</v>
      </c>
      <c r="O238" s="25">
        <v>440</v>
      </c>
      <c r="P238" s="21">
        <v>0.22</v>
      </c>
      <c r="Q238" s="21">
        <v>0.3</v>
      </c>
      <c r="T238" s="25">
        <f>J238+M238</f>
        <v>440</v>
      </c>
      <c r="U238" s="21">
        <f>ROUNDDOWN(IF(T238=T237,U237,(ROW()-2)/368),2)</f>
        <v>0.64</v>
      </c>
      <c r="V238" s="21">
        <f>ROUNDDOWN(IF(O238=O237,V237,(ROW()-517)/33+0.03),2)</f>
        <v>-8.42</v>
      </c>
      <c r="W238" s="25">
        <f>ROUNDDOWN(IF(I238=I237,W237,MAX(_xlfn.NORM.INV((ROW()-2)/644,250,43),150))/10,0)*10</f>
        <v>230</v>
      </c>
      <c r="X238" s="21">
        <f>ROUNDDOWN(IF(W238=W237,X237,(ROW()-2)/644),2)</f>
        <v>0.33</v>
      </c>
      <c r="Y238" s="3">
        <f>ROUNDDOWN(IF(L238=L237,Y237,MAX(_xlfn.NORM.INV((ROW()-2)/368,250,43),150))/10,0)*10</f>
        <v>260</v>
      </c>
      <c r="Z238" s="21" t="e">
        <f>ROUNDDOWN(IF(Y238=Y237,Z237,(ROW()-2)/368+0.01),2)</f>
        <v>#NUM!</v>
      </c>
    </row>
    <row r="239" spans="1:26" x14ac:dyDescent="0.2">
      <c r="A239" s="4" t="s">
        <v>803</v>
      </c>
      <c r="B239" s="10" t="s">
        <v>804</v>
      </c>
      <c r="C239" s="14" t="s">
        <v>782</v>
      </c>
      <c r="D239" s="10"/>
      <c r="E239" s="3" t="s">
        <v>65</v>
      </c>
      <c r="F239" s="3" t="s">
        <v>675</v>
      </c>
      <c r="G239" s="3" t="s">
        <v>25</v>
      </c>
      <c r="H239" s="3" t="s">
        <v>67</v>
      </c>
      <c r="I239" s="3">
        <v>9</v>
      </c>
      <c r="J239" s="3">
        <v>230</v>
      </c>
      <c r="K239" s="21">
        <v>0.33</v>
      </c>
      <c r="L239" s="3">
        <v>59</v>
      </c>
      <c r="M239" s="3">
        <v>250</v>
      </c>
      <c r="N239" s="21">
        <v>0.5</v>
      </c>
      <c r="O239" s="25">
        <v>480</v>
      </c>
      <c r="P239" s="21">
        <v>0.5</v>
      </c>
      <c r="Q239" s="21">
        <v>0.36</v>
      </c>
      <c r="T239" s="25">
        <f>J239+M239</f>
        <v>480</v>
      </c>
      <c r="U239" s="21">
        <f>ROUNDDOWN(IF(T239=T238,U238,(ROW()-370)/276),2)</f>
        <v>-0.47</v>
      </c>
      <c r="V239" s="21">
        <f>ROUNDDOWN(IF(O239=O238,V238,(ROW()-592)/78+0.02),2)</f>
        <v>-4.5</v>
      </c>
      <c r="W239" s="25">
        <f>ROUNDDOWN(IF(I239=I238,W238,MAX(_xlfn.NORM.INV((ROW()-2)/644,250,43),150))/10,0)*10</f>
        <v>230</v>
      </c>
      <c r="X239" s="21">
        <f>ROUNDDOWN(IF(W239=W238,X238,(ROW()-2)/644),2)</f>
        <v>0.33</v>
      </c>
      <c r="Y239" s="3" t="e">
        <f>ROUNDDOWN(IF(L238=L239,Y238,MAX(_xlfn.NORM.INV((ROW()-370)/276,250,43),150))/10,0)*10</f>
        <v>#NUM!</v>
      </c>
      <c r="Z239" s="21" t="e">
        <f>ROUNDDOWN(IF(Y239=Y238,Z238,(ROW()-370)/276),2)</f>
        <v>#NUM!</v>
      </c>
    </row>
    <row r="240" spans="1:26" x14ac:dyDescent="0.2">
      <c r="A240" s="4" t="s">
        <v>819</v>
      </c>
      <c r="B240" s="10" t="s">
        <v>820</v>
      </c>
      <c r="C240" s="14" t="s">
        <v>782</v>
      </c>
      <c r="D240" s="10"/>
      <c r="E240" s="3" t="s">
        <v>65</v>
      </c>
      <c r="F240" s="3" t="s">
        <v>675</v>
      </c>
      <c r="G240" s="3" t="s">
        <v>25</v>
      </c>
      <c r="H240" s="3" t="s">
        <v>67</v>
      </c>
      <c r="I240" s="3">
        <v>9</v>
      </c>
      <c r="J240" s="3">
        <v>230</v>
      </c>
      <c r="K240" s="21">
        <v>0.33</v>
      </c>
      <c r="L240" s="3">
        <v>61</v>
      </c>
      <c r="M240" s="3">
        <v>250</v>
      </c>
      <c r="N240" s="21">
        <v>0.5</v>
      </c>
      <c r="O240" s="25">
        <v>480</v>
      </c>
      <c r="P240" s="21">
        <v>0.5</v>
      </c>
      <c r="Q240" s="21">
        <v>0.36</v>
      </c>
      <c r="T240" s="25">
        <f>J240+M240</f>
        <v>480</v>
      </c>
      <c r="U240" s="21">
        <f>ROUNDDOWN(IF(T240=T239,U239,(ROW()-370)/276),2)</f>
        <v>-0.47</v>
      </c>
      <c r="V240" s="21">
        <f>ROUNDDOWN(IF(O240=O239,V239,(ROW()-592)/78+0.02),2)</f>
        <v>-4.5</v>
      </c>
      <c r="W240" s="25">
        <f>ROUNDDOWN(IF(I240=I239,W239,MAX(_xlfn.NORM.INV((ROW()-2)/644,250,43),150))/10,0)*10</f>
        <v>230</v>
      </c>
      <c r="X240" s="21">
        <f>ROUNDDOWN(IF(W240=W239,X239,(ROW()-2)/644),2)</f>
        <v>0.33</v>
      </c>
      <c r="Y240" s="3" t="e">
        <f>ROUNDDOWN(IF(L239=L240,Y239,MAX(_xlfn.NORM.INV((ROW()-370)/276,250,43),150))/10,0)*10</f>
        <v>#NUM!</v>
      </c>
      <c r="Z240" s="21" t="e">
        <f>ROUNDDOWN(IF(Y240=Y239,Z239,(ROW()-370)/276),2)</f>
        <v>#NUM!</v>
      </c>
    </row>
    <row r="241" spans="1:26" x14ac:dyDescent="0.2">
      <c r="A241" s="4" t="s">
        <v>863</v>
      </c>
      <c r="B241" s="10" t="s">
        <v>864</v>
      </c>
      <c r="C241" s="14" t="s">
        <v>782</v>
      </c>
      <c r="D241" s="10"/>
      <c r="E241" s="3" t="s">
        <v>65</v>
      </c>
      <c r="F241" s="3" t="s">
        <v>675</v>
      </c>
      <c r="G241" s="3" t="s">
        <v>25</v>
      </c>
      <c r="H241" s="3" t="s">
        <v>67</v>
      </c>
      <c r="I241" s="3">
        <v>9</v>
      </c>
      <c r="J241" s="3">
        <v>230</v>
      </c>
      <c r="K241" s="21">
        <v>0.33</v>
      </c>
      <c r="L241" s="3">
        <v>71</v>
      </c>
      <c r="M241" s="3">
        <v>260</v>
      </c>
      <c r="N241" s="21">
        <v>0.59</v>
      </c>
      <c r="O241" s="25">
        <v>490</v>
      </c>
      <c r="P241" s="21">
        <v>0.54</v>
      </c>
      <c r="Q241" s="21">
        <v>0.43</v>
      </c>
      <c r="T241" s="25">
        <f>J241+M241</f>
        <v>490</v>
      </c>
      <c r="U241" s="21">
        <f>ROUNDDOWN(IF(T241=T240,U240,(ROW()-370)/276),2)</f>
        <v>-0.46</v>
      </c>
      <c r="V241" s="21">
        <f>ROUNDDOWN(IF(O241=O240,V240,(ROW()-592)/78+0.02),2)</f>
        <v>-4.4800000000000004</v>
      </c>
      <c r="W241" s="25">
        <f>ROUNDDOWN(IF(I241=I240,W240,MAX(_xlfn.NORM.INV((ROW()-2)/644,250,43),150))/10,0)*10</f>
        <v>230</v>
      </c>
      <c r="X241" s="21">
        <f>ROUNDDOWN(IF(W241=W240,X240,(ROW()-2)/644),2)</f>
        <v>0.33</v>
      </c>
      <c r="Y241" s="3" t="e">
        <f>ROUNDDOWN(IF(L240=L241,Y240,MAX(_xlfn.NORM.INV((ROW()-370)/276,250,43),150))/10,0)*10</f>
        <v>#NUM!</v>
      </c>
      <c r="Z241" s="21" t="e">
        <f>ROUNDDOWN(IF(Y241=Y240,Z240,(ROW()-370)/276),2)</f>
        <v>#NUM!</v>
      </c>
    </row>
    <row r="242" spans="1:26" x14ac:dyDescent="0.2">
      <c r="A242" s="4" t="s">
        <v>849</v>
      </c>
      <c r="B242" s="10" t="s">
        <v>850</v>
      </c>
      <c r="C242" s="14" t="s">
        <v>782</v>
      </c>
      <c r="D242" s="10"/>
      <c r="E242" s="3" t="s">
        <v>65</v>
      </c>
      <c r="F242" s="3" t="s">
        <v>675</v>
      </c>
      <c r="G242" s="3" t="s">
        <v>25</v>
      </c>
      <c r="H242" s="3" t="s">
        <v>67</v>
      </c>
      <c r="I242" s="3">
        <v>9</v>
      </c>
      <c r="J242" s="3">
        <v>230</v>
      </c>
      <c r="K242" s="21">
        <v>0.33</v>
      </c>
      <c r="L242" s="3">
        <v>104</v>
      </c>
      <c r="M242" s="3">
        <v>290</v>
      </c>
      <c r="N242" s="21">
        <v>0.82</v>
      </c>
      <c r="O242" s="25">
        <v>520</v>
      </c>
      <c r="P242" s="21">
        <v>0.7</v>
      </c>
      <c r="Q242" s="21">
        <v>0.56999999999999995</v>
      </c>
      <c r="T242" s="25">
        <f>J242+M242</f>
        <v>520</v>
      </c>
      <c r="U242" s="21">
        <f>ROUNDDOWN(IF(T242=T241,U241,(ROW()-370)/276),2)</f>
        <v>-0.46</v>
      </c>
      <c r="V242" s="21">
        <f>ROUNDDOWN(IF(O242=O241,V241,(ROW()-592)/78+0.02),2)</f>
        <v>-4.46</v>
      </c>
      <c r="W242" s="25">
        <f>ROUNDDOWN(IF(I242=I241,W241,MAX(_xlfn.NORM.INV((ROW()-2)/644,250,43),150))/10,0)*10</f>
        <v>230</v>
      </c>
      <c r="X242" s="21">
        <f>ROUNDDOWN(IF(W242=W241,X241,(ROW()-2)/644),2)</f>
        <v>0.33</v>
      </c>
      <c r="Y242" s="3" t="e">
        <f>ROUNDDOWN(IF(L241=L242,Y241,MAX(_xlfn.NORM.INV((ROW()-370)/276,250,43),150))/10,0)*10</f>
        <v>#NUM!</v>
      </c>
      <c r="Z242" s="21" t="e">
        <f>ROUNDDOWN(IF(Y242=Y241,Z241,(ROW()-370)/276),2)</f>
        <v>#NUM!</v>
      </c>
    </row>
    <row r="243" spans="1:26" x14ac:dyDescent="0.2">
      <c r="A243" s="4" t="s">
        <v>1563</v>
      </c>
      <c r="B243" s="10" t="s">
        <v>1564</v>
      </c>
      <c r="C243" s="14" t="s">
        <v>1544</v>
      </c>
      <c r="D243" s="10"/>
      <c r="E243" s="3" t="s">
        <v>1501</v>
      </c>
      <c r="F243" s="3" t="s">
        <v>1502</v>
      </c>
      <c r="G243" s="3" t="s">
        <v>25</v>
      </c>
      <c r="H243" s="3" t="s">
        <v>21</v>
      </c>
      <c r="I243" s="3">
        <v>9</v>
      </c>
      <c r="J243" s="3">
        <v>230</v>
      </c>
      <c r="K243" s="21">
        <v>0.33</v>
      </c>
      <c r="L243" s="3">
        <v>38</v>
      </c>
      <c r="M243" s="3">
        <v>260</v>
      </c>
      <c r="N243" s="21">
        <v>0.63</v>
      </c>
      <c r="O243" s="25">
        <v>490</v>
      </c>
      <c r="P243" s="21">
        <v>0.47</v>
      </c>
      <c r="Q243" s="21">
        <v>0.63</v>
      </c>
      <c r="T243" s="25">
        <f>J243+M243</f>
        <v>490</v>
      </c>
      <c r="U243" s="21">
        <f>ROUNDDOWN(IF(T243=T242,U242,(ROW()-2)/368),2)</f>
        <v>0.65</v>
      </c>
      <c r="V243" s="21">
        <f>ROUNDDOWN(IF(O243=O242,V242,(ROW()-887)/11+0.09),2)</f>
        <v>-58.45</v>
      </c>
      <c r="W243" s="25">
        <f>ROUNDDOWN(IF(I243=I242,W242,MAX(_xlfn.NORM.INV((ROW()-2)/644,250,43),150))/10,0)*10</f>
        <v>230</v>
      </c>
      <c r="X243" s="21">
        <f>ROUNDDOWN(IF(W243=W242,X242,(ROW()-2)/644),2)</f>
        <v>0.33</v>
      </c>
      <c r="Y243" s="3">
        <f>ROUNDDOWN(IF(L243=L242,Y242,MAX(_xlfn.NORM.INV((ROW()-2)/368,250,43),150))/10,0)*10</f>
        <v>260</v>
      </c>
      <c r="Z243" s="21" t="e">
        <f>ROUNDDOWN(IF(Y243=Y242,Z242,(ROW()-2)/368+0.01),2)</f>
        <v>#NUM!</v>
      </c>
    </row>
    <row r="244" spans="1:26" x14ac:dyDescent="0.2">
      <c r="A244" s="4" t="s">
        <v>1969</v>
      </c>
      <c r="B244" s="10" t="s">
        <v>1970</v>
      </c>
      <c r="C244" s="14" t="s">
        <v>1866</v>
      </c>
      <c r="D244" s="10"/>
      <c r="E244" s="3" t="s">
        <v>1744</v>
      </c>
      <c r="F244" s="3" t="s">
        <v>1744</v>
      </c>
      <c r="G244" s="3" t="s">
        <v>25</v>
      </c>
      <c r="H244" s="3" t="s">
        <v>21</v>
      </c>
      <c r="I244" s="3">
        <v>10</v>
      </c>
      <c r="J244" s="3">
        <v>230</v>
      </c>
      <c r="K244" s="21">
        <v>0.33</v>
      </c>
      <c r="L244" s="3">
        <v>4</v>
      </c>
      <c r="M244" s="3">
        <v>210</v>
      </c>
      <c r="N244" s="21">
        <v>0.18</v>
      </c>
      <c r="O244" s="25">
        <v>440</v>
      </c>
      <c r="P244" s="21">
        <v>0.22</v>
      </c>
      <c r="Q244" s="21">
        <v>0.11</v>
      </c>
      <c r="T244" s="25">
        <f>J244+M244</f>
        <v>440</v>
      </c>
      <c r="U244" s="21">
        <f>ROUNDDOWN(IF(T244=T243,U243,(ROW()-2)/368),2)</f>
        <v>0.65</v>
      </c>
      <c r="V244" s="21">
        <f>ROUNDDOWN(IF(O244=O243,V243,(ROW()-2)/60+0.01),2)</f>
        <v>4.04</v>
      </c>
      <c r="W244" s="25">
        <f>ROUNDDOWN(IF(I244=I243,W243,MAX(_xlfn.NORM.INV((ROW()-2)/644,250,43),150))/10,0)*10</f>
        <v>230</v>
      </c>
      <c r="X244" s="21">
        <f>ROUNDDOWN(IF(W244=W243,X243,(ROW()-2)/644),2)</f>
        <v>0.33</v>
      </c>
      <c r="Y244" s="3">
        <f>ROUNDDOWN(IF(L244=L243,Y243,MAX(_xlfn.NORM.INV((ROW()-2)/368,250,43),150))/10,0)*10</f>
        <v>260</v>
      </c>
      <c r="Z244" s="21" t="e">
        <f>ROUNDDOWN(IF(Y244=Y243,Z243,(ROW()-2)/368+0.01),2)</f>
        <v>#NUM!</v>
      </c>
    </row>
    <row r="245" spans="1:26" x14ac:dyDescent="0.2">
      <c r="A245" s="4" t="s">
        <v>1987</v>
      </c>
      <c r="B245" s="10" t="s">
        <v>1988</v>
      </c>
      <c r="C245" s="14" t="s">
        <v>1866</v>
      </c>
      <c r="D245" s="10"/>
      <c r="E245" s="3" t="s">
        <v>1744</v>
      </c>
      <c r="F245" s="3" t="s">
        <v>1744</v>
      </c>
      <c r="G245" s="3" t="s">
        <v>25</v>
      </c>
      <c r="H245" s="3" t="s">
        <v>21</v>
      </c>
      <c r="I245" s="3">
        <v>10</v>
      </c>
      <c r="J245" s="3">
        <v>230</v>
      </c>
      <c r="K245" s="21">
        <v>0.33</v>
      </c>
      <c r="L245" s="3">
        <v>36</v>
      </c>
      <c r="M245" s="3">
        <v>250</v>
      </c>
      <c r="N245" s="21">
        <v>0.53</v>
      </c>
      <c r="O245" s="25">
        <v>480</v>
      </c>
      <c r="P245" s="21">
        <v>0.41</v>
      </c>
      <c r="Q245" s="21">
        <v>0.26</v>
      </c>
      <c r="T245" s="25">
        <f>J245+M245</f>
        <v>480</v>
      </c>
      <c r="U245" s="21">
        <f>ROUNDDOWN(IF(T245=T244,U244,(ROW()-2)/368),2)</f>
        <v>0.66</v>
      </c>
      <c r="V245" s="21">
        <f>ROUNDDOWN(IF(O245=O244,V244,(ROW()-2)/60+0.01),2)</f>
        <v>4.0599999999999996</v>
      </c>
      <c r="W245" s="25">
        <f>ROUNDDOWN(IF(I245=I244,W244,MAX(_xlfn.NORM.INV((ROW()-2)/644,250,43),150))/10,0)*10</f>
        <v>230</v>
      </c>
      <c r="X245" s="21">
        <f>ROUNDDOWN(IF(W245=W244,X244,(ROW()-2)/644),2)</f>
        <v>0.33</v>
      </c>
      <c r="Y245" s="3">
        <f>ROUNDDOWN(IF(L245=L244,Y244,MAX(_xlfn.NORM.INV((ROW()-2)/368,250,43),150))/10,0)*10</f>
        <v>260</v>
      </c>
      <c r="Z245" s="21" t="e">
        <f>ROUNDDOWN(IF(Y245=Y244,Z244,(ROW()-2)/368+0.01),2)</f>
        <v>#NUM!</v>
      </c>
    </row>
    <row r="246" spans="1:26" x14ac:dyDescent="0.2">
      <c r="A246" s="4" t="s">
        <v>1049</v>
      </c>
      <c r="B246" s="10" t="s">
        <v>1050</v>
      </c>
      <c r="C246" s="14" t="s">
        <v>1051</v>
      </c>
      <c r="D246" s="10"/>
      <c r="E246" s="3" t="s">
        <v>987</v>
      </c>
      <c r="F246" s="3" t="s">
        <v>988</v>
      </c>
      <c r="G246" s="3" t="s">
        <v>25</v>
      </c>
      <c r="H246" s="3" t="s">
        <v>67</v>
      </c>
      <c r="I246" s="3">
        <v>10</v>
      </c>
      <c r="J246" s="3">
        <v>230</v>
      </c>
      <c r="K246" s="21">
        <v>0.33</v>
      </c>
      <c r="L246" s="3">
        <v>38</v>
      </c>
      <c r="M246" s="3">
        <v>220</v>
      </c>
      <c r="N246" s="21">
        <v>0.24</v>
      </c>
      <c r="O246" s="25">
        <v>450</v>
      </c>
      <c r="P246" s="21">
        <v>0.35</v>
      </c>
      <c r="Q246" s="21">
        <v>0.99</v>
      </c>
      <c r="T246" s="25">
        <f>J246+M246</f>
        <v>450</v>
      </c>
      <c r="U246" s="21">
        <f>ROUNDDOWN(IF(T246=T245,U245,(ROW()-370)/276),2)</f>
        <v>-0.44</v>
      </c>
      <c r="V246" s="21">
        <v>0.99</v>
      </c>
      <c r="W246" s="25">
        <f>ROUNDDOWN(IF(I246=I245,W245,MAX(_xlfn.NORM.INV((ROW()-2)/644,250,43),150))/10,0)*10</f>
        <v>230</v>
      </c>
      <c r="X246" s="21">
        <f>ROUNDDOWN(IF(W246=W245,X245,(ROW()-2)/644),2)</f>
        <v>0.33</v>
      </c>
      <c r="Y246" s="3" t="e">
        <f>ROUNDDOWN(IF(L245=L246,Y245,MAX(_xlfn.NORM.INV((ROW()-370)/276,250,43),150))/10,0)*10</f>
        <v>#NUM!</v>
      </c>
      <c r="Z246" s="21" t="e">
        <f>ROUNDDOWN(IF(Y246=Y245,Z245,(ROW()-370)/276),2)</f>
        <v>#NUM!</v>
      </c>
    </row>
    <row r="247" spans="1:26" x14ac:dyDescent="0.2">
      <c r="A247" s="3" t="s">
        <v>2289</v>
      </c>
      <c r="B247" s="3" t="s">
        <v>2290</v>
      </c>
      <c r="C247" s="14" t="s">
        <v>2284</v>
      </c>
      <c r="E247" s="3" t="s">
        <v>2226</v>
      </c>
      <c r="F247" s="3" t="s">
        <v>2227</v>
      </c>
      <c r="G247" s="3" t="s">
        <v>25</v>
      </c>
      <c r="H247" s="3" t="s">
        <v>67</v>
      </c>
      <c r="I247" s="3">
        <v>10</v>
      </c>
      <c r="J247" s="3">
        <v>230</v>
      </c>
      <c r="K247" s="21">
        <v>0.33</v>
      </c>
      <c r="L247" s="3">
        <v>47</v>
      </c>
      <c r="M247" s="3">
        <v>230</v>
      </c>
      <c r="N247" s="21">
        <v>0.32</v>
      </c>
      <c r="O247" s="25">
        <v>460</v>
      </c>
      <c r="P247" s="21">
        <v>0.4</v>
      </c>
      <c r="Q247" s="21">
        <v>0.36</v>
      </c>
      <c r="T247" s="25">
        <f>J247+M247</f>
        <v>460</v>
      </c>
      <c r="U247" s="21">
        <f>ROUNDDOWN(IF(T247=T246,U246,(ROW()-370)/276),2)</f>
        <v>-0.44</v>
      </c>
      <c r="V247" s="21">
        <f>ROUNDDOWN(IF(O247=O246,V246,(ROW()-181)/11+0.09),2)</f>
        <v>6.09</v>
      </c>
      <c r="W247" s="25">
        <f>ROUNDDOWN(IF(I247=I246,W246,MAX(_xlfn.NORM.INV((ROW()-2)/644,250,43),150))/10,0)*10</f>
        <v>230</v>
      </c>
      <c r="X247" s="21">
        <f>ROUNDDOWN(IF(W247=W246,X246,(ROW()-2)/644),2)</f>
        <v>0.33</v>
      </c>
      <c r="Y247" s="3" t="e">
        <f>ROUNDDOWN(IF(L246=L247,Y246,MAX(_xlfn.NORM.INV((ROW()-370)/276,250,43),150))/10,0)*10</f>
        <v>#NUM!</v>
      </c>
      <c r="Z247" s="21" t="e">
        <f>ROUNDDOWN(IF(Y247=Y246,Z246,(ROW()-370)/276),2)</f>
        <v>#NUM!</v>
      </c>
    </row>
    <row r="248" spans="1:26" x14ac:dyDescent="0.2">
      <c r="A248" s="4" t="s">
        <v>1366</v>
      </c>
      <c r="B248" s="10" t="s">
        <v>1367</v>
      </c>
      <c r="C248" s="14" t="s">
        <v>1319</v>
      </c>
      <c r="D248" s="10"/>
      <c r="E248" s="3" t="s">
        <v>203</v>
      </c>
      <c r="F248" s="3" t="s">
        <v>1268</v>
      </c>
      <c r="G248" s="3" t="s">
        <v>25</v>
      </c>
      <c r="H248" s="3" t="s">
        <v>21</v>
      </c>
      <c r="I248" s="3">
        <v>10</v>
      </c>
      <c r="J248" s="3">
        <v>230</v>
      </c>
      <c r="K248" s="21">
        <v>0.33</v>
      </c>
      <c r="L248" s="3">
        <v>18</v>
      </c>
      <c r="M248" s="3">
        <v>230</v>
      </c>
      <c r="N248" s="21">
        <v>0.33</v>
      </c>
      <c r="O248" s="25">
        <v>460</v>
      </c>
      <c r="P248" s="21">
        <v>0.3</v>
      </c>
      <c r="Q248" s="21">
        <v>0.36</v>
      </c>
      <c r="T248" s="25">
        <f>J248+M248</f>
        <v>460</v>
      </c>
      <c r="U248" s="21">
        <f>ROUNDDOWN(IF(T248=T247,U247,(ROW()-2)/368),2)</f>
        <v>-0.44</v>
      </c>
      <c r="V248" s="21">
        <f>ROUNDDOWN(IF(O248=O247,V247,(ROW()-274)/103+0.01),2)</f>
        <v>6.09</v>
      </c>
      <c r="W248" s="25">
        <f>ROUNDDOWN(IF(I248=I247,W247,MAX(_xlfn.NORM.INV((ROW()-2)/644,250,43),150))/10,0)*10</f>
        <v>230</v>
      </c>
      <c r="X248" s="21">
        <f>ROUNDDOWN(IF(W248=W247,X247,(ROW()-2)/644),2)</f>
        <v>0.33</v>
      </c>
      <c r="Y248" s="3">
        <f>ROUNDDOWN(IF(L248=L247,Y247,MAX(_xlfn.NORM.INV((ROW()-2)/368,250,43),150))/10,0)*10</f>
        <v>260</v>
      </c>
      <c r="Z248" s="21" t="e">
        <f>ROUNDDOWN(IF(Y248=Y247,Z247,(ROW()-2)/368+0.01),2)</f>
        <v>#NUM!</v>
      </c>
    </row>
    <row r="249" spans="1:26" x14ac:dyDescent="0.2">
      <c r="A249" s="4" t="s">
        <v>506</v>
      </c>
      <c r="B249" s="10" t="s">
        <v>507</v>
      </c>
      <c r="C249" s="14" t="s">
        <v>472</v>
      </c>
      <c r="D249" s="10"/>
      <c r="E249" s="3" t="s">
        <v>203</v>
      </c>
      <c r="F249" s="3" t="s">
        <v>423</v>
      </c>
      <c r="G249" s="3" t="s">
        <v>25</v>
      </c>
      <c r="H249" s="3" t="s">
        <v>21</v>
      </c>
      <c r="I249" s="3">
        <v>10</v>
      </c>
      <c r="J249" s="3">
        <v>230</v>
      </c>
      <c r="K249" s="21">
        <v>0.33</v>
      </c>
      <c r="L249" s="3">
        <v>26</v>
      </c>
      <c r="M249" s="3">
        <v>240</v>
      </c>
      <c r="N249" s="21">
        <v>0.45</v>
      </c>
      <c r="O249" s="25">
        <v>470</v>
      </c>
      <c r="P249" s="21">
        <v>0.34</v>
      </c>
      <c r="Q249" s="21">
        <v>0.42</v>
      </c>
      <c r="T249" s="25">
        <f>J249+M249</f>
        <v>470</v>
      </c>
      <c r="U249" s="21">
        <f>ROUNDDOWN(IF(T249=T248,U248,(ROW()-2)/368),2)</f>
        <v>0.67</v>
      </c>
      <c r="V249" s="21">
        <f>ROUNDDOWN(IF(O249=O248,V248,(ROW()-274)/103+0.01),2)</f>
        <v>-0.23</v>
      </c>
      <c r="W249" s="25">
        <f>ROUNDDOWN(IF(I249=I248,W248,MAX(_xlfn.NORM.INV((ROW()-2)/644,250,43),150))/10,0)*10</f>
        <v>230</v>
      </c>
      <c r="X249" s="21">
        <f>ROUNDDOWN(IF(W249=W248,X248,(ROW()-2)/644),2)</f>
        <v>0.33</v>
      </c>
      <c r="Y249" s="3">
        <f>ROUNDDOWN(IF(L249=L248,Y248,MAX(_xlfn.NORM.INV((ROW()-2)/368,250,43),150))/10,0)*10</f>
        <v>260</v>
      </c>
      <c r="Z249" s="21" t="e">
        <f>ROUNDDOWN(IF(Y249=Y248,Z248,(ROW()-2)/368+0.01),2)</f>
        <v>#NUM!</v>
      </c>
    </row>
    <row r="250" spans="1:26" x14ac:dyDescent="0.2">
      <c r="A250" s="4" t="s">
        <v>1330</v>
      </c>
      <c r="B250" s="10" t="s">
        <v>1331</v>
      </c>
      <c r="C250" s="14" t="s">
        <v>1319</v>
      </c>
      <c r="D250" s="10"/>
      <c r="E250" s="3" t="s">
        <v>203</v>
      </c>
      <c r="F250" s="3" t="s">
        <v>1268</v>
      </c>
      <c r="G250" s="3" t="s">
        <v>25</v>
      </c>
      <c r="H250" s="3" t="s">
        <v>21</v>
      </c>
      <c r="I250" s="3">
        <v>10</v>
      </c>
      <c r="J250" s="3">
        <v>230</v>
      </c>
      <c r="K250" s="21">
        <v>0.33</v>
      </c>
      <c r="L250" s="3">
        <v>46</v>
      </c>
      <c r="M250" s="3">
        <v>270</v>
      </c>
      <c r="N250" s="21">
        <v>0.69</v>
      </c>
      <c r="O250" s="25">
        <v>500</v>
      </c>
      <c r="P250" s="21">
        <v>0.5</v>
      </c>
      <c r="Q250" s="21">
        <v>0.52</v>
      </c>
      <c r="T250" s="25">
        <f>J250+M250</f>
        <v>500</v>
      </c>
      <c r="U250" s="21">
        <f>ROUNDDOWN(IF(T250=T249,U249,(ROW()-2)/368),2)</f>
        <v>0.67</v>
      </c>
      <c r="V250" s="21">
        <f>ROUNDDOWN(IF(O250=O249,V249,(ROW()-274)/103+0.01),2)</f>
        <v>-0.22</v>
      </c>
      <c r="W250" s="25">
        <f>ROUNDDOWN(IF(I250=I249,W249,MAX(_xlfn.NORM.INV((ROW()-2)/644,250,43),150))/10,0)*10</f>
        <v>230</v>
      </c>
      <c r="X250" s="21">
        <f>ROUNDDOWN(IF(W250=W249,X249,(ROW()-2)/644),2)</f>
        <v>0.33</v>
      </c>
      <c r="Y250" s="3">
        <f>ROUNDDOWN(IF(L250=L249,Y249,MAX(_xlfn.NORM.INV((ROW()-2)/368,250,43),150))/10,0)*10</f>
        <v>260</v>
      </c>
      <c r="Z250" s="21" t="e">
        <f>ROUNDDOWN(IF(Y250=Y249,Z249,(ROW()-2)/368+0.01),2)</f>
        <v>#NUM!</v>
      </c>
    </row>
    <row r="251" spans="1:26" x14ac:dyDescent="0.2">
      <c r="A251" s="9" t="s">
        <v>166</v>
      </c>
      <c r="B251" s="10" t="s">
        <v>167</v>
      </c>
      <c r="C251" s="14" t="s">
        <v>161</v>
      </c>
      <c r="D251" s="10"/>
      <c r="E251" s="3" t="s">
        <v>144</v>
      </c>
      <c r="F251" s="3" t="s">
        <v>145</v>
      </c>
      <c r="G251" s="3" t="s">
        <v>25</v>
      </c>
      <c r="H251" s="3" t="s">
        <v>21</v>
      </c>
      <c r="I251" s="3">
        <v>10</v>
      </c>
      <c r="J251" s="3">
        <v>230</v>
      </c>
      <c r="K251" s="21">
        <v>0.33</v>
      </c>
      <c r="L251" s="3">
        <v>26</v>
      </c>
      <c r="M251" s="3">
        <v>240</v>
      </c>
      <c r="N251" s="21">
        <v>0.45</v>
      </c>
      <c r="O251" s="25">
        <v>470</v>
      </c>
      <c r="P251" s="21">
        <v>0.34</v>
      </c>
      <c r="Q251" s="21">
        <v>0.42</v>
      </c>
      <c r="T251" s="25">
        <f>J251+M251</f>
        <v>470</v>
      </c>
      <c r="U251" s="21">
        <f>ROUNDDOWN(IF(T251=T250,U250,(ROW()-2)/368),2)</f>
        <v>0.67</v>
      </c>
      <c r="V251" s="21">
        <f>ROUNDDOWN(IF(O251=O250,V250,(ROW()-517)/33+0.03),2)</f>
        <v>-8.0299999999999994</v>
      </c>
      <c r="W251" s="25">
        <f>ROUNDDOWN(IF(I251=I250,W250,MAX(_xlfn.NORM.INV((ROW()-2)/644,250,43),150))/10,0)*10</f>
        <v>230</v>
      </c>
      <c r="X251" s="21">
        <f>ROUNDDOWN(IF(W251=W250,X250,(ROW()-2)/644),2)</f>
        <v>0.33</v>
      </c>
      <c r="Y251" s="3">
        <f>ROUNDDOWN(IF(L251=L250,Y250,MAX(_xlfn.NORM.INV((ROW()-2)/368,250,43),150))/10,0)*10</f>
        <v>260</v>
      </c>
      <c r="Z251" s="21" t="e">
        <f>ROUNDDOWN(IF(Y251=Y250,Z250,(ROW()-2)/368+0.01),2)</f>
        <v>#NUM!</v>
      </c>
    </row>
    <row r="252" spans="1:26" x14ac:dyDescent="0.2">
      <c r="A252" s="9" t="s">
        <v>159</v>
      </c>
      <c r="B252" s="10" t="s">
        <v>160</v>
      </c>
      <c r="C252" s="14" t="s">
        <v>161</v>
      </c>
      <c r="D252" s="10"/>
      <c r="E252" s="3" t="s">
        <v>144</v>
      </c>
      <c r="F252" s="3" t="s">
        <v>145</v>
      </c>
      <c r="G252" s="3" t="s">
        <v>25</v>
      </c>
      <c r="H252" s="3" t="s">
        <v>21</v>
      </c>
      <c r="I252" s="3">
        <v>10</v>
      </c>
      <c r="J252" s="3">
        <v>230</v>
      </c>
      <c r="K252" s="21">
        <v>0.33</v>
      </c>
      <c r="L252" s="3">
        <v>33</v>
      </c>
      <c r="M252" s="3">
        <v>250</v>
      </c>
      <c r="N252" s="21">
        <v>0.53</v>
      </c>
      <c r="O252" s="25">
        <v>480</v>
      </c>
      <c r="P252" s="21">
        <v>0.41</v>
      </c>
      <c r="Q252" s="21">
        <v>0.56999999999999995</v>
      </c>
      <c r="T252" s="25">
        <f>J252+M252</f>
        <v>480</v>
      </c>
      <c r="U252" s="21">
        <f>ROUNDDOWN(IF(T252=T251,U251,(ROW()-2)/368),2)</f>
        <v>0.67</v>
      </c>
      <c r="V252" s="21">
        <f>ROUNDDOWN(IF(O252=O251,V251,(ROW()-517)/33+0.03),2)</f>
        <v>-8</v>
      </c>
      <c r="W252" s="25">
        <f>ROUNDDOWN(IF(I252=I251,W251,MAX(_xlfn.NORM.INV((ROW()-2)/644,250,43),150))/10,0)*10</f>
        <v>230</v>
      </c>
      <c r="X252" s="21">
        <f>ROUNDDOWN(IF(W252=W251,X251,(ROW()-2)/644),2)</f>
        <v>0.33</v>
      </c>
      <c r="Y252" s="3">
        <f>ROUNDDOWN(IF(L252=L251,Y251,MAX(_xlfn.NORM.INV((ROW()-2)/368,250,43),150))/10,0)*10</f>
        <v>270</v>
      </c>
      <c r="Z252" s="21">
        <f>ROUNDDOWN(IF(Y252=Y251,Z251,(ROW()-2)/368+0.01),2)</f>
        <v>0.68</v>
      </c>
    </row>
    <row r="253" spans="1:26" x14ac:dyDescent="0.2">
      <c r="A253" s="3" t="s">
        <v>2182</v>
      </c>
      <c r="B253" s="3" t="s">
        <v>2183</v>
      </c>
      <c r="C253" s="14" t="s">
        <v>2177</v>
      </c>
      <c r="E253" s="3" t="s">
        <v>324</v>
      </c>
      <c r="F253" s="3" t="s">
        <v>2170</v>
      </c>
      <c r="G253" s="3" t="s">
        <v>25</v>
      </c>
      <c r="H253" s="3" t="s">
        <v>21</v>
      </c>
      <c r="I253" s="3">
        <v>10</v>
      </c>
      <c r="J253" s="3">
        <v>230</v>
      </c>
      <c r="K253" s="21">
        <v>0.33</v>
      </c>
      <c r="L253" s="3">
        <v>37</v>
      </c>
      <c r="M253" s="3">
        <v>260</v>
      </c>
      <c r="N253" s="21">
        <v>0.63</v>
      </c>
      <c r="O253" s="25">
        <v>490</v>
      </c>
      <c r="P253" s="21">
        <v>0.47</v>
      </c>
      <c r="Q253" s="21">
        <v>0.27</v>
      </c>
      <c r="T253" s="25">
        <f>J253+M253</f>
        <v>490</v>
      </c>
      <c r="U253" s="21">
        <f>ROUNDDOWN(IF(T253=T252,U252,(ROW()-2)/368),2)</f>
        <v>0.68</v>
      </c>
      <c r="V253" s="21">
        <f>ROUNDDOWN(IF(O253=O252,V252,(ROW()-566)/21+0.04),2)</f>
        <v>-14.86</v>
      </c>
      <c r="W253" s="25">
        <f>ROUNDDOWN(IF(I253=I252,W252,MAX(_xlfn.NORM.INV((ROW()-2)/644,250,43),150))/10,0)*10</f>
        <v>230</v>
      </c>
      <c r="X253" s="21">
        <f>ROUNDDOWN(IF(W253=W252,X252,(ROW()-2)/644),2)</f>
        <v>0.33</v>
      </c>
      <c r="Y253" s="3">
        <f>ROUNDDOWN(IF(L253=L252,Y252,MAX(_xlfn.NORM.INV((ROW()-2)/368,250,43),150))/10,0)*10</f>
        <v>270</v>
      </c>
      <c r="Z253" s="21">
        <f>ROUNDDOWN(IF(Y253=Y252,Z252,(ROW()-2)/368+0.01),2)</f>
        <v>0.68</v>
      </c>
    </row>
    <row r="254" spans="1:26" x14ac:dyDescent="0.2">
      <c r="A254" s="4" t="s">
        <v>801</v>
      </c>
      <c r="B254" s="10" t="s">
        <v>802</v>
      </c>
      <c r="C254" s="14" t="s">
        <v>782</v>
      </c>
      <c r="D254" s="10"/>
      <c r="E254" s="3" t="s">
        <v>65</v>
      </c>
      <c r="F254" s="3" t="s">
        <v>675</v>
      </c>
      <c r="G254" s="3" t="s">
        <v>25</v>
      </c>
      <c r="H254" s="3" t="s">
        <v>67</v>
      </c>
      <c r="I254" s="3">
        <v>10</v>
      </c>
      <c r="J254" s="3">
        <v>230</v>
      </c>
      <c r="K254" s="21">
        <v>0.33</v>
      </c>
      <c r="L254" s="3">
        <v>114</v>
      </c>
      <c r="M254" s="3">
        <v>330</v>
      </c>
      <c r="N254" s="21">
        <v>0.97</v>
      </c>
      <c r="O254" s="25">
        <v>560</v>
      </c>
      <c r="P254" s="21">
        <v>0.86</v>
      </c>
      <c r="Q254" s="21">
        <v>0.81</v>
      </c>
      <c r="T254" s="25">
        <f>J254+M254</f>
        <v>560</v>
      </c>
      <c r="U254" s="21">
        <f>ROUNDDOWN(IF(T254=T253,U253,(ROW()-370)/276),2)</f>
        <v>-0.42</v>
      </c>
      <c r="V254" s="21">
        <f>ROUNDDOWN(IF(O254=O253,V253,(ROW()-592)/78+0.02),2)</f>
        <v>-4.3099999999999996</v>
      </c>
      <c r="W254" s="25">
        <f>ROUNDDOWN(IF(I254=I253,W253,MAX(_xlfn.NORM.INV((ROW()-2)/644,250,43),150))/10,0)*10</f>
        <v>230</v>
      </c>
      <c r="X254" s="21">
        <f>ROUNDDOWN(IF(W254=W253,X253,(ROW()-2)/644),2)</f>
        <v>0.33</v>
      </c>
      <c r="Y254" s="3" t="e">
        <f>ROUNDDOWN(IF(L253=L254,Y253,MAX(_xlfn.NORM.INV((ROW()-370)/276,250,43),150))/10,0)*10</f>
        <v>#NUM!</v>
      </c>
      <c r="Z254" s="21" t="e">
        <f>ROUNDDOWN(IF(Y254=Y253,Z253,(ROW()-370)/276),2)</f>
        <v>#NUM!</v>
      </c>
    </row>
    <row r="255" spans="1:26" x14ac:dyDescent="0.2">
      <c r="A255" s="4" t="s">
        <v>1707</v>
      </c>
      <c r="B255" s="10" t="s">
        <v>1708</v>
      </c>
      <c r="C255" s="14" t="s">
        <v>1704</v>
      </c>
      <c r="D255" s="10"/>
      <c r="E255" s="3" t="s">
        <v>576</v>
      </c>
      <c r="F255" s="3" t="s">
        <v>1639</v>
      </c>
      <c r="G255" s="3" t="s">
        <v>25</v>
      </c>
      <c r="H255" s="3" t="s">
        <v>21</v>
      </c>
      <c r="I255" s="3">
        <v>10</v>
      </c>
      <c r="J255" s="3">
        <v>230</v>
      </c>
      <c r="K255" s="21">
        <v>0.33</v>
      </c>
      <c r="L255" s="3">
        <v>0</v>
      </c>
      <c r="M255" s="3">
        <v>150</v>
      </c>
      <c r="N255" s="21">
        <v>0.01</v>
      </c>
      <c r="O255" s="25">
        <v>380</v>
      </c>
      <c r="P255" s="21">
        <v>0.08</v>
      </c>
      <c r="Q255" s="21">
        <v>0.04</v>
      </c>
      <c r="T255" s="25">
        <f>J255+M255</f>
        <v>380</v>
      </c>
      <c r="U255" s="21">
        <f>ROUNDDOWN(IF(T255=T254,U254,(ROW()-2)/368),2)</f>
        <v>0.68</v>
      </c>
      <c r="V255" s="21">
        <f>ROUNDDOWN(IF(O255=O254,V254,(ROW()-740)/36+0.02),2)</f>
        <v>-13.45</v>
      </c>
      <c r="W255" s="25">
        <f>ROUNDDOWN(IF(I255=I254,W254,MAX(_xlfn.NORM.INV((ROW()-2)/644,250,43),150))/10,0)*10</f>
        <v>230</v>
      </c>
      <c r="X255" s="21">
        <f>ROUNDDOWN(IF(W255=W254,X254,(ROW()-2)/644),2)</f>
        <v>0.33</v>
      </c>
      <c r="Y255" s="3">
        <f>ROUNDDOWN(IF(L255=L254,Y254,MAX(_xlfn.NORM.INV((ROW()-2)/368,250,43),150))/10,0)*10</f>
        <v>270</v>
      </c>
      <c r="Z255" s="21" t="e">
        <f>ROUNDDOWN(IF(Y255=Y254,Z254,(ROW()-2)/368+0.01),2)</f>
        <v>#NUM!</v>
      </c>
    </row>
    <row r="256" spans="1:26" x14ac:dyDescent="0.2">
      <c r="A256" s="4" t="s">
        <v>950</v>
      </c>
      <c r="B256" s="10" t="s">
        <v>951</v>
      </c>
      <c r="C256" s="14" t="s">
        <v>947</v>
      </c>
      <c r="D256" s="10"/>
      <c r="E256" s="3" t="s">
        <v>894</v>
      </c>
      <c r="F256" s="3" t="s">
        <v>895</v>
      </c>
      <c r="G256" s="3" t="s">
        <v>25</v>
      </c>
      <c r="H256" s="3" t="s">
        <v>21</v>
      </c>
      <c r="I256" s="3">
        <v>10</v>
      </c>
      <c r="J256" s="3">
        <v>230</v>
      </c>
      <c r="K256" s="21">
        <v>0.33</v>
      </c>
      <c r="L256" s="3">
        <v>6</v>
      </c>
      <c r="M256" s="3">
        <v>210</v>
      </c>
      <c r="N256" s="21">
        <v>0.18</v>
      </c>
      <c r="O256" s="25">
        <v>440</v>
      </c>
      <c r="P256" s="21">
        <v>0.22</v>
      </c>
      <c r="Q256" s="21">
        <v>0.39</v>
      </c>
      <c r="T256" s="25">
        <f>J256+M256</f>
        <v>440</v>
      </c>
      <c r="U256" s="21">
        <f>ROUNDDOWN(IF(T256=T255,U255,(ROW()-2)/368),2)</f>
        <v>0.69</v>
      </c>
      <c r="V256" s="21">
        <f>ROUNDDOWN(IF(O256=O255,V255,(ROW()-849)/15+0.06),2)</f>
        <v>-39.47</v>
      </c>
      <c r="W256" s="25">
        <f>ROUNDDOWN(IF(I256=I255,W255,MAX(_xlfn.NORM.INV((ROW()-2)/644,250,43),150))/10,0)*10</f>
        <v>230</v>
      </c>
      <c r="X256" s="21">
        <f>ROUNDDOWN(IF(W256=W255,X255,(ROW()-2)/644),2)</f>
        <v>0.33</v>
      </c>
      <c r="Y256" s="3">
        <f>ROUNDDOWN(IF(L256=L255,Y255,MAX(_xlfn.NORM.INV((ROW()-2)/368,250,43),150))/10,0)*10</f>
        <v>270</v>
      </c>
      <c r="Z256" s="21" t="e">
        <f>ROUNDDOWN(IF(Y256=Y255,Z255,(ROW()-2)/368+0.01),2)</f>
        <v>#NUM!</v>
      </c>
    </row>
    <row r="257" spans="1:26" x14ac:dyDescent="0.2">
      <c r="A257" s="4" t="s">
        <v>1041</v>
      </c>
      <c r="B257" s="10" t="s">
        <v>1042</v>
      </c>
      <c r="C257" s="14" t="s">
        <v>1020</v>
      </c>
      <c r="D257" s="10"/>
      <c r="E257" s="3" t="s">
        <v>987</v>
      </c>
      <c r="F257" s="3" t="s">
        <v>988</v>
      </c>
      <c r="G257" s="3" t="s">
        <v>25</v>
      </c>
      <c r="H257" s="3" t="s">
        <v>21</v>
      </c>
      <c r="I257" s="3">
        <v>11</v>
      </c>
      <c r="J257" s="3">
        <v>230</v>
      </c>
      <c r="K257" s="21">
        <v>0.33</v>
      </c>
      <c r="L257" s="3">
        <v>12</v>
      </c>
      <c r="M257" s="3">
        <v>220</v>
      </c>
      <c r="N257" s="21">
        <v>0.26</v>
      </c>
      <c r="O257" s="25">
        <v>450</v>
      </c>
      <c r="P257" s="21">
        <v>0.27</v>
      </c>
      <c r="Q257" s="21">
        <v>0.57999999999999996</v>
      </c>
      <c r="T257" s="25">
        <f>J257+M257</f>
        <v>450</v>
      </c>
      <c r="U257" s="21">
        <f>ROUNDDOWN(IF(T257=T256,U256,(ROW()-2)/368),2)</f>
        <v>0.69</v>
      </c>
      <c r="V257" s="21">
        <f>ROUNDDOWN(IF(O257=O256,V256,(ROW()-152)/12+0.08),2)</f>
        <v>8.83</v>
      </c>
      <c r="W257" s="25">
        <f>ROUNDDOWN(IF(I257=I256,W256,MAX(_xlfn.NORM.INV((ROW()-2)/644,250,43),150))/10,0)*10</f>
        <v>230</v>
      </c>
      <c r="X257" s="21">
        <f>ROUNDDOWN(IF(W257=W256,X256,(ROW()-2)/644),2)</f>
        <v>0.33</v>
      </c>
      <c r="Y257" s="3">
        <f>ROUNDDOWN(IF(L257=L256,Y256,MAX(_xlfn.NORM.INV((ROW()-2)/368,250,43),150))/10,0)*10</f>
        <v>270</v>
      </c>
      <c r="Z257" s="21" t="e">
        <f>ROUNDDOWN(IF(Y257=Y256,Z256,(ROW()-2)/368+0.01),2)</f>
        <v>#NUM!</v>
      </c>
    </row>
    <row r="258" spans="1:26" x14ac:dyDescent="0.2">
      <c r="A258" s="3" t="s">
        <v>2299</v>
      </c>
      <c r="B258" s="3" t="s">
        <v>2300</v>
      </c>
      <c r="C258" s="14" t="s">
        <v>2284</v>
      </c>
      <c r="E258" s="3" t="s">
        <v>2226</v>
      </c>
      <c r="F258" s="3" t="s">
        <v>2227</v>
      </c>
      <c r="G258" s="3" t="s">
        <v>25</v>
      </c>
      <c r="H258" s="3" t="s">
        <v>67</v>
      </c>
      <c r="I258" s="3">
        <v>11</v>
      </c>
      <c r="J258" s="3">
        <v>230</v>
      </c>
      <c r="K258" s="21">
        <v>0.33</v>
      </c>
      <c r="L258" s="3">
        <v>43</v>
      </c>
      <c r="M258" s="3">
        <v>220</v>
      </c>
      <c r="N258" s="21">
        <v>0.24</v>
      </c>
      <c r="O258" s="25">
        <v>450</v>
      </c>
      <c r="P258" s="21">
        <v>0.35</v>
      </c>
      <c r="Q258" s="21">
        <v>0.27</v>
      </c>
      <c r="T258" s="25">
        <f>J258+M258</f>
        <v>450</v>
      </c>
      <c r="U258" s="21">
        <f>ROUNDDOWN(IF(T258=T257,U257,(ROW()-370)/276),2)</f>
        <v>0.69</v>
      </c>
      <c r="V258" s="21">
        <f>ROUNDDOWN(IF(O258=O257,V257,(ROW()-181)/11+0.09),2)</f>
        <v>8.83</v>
      </c>
      <c r="W258" s="25">
        <f>ROUNDDOWN(IF(I258=I257,W257,MAX(_xlfn.NORM.INV((ROW()-2)/644,250,43),150))/10,0)*10</f>
        <v>230</v>
      </c>
      <c r="X258" s="21">
        <f>ROUNDDOWN(IF(W258=W257,X257,(ROW()-2)/644),2)</f>
        <v>0.33</v>
      </c>
      <c r="Y258" s="3" t="e">
        <f>ROUNDDOWN(IF(L257=L258,Y257,MAX(_xlfn.NORM.INV((ROW()-370)/276,250,43),150))/10,0)*10</f>
        <v>#NUM!</v>
      </c>
      <c r="Z258" s="21" t="e">
        <f>ROUNDDOWN(IF(Y258=Y257,Z257,(ROW()-370)/276),2)</f>
        <v>#NUM!</v>
      </c>
    </row>
    <row r="259" spans="1:26" x14ac:dyDescent="0.2">
      <c r="A259" s="3" t="s">
        <v>2120</v>
      </c>
      <c r="B259" s="3" t="s">
        <v>2121</v>
      </c>
      <c r="C259" s="14" t="s">
        <v>2117</v>
      </c>
      <c r="E259" s="3" t="s">
        <v>18</v>
      </c>
      <c r="F259" s="3" t="s">
        <v>2091</v>
      </c>
      <c r="G259" s="3" t="s">
        <v>25</v>
      </c>
      <c r="H259" s="3" t="s">
        <v>21</v>
      </c>
      <c r="I259" s="3">
        <v>11</v>
      </c>
      <c r="J259" s="3">
        <v>230</v>
      </c>
      <c r="K259" s="21">
        <v>0.33</v>
      </c>
      <c r="L259" s="3">
        <v>0</v>
      </c>
      <c r="M259" s="3">
        <v>150</v>
      </c>
      <c r="N259" s="21">
        <v>0.01</v>
      </c>
      <c r="O259" s="25">
        <v>380</v>
      </c>
      <c r="P259" s="21">
        <v>0.08</v>
      </c>
      <c r="Q259" s="21">
        <v>0.12</v>
      </c>
      <c r="T259" s="25">
        <f>J259+M259</f>
        <v>380</v>
      </c>
      <c r="U259" s="21">
        <f>ROUNDDOWN(IF(T259=T258,U258,(ROW()-2)/368),2)</f>
        <v>0.69</v>
      </c>
      <c r="V259" s="21">
        <f>ROUNDDOWN(IF(O259=O258,V258,(ROW()-219)/31+0.03),2)</f>
        <v>1.32</v>
      </c>
      <c r="W259" s="25">
        <f>ROUNDDOWN(IF(I259=I258,W258,MAX(_xlfn.NORM.INV((ROW()-2)/644,250,43),150))/10,0)*10</f>
        <v>230</v>
      </c>
      <c r="X259" s="21">
        <f>ROUNDDOWN(IF(W259=W258,X258,(ROW()-2)/644),2)</f>
        <v>0.33</v>
      </c>
      <c r="Y259" s="3">
        <f>ROUNDDOWN(IF(L259=L258,Y258,MAX(_xlfn.NORM.INV((ROW()-2)/368,250,43),150))/10,0)*10</f>
        <v>270</v>
      </c>
      <c r="Z259" s="21" t="e">
        <f>ROUNDDOWN(IF(Y259=Y258,Z258,(ROW()-2)/368+0.01),2)</f>
        <v>#NUM!</v>
      </c>
    </row>
    <row r="260" spans="1:26" x14ac:dyDescent="0.2">
      <c r="A260" s="3" t="s">
        <v>22</v>
      </c>
      <c r="B260" s="3" t="s">
        <v>23</v>
      </c>
      <c r="C260" s="14" t="s">
        <v>24</v>
      </c>
      <c r="E260" s="3" t="s">
        <v>18</v>
      </c>
      <c r="F260" s="3" t="s">
        <v>19</v>
      </c>
      <c r="G260" s="3" t="s">
        <v>25</v>
      </c>
      <c r="H260" s="3" t="s">
        <v>21</v>
      </c>
      <c r="I260" s="3">
        <v>11</v>
      </c>
      <c r="J260" s="3">
        <v>230</v>
      </c>
      <c r="K260" s="21">
        <v>0.33</v>
      </c>
      <c r="L260" s="3">
        <v>22</v>
      </c>
      <c r="M260" s="3">
        <v>230</v>
      </c>
      <c r="N260" s="21">
        <v>0.33</v>
      </c>
      <c r="O260" s="25">
        <v>460</v>
      </c>
      <c r="P260" s="21">
        <v>0.3</v>
      </c>
      <c r="Q260" s="21">
        <v>0.38</v>
      </c>
      <c r="T260" s="25">
        <f>J260+M260</f>
        <v>460</v>
      </c>
      <c r="U260" s="21">
        <f>ROUNDDOWN(IF(T260=T259,U259,(ROW()-2)/368),2)</f>
        <v>0.7</v>
      </c>
      <c r="V260" s="21">
        <f>ROUNDDOWN(IF(O260=O259,V259,(ROW()-219)/31+0.03),2)</f>
        <v>1.35</v>
      </c>
      <c r="W260" s="25">
        <f>ROUNDDOWN(IF(I260=I259,W259,MAX(_xlfn.NORM.INV((ROW()-2)/644,250,43),150))/10,0)*10</f>
        <v>230</v>
      </c>
      <c r="X260" s="21">
        <f>ROUNDDOWN(IF(W260=W259,X259,(ROW()-2)/644),2)</f>
        <v>0.33</v>
      </c>
      <c r="Y260" s="3">
        <f>ROUNDDOWN(IF(L260=L259,Y259,MAX(_xlfn.NORM.INV((ROW()-2)/368,250,43),150))/10,0)*10</f>
        <v>270</v>
      </c>
      <c r="Z260" s="21" t="e">
        <f>ROUNDDOWN(IF(Y260=Y259,Z259,(ROW()-2)/368+0.01),2)</f>
        <v>#NUM!</v>
      </c>
    </row>
    <row r="261" spans="1:26" x14ac:dyDescent="0.2">
      <c r="A261" s="3" t="s">
        <v>2122</v>
      </c>
      <c r="B261" s="3" t="s">
        <v>2123</v>
      </c>
      <c r="C261" s="14" t="s">
        <v>2117</v>
      </c>
      <c r="E261" s="3" t="s">
        <v>18</v>
      </c>
      <c r="F261" s="3" t="s">
        <v>2091</v>
      </c>
      <c r="G261" s="3" t="s">
        <v>25</v>
      </c>
      <c r="H261" s="3" t="s">
        <v>21</v>
      </c>
      <c r="I261" s="3">
        <v>11</v>
      </c>
      <c r="J261" s="3">
        <v>230</v>
      </c>
      <c r="K261" s="21">
        <v>0.33</v>
      </c>
      <c r="L261" s="3">
        <v>32</v>
      </c>
      <c r="M261" s="3">
        <v>250</v>
      </c>
      <c r="N261" s="21">
        <v>0.53</v>
      </c>
      <c r="O261" s="25">
        <v>480</v>
      </c>
      <c r="P261" s="21">
        <v>0.41</v>
      </c>
      <c r="Q261" s="21">
        <v>0.51</v>
      </c>
      <c r="T261" s="25">
        <f>J261+M261</f>
        <v>480</v>
      </c>
      <c r="U261" s="21">
        <f>ROUNDDOWN(IF(T261=T260,U260,(ROW()-2)/368),2)</f>
        <v>0.7</v>
      </c>
      <c r="V261" s="21">
        <f>ROUNDDOWN(IF(O261=O260,V260,(ROW()-219)/31+0.03),2)</f>
        <v>1.38</v>
      </c>
      <c r="W261" s="25">
        <f>ROUNDDOWN(IF(I261=I260,W260,MAX(_xlfn.NORM.INV((ROW()-2)/644,250,43),150))/10,0)*10</f>
        <v>230</v>
      </c>
      <c r="X261" s="21">
        <f>ROUNDDOWN(IF(W261=W260,X260,(ROW()-2)/644),2)</f>
        <v>0.33</v>
      </c>
      <c r="Y261" s="3">
        <f>ROUNDDOWN(IF(L261=L260,Y260,MAX(_xlfn.NORM.INV((ROW()-2)/368,250,43),150))/10,0)*10</f>
        <v>270</v>
      </c>
      <c r="Z261" s="21" t="e">
        <f>ROUNDDOWN(IF(Y261=Y260,Z260,(ROW()-2)/368+0.01),2)</f>
        <v>#NUM!</v>
      </c>
    </row>
    <row r="262" spans="1:26" x14ac:dyDescent="0.2">
      <c r="A262" s="3" t="s">
        <v>32</v>
      </c>
      <c r="B262" s="3" t="s">
        <v>33</v>
      </c>
      <c r="C262" s="14" t="s">
        <v>24</v>
      </c>
      <c r="E262" s="3" t="s">
        <v>18</v>
      </c>
      <c r="F262" s="3" t="s">
        <v>19</v>
      </c>
      <c r="G262" s="3" t="s">
        <v>25</v>
      </c>
      <c r="H262" s="3" t="s">
        <v>21</v>
      </c>
      <c r="I262" s="3">
        <v>11</v>
      </c>
      <c r="J262" s="3">
        <v>230</v>
      </c>
      <c r="K262" s="21">
        <v>0.33</v>
      </c>
      <c r="L262" s="3">
        <v>36</v>
      </c>
      <c r="M262" s="3">
        <v>250</v>
      </c>
      <c r="N262" s="21">
        <v>0.53</v>
      </c>
      <c r="O262" s="25">
        <v>480</v>
      </c>
      <c r="P262" s="21">
        <v>0.41</v>
      </c>
      <c r="Q262" s="21">
        <v>0.51</v>
      </c>
      <c r="T262" s="25">
        <f>J262+M262</f>
        <v>480</v>
      </c>
      <c r="U262" s="21">
        <f>ROUNDDOWN(IF(T262=T261,U261,(ROW()-2)/368),2)</f>
        <v>0.7</v>
      </c>
      <c r="V262" s="21">
        <f>ROUNDDOWN(IF(O262=O261,V261,(ROW()-219)/31+0.03),2)</f>
        <v>1.38</v>
      </c>
      <c r="W262" s="25">
        <f>ROUNDDOWN(IF(I262=I261,W261,MAX(_xlfn.NORM.INV((ROW()-2)/644,250,43),150))/10,0)*10</f>
        <v>230</v>
      </c>
      <c r="X262" s="21">
        <f>ROUNDDOWN(IF(W262=W261,X261,(ROW()-2)/644),2)</f>
        <v>0.33</v>
      </c>
      <c r="Y262" s="3">
        <f>ROUNDDOWN(IF(L262=L261,Y261,MAX(_xlfn.NORM.INV((ROW()-2)/368,250,43),150))/10,0)*10</f>
        <v>270</v>
      </c>
      <c r="Z262" s="21" t="e">
        <f>ROUNDDOWN(IF(Y262=Y261,Z261,(ROW()-2)/368+0.01),2)</f>
        <v>#NUM!</v>
      </c>
    </row>
    <row r="263" spans="1:26" x14ac:dyDescent="0.2">
      <c r="A263" s="3" t="s">
        <v>2161</v>
      </c>
      <c r="B263" s="3" t="s">
        <v>2162</v>
      </c>
      <c r="C263" s="14" t="s">
        <v>2152</v>
      </c>
      <c r="E263" s="3" t="s">
        <v>18</v>
      </c>
      <c r="F263" s="3" t="s">
        <v>2091</v>
      </c>
      <c r="G263" s="3" t="s">
        <v>25</v>
      </c>
      <c r="H263" s="3" t="s">
        <v>67</v>
      </c>
      <c r="I263" s="3">
        <v>11</v>
      </c>
      <c r="J263" s="3">
        <v>230</v>
      </c>
      <c r="K263" s="21">
        <v>0.33</v>
      </c>
      <c r="L263" s="3">
        <v>22</v>
      </c>
      <c r="M263" s="3">
        <v>190</v>
      </c>
      <c r="N263" s="21">
        <v>0.08</v>
      </c>
      <c r="O263" s="25">
        <v>420</v>
      </c>
      <c r="P263" s="21">
        <v>0.23</v>
      </c>
      <c r="Q263" s="21">
        <v>0.42</v>
      </c>
      <c r="T263" s="25">
        <f>J263+M263</f>
        <v>420</v>
      </c>
      <c r="U263" s="21">
        <f>ROUNDDOWN(IF(T263=T262,U262,(ROW()-370)/276),2)</f>
        <v>-0.38</v>
      </c>
      <c r="V263" s="21">
        <f>ROUNDDOWN(IF(O263=O262,V262,(ROW()-250)/7+0.14),2)</f>
        <v>1.99</v>
      </c>
      <c r="W263" s="25">
        <f>ROUNDDOWN(IF(I263=I262,W262,MAX(_xlfn.NORM.INV((ROW()-2)/644,250,43),150))/10,0)*10</f>
        <v>230</v>
      </c>
      <c r="X263" s="21">
        <f>ROUNDDOWN(IF(W263=W262,X262,(ROW()-2)/644),2)</f>
        <v>0.33</v>
      </c>
      <c r="Y263" s="3" t="e">
        <f>ROUNDDOWN(IF(L262=L263,Y262,MAX(_xlfn.NORM.INV((ROW()-370)/276,250,43),150))/10,0)*10</f>
        <v>#NUM!</v>
      </c>
      <c r="Z263" s="21" t="e">
        <f>ROUNDDOWN(IF(Y263=Y262,Z262,(ROW()-370)/276),2)</f>
        <v>#NUM!</v>
      </c>
    </row>
    <row r="264" spans="1:26" x14ac:dyDescent="0.2">
      <c r="A264" s="4" t="s">
        <v>1343</v>
      </c>
      <c r="B264" s="10" t="s">
        <v>1344</v>
      </c>
      <c r="C264" s="14" t="s">
        <v>1319</v>
      </c>
      <c r="D264" s="10"/>
      <c r="E264" s="3" t="s">
        <v>203</v>
      </c>
      <c r="F264" s="3" t="s">
        <v>1268</v>
      </c>
      <c r="G264" s="3" t="s">
        <v>25</v>
      </c>
      <c r="H264" s="3" t="s">
        <v>21</v>
      </c>
      <c r="I264" s="3">
        <v>11</v>
      </c>
      <c r="J264" s="3">
        <v>230</v>
      </c>
      <c r="K264" s="21">
        <v>0.33</v>
      </c>
      <c r="L264" s="3">
        <v>0</v>
      </c>
      <c r="M264" s="3">
        <v>150</v>
      </c>
      <c r="N264" s="21">
        <v>0.01</v>
      </c>
      <c r="O264" s="25">
        <v>380</v>
      </c>
      <c r="P264" s="21">
        <v>0.08</v>
      </c>
      <c r="Q264" s="21">
        <v>0.16</v>
      </c>
      <c r="T264" s="25">
        <f>J264+M264</f>
        <v>380</v>
      </c>
      <c r="U264" s="21">
        <f>ROUNDDOWN(IF(T264=T263,U263,(ROW()-2)/368),2)</f>
        <v>0.71</v>
      </c>
      <c r="V264" s="21">
        <f>ROUNDDOWN(IF(O264=O263,V263,(ROW()-274)/103+0.01),2)</f>
        <v>-0.08</v>
      </c>
      <c r="W264" s="25">
        <f>ROUNDDOWN(IF(I264=I263,W263,MAX(_xlfn.NORM.INV((ROW()-2)/644,250,43),150))/10,0)*10</f>
        <v>230</v>
      </c>
      <c r="X264" s="21">
        <f>ROUNDDOWN(IF(W264=W263,X263,(ROW()-2)/644),2)</f>
        <v>0.33</v>
      </c>
      <c r="Y264" s="3">
        <f>ROUNDDOWN(IF(L264=L263,Y263,MAX(_xlfn.NORM.INV((ROW()-2)/368,250,43),150))/10,0)*10</f>
        <v>270</v>
      </c>
      <c r="Z264" s="21" t="e">
        <f>ROUNDDOWN(IF(Y264=Y263,Z263,(ROW()-2)/368+0.01),2)</f>
        <v>#NUM!</v>
      </c>
    </row>
    <row r="265" spans="1:26" x14ac:dyDescent="0.2">
      <c r="A265" s="4" t="s">
        <v>261</v>
      </c>
      <c r="B265" s="10" t="s">
        <v>262</v>
      </c>
      <c r="C265" s="14" t="s">
        <v>232</v>
      </c>
      <c r="D265" s="10"/>
      <c r="E265" s="3" t="s">
        <v>203</v>
      </c>
      <c r="F265" s="3" t="s">
        <v>204</v>
      </c>
      <c r="G265" s="3" t="s">
        <v>25</v>
      </c>
      <c r="H265" s="3" t="s">
        <v>21</v>
      </c>
      <c r="I265" s="3">
        <v>11</v>
      </c>
      <c r="J265" s="3">
        <v>230</v>
      </c>
      <c r="K265" s="21">
        <v>0.33</v>
      </c>
      <c r="L265" s="3">
        <v>6</v>
      </c>
      <c r="M265" s="3">
        <v>210</v>
      </c>
      <c r="N265" s="21">
        <v>0.18</v>
      </c>
      <c r="O265" s="25">
        <v>440</v>
      </c>
      <c r="P265" s="21">
        <v>0.22</v>
      </c>
      <c r="Q265" s="21">
        <v>0.28999999999999998</v>
      </c>
      <c r="T265" s="25">
        <f>J265+M265</f>
        <v>440</v>
      </c>
      <c r="U265" s="21">
        <f>ROUNDDOWN(IF(T265=T264,U264,(ROW()-2)/368),2)</f>
        <v>0.71</v>
      </c>
      <c r="V265" s="21">
        <f>ROUNDDOWN(IF(O265=O264,V264,(ROW()-274)/103+0.01),2)</f>
        <v>-7.0000000000000007E-2</v>
      </c>
      <c r="W265" s="25">
        <f>ROUNDDOWN(IF(I265=I264,W264,MAX(_xlfn.NORM.INV((ROW()-2)/644,250,43),150))/10,0)*10</f>
        <v>230</v>
      </c>
      <c r="X265" s="21">
        <f>ROUNDDOWN(IF(W265=W264,X264,(ROW()-2)/644),2)</f>
        <v>0.33</v>
      </c>
      <c r="Y265" s="3">
        <f>ROUNDDOWN(IF(L265=L264,Y264,MAX(_xlfn.NORM.INV((ROW()-2)/368,250,43),150))/10,0)*10</f>
        <v>270</v>
      </c>
      <c r="Z265" s="21" t="e">
        <f>ROUNDDOWN(IF(Y265=Y264,Z264,(ROW()-2)/368+0.01),2)</f>
        <v>#NUM!</v>
      </c>
    </row>
    <row r="266" spans="1:26" x14ac:dyDescent="0.2">
      <c r="A266" s="4" t="s">
        <v>483</v>
      </c>
      <c r="B266" s="10" t="s">
        <v>484</v>
      </c>
      <c r="C266" s="14" t="s">
        <v>472</v>
      </c>
      <c r="D266" s="10"/>
      <c r="E266" s="3" t="s">
        <v>203</v>
      </c>
      <c r="F266" s="3" t="s">
        <v>423</v>
      </c>
      <c r="G266" s="3" t="s">
        <v>25</v>
      </c>
      <c r="H266" s="3" t="s">
        <v>21</v>
      </c>
      <c r="I266" s="3">
        <v>11</v>
      </c>
      <c r="J266" s="3">
        <v>230</v>
      </c>
      <c r="K266" s="21">
        <v>0.33</v>
      </c>
      <c r="L266" s="3">
        <v>22</v>
      </c>
      <c r="M266" s="3">
        <v>230</v>
      </c>
      <c r="N266" s="21">
        <v>0.33</v>
      </c>
      <c r="O266" s="25">
        <v>460</v>
      </c>
      <c r="P266" s="21">
        <v>0.3</v>
      </c>
      <c r="Q266" s="21">
        <v>0.36</v>
      </c>
      <c r="T266" s="25">
        <f>J266+M266</f>
        <v>460</v>
      </c>
      <c r="U266" s="21">
        <f>ROUNDDOWN(IF(T266=T265,U265,(ROW()-2)/368),2)</f>
        <v>0.71</v>
      </c>
      <c r="V266" s="21">
        <f>ROUNDDOWN(IF(O266=O265,V265,(ROW()-274)/103+0.01),2)</f>
        <v>-0.06</v>
      </c>
      <c r="W266" s="25">
        <f>ROUNDDOWN(IF(I266=I265,W265,MAX(_xlfn.NORM.INV((ROW()-2)/644,250,43),150))/10,0)*10</f>
        <v>230</v>
      </c>
      <c r="X266" s="21">
        <f>ROUNDDOWN(IF(W266=W265,X265,(ROW()-2)/644),2)</f>
        <v>0.33</v>
      </c>
      <c r="Y266" s="3">
        <f>ROUNDDOWN(IF(L266=L265,Y265,MAX(_xlfn.NORM.INV((ROW()-2)/368,250,43),150))/10,0)*10</f>
        <v>270</v>
      </c>
      <c r="Z266" s="21" t="e">
        <f>ROUNDDOWN(IF(Y266=Y265,Z265,(ROW()-2)/368+0.01),2)</f>
        <v>#NUM!</v>
      </c>
    </row>
    <row r="267" spans="1:26" x14ac:dyDescent="0.2">
      <c r="A267" s="4" t="s">
        <v>501</v>
      </c>
      <c r="B267" s="10" t="s">
        <v>502</v>
      </c>
      <c r="C267" s="14" t="s">
        <v>472</v>
      </c>
      <c r="D267" s="10"/>
      <c r="E267" s="3" t="s">
        <v>203</v>
      </c>
      <c r="F267" s="3" t="s">
        <v>423</v>
      </c>
      <c r="G267" s="3" t="s">
        <v>25</v>
      </c>
      <c r="H267" s="3" t="s">
        <v>21</v>
      </c>
      <c r="I267" s="3">
        <v>11</v>
      </c>
      <c r="J267" s="3">
        <v>230</v>
      </c>
      <c r="K267" s="21">
        <v>0.33</v>
      </c>
      <c r="L267" s="3">
        <v>45</v>
      </c>
      <c r="M267" s="3">
        <v>270</v>
      </c>
      <c r="N267" s="21">
        <v>0.69</v>
      </c>
      <c r="O267" s="25">
        <v>500</v>
      </c>
      <c r="P267" s="21">
        <v>0.5</v>
      </c>
      <c r="Q267" s="21">
        <v>0.52</v>
      </c>
      <c r="T267" s="25">
        <f>J267+M267</f>
        <v>500</v>
      </c>
      <c r="U267" s="21">
        <f>ROUNDDOWN(IF(T267=T266,U266,(ROW()-2)/368),2)</f>
        <v>0.72</v>
      </c>
      <c r="V267" s="21">
        <f>ROUNDDOWN(IF(O267=O266,V266,(ROW()-274)/103+0.01),2)</f>
        <v>-0.05</v>
      </c>
      <c r="W267" s="25">
        <f>ROUNDDOWN(IF(I267=I266,W266,MAX(_xlfn.NORM.INV((ROW()-2)/644,250,43),150))/10,0)*10</f>
        <v>230</v>
      </c>
      <c r="X267" s="21">
        <f>ROUNDDOWN(IF(W267=W266,X266,(ROW()-2)/644),2)</f>
        <v>0.33</v>
      </c>
      <c r="Y267" s="3">
        <f>ROUNDDOWN(IF(L267=L266,Y266,MAX(_xlfn.NORM.INV((ROW()-2)/368,250,43),150))/10,0)*10</f>
        <v>270</v>
      </c>
      <c r="Z267" s="21" t="e">
        <f>ROUNDDOWN(IF(Y267=Y266,Z266,(ROW()-2)/368+0.01),2)</f>
        <v>#NUM!</v>
      </c>
    </row>
    <row r="268" spans="1:26" x14ac:dyDescent="0.2">
      <c r="A268" s="4" t="s">
        <v>1386</v>
      </c>
      <c r="B268" s="10" t="s">
        <v>1387</v>
      </c>
      <c r="C268" s="14" t="s">
        <v>1319</v>
      </c>
      <c r="D268" s="10"/>
      <c r="E268" s="3" t="s">
        <v>203</v>
      </c>
      <c r="F268" s="3" t="s">
        <v>1268</v>
      </c>
      <c r="G268" s="3" t="s">
        <v>25</v>
      </c>
      <c r="H268" s="3" t="s">
        <v>21</v>
      </c>
      <c r="I268" s="3">
        <v>11</v>
      </c>
      <c r="J268" s="3">
        <v>230</v>
      </c>
      <c r="K268" s="21">
        <v>0.33</v>
      </c>
      <c r="L268" s="3">
        <v>51</v>
      </c>
      <c r="M268" s="3">
        <v>270</v>
      </c>
      <c r="N268" s="21">
        <v>0.69</v>
      </c>
      <c r="O268" s="25">
        <v>500</v>
      </c>
      <c r="P268" s="21">
        <v>0.5</v>
      </c>
      <c r="Q268" s="21">
        <v>0.52</v>
      </c>
      <c r="T268" s="25">
        <f>J268+M268</f>
        <v>500</v>
      </c>
      <c r="U268" s="21">
        <f>ROUNDDOWN(IF(T268=T267,U267,(ROW()-2)/368),2)</f>
        <v>0.72</v>
      </c>
      <c r="V268" s="21">
        <f>ROUNDDOWN(IF(O268=O267,V267,(ROW()-274)/103+0.01),2)</f>
        <v>-0.05</v>
      </c>
      <c r="W268" s="25">
        <f>ROUNDDOWN(IF(I268=I267,W267,MAX(_xlfn.NORM.INV((ROW()-2)/644,250,43),150))/10,0)*10</f>
        <v>230</v>
      </c>
      <c r="X268" s="21">
        <f>ROUNDDOWN(IF(W268=W267,X267,(ROW()-2)/644),2)</f>
        <v>0.33</v>
      </c>
      <c r="Y268" s="3">
        <f>ROUNDDOWN(IF(L268=L267,Y267,MAX(_xlfn.NORM.INV((ROW()-2)/368,250,43),150))/10,0)*10</f>
        <v>270</v>
      </c>
      <c r="Z268" s="21" t="e">
        <f>ROUNDDOWN(IF(Y268=Y267,Z267,(ROW()-2)/368+0.01),2)</f>
        <v>#NUM!</v>
      </c>
    </row>
    <row r="269" spans="1:26" x14ac:dyDescent="0.2">
      <c r="A269" s="4" t="s">
        <v>380</v>
      </c>
      <c r="B269" s="10" t="s">
        <v>381</v>
      </c>
      <c r="C269" s="14" t="s">
        <v>369</v>
      </c>
      <c r="D269" s="10"/>
      <c r="E269" s="3" t="s">
        <v>203</v>
      </c>
      <c r="F269" s="3" t="s">
        <v>332</v>
      </c>
      <c r="G269" s="3" t="s">
        <v>25</v>
      </c>
      <c r="H269" s="3" t="s">
        <v>67</v>
      </c>
      <c r="I269" s="3">
        <v>11</v>
      </c>
      <c r="J269" s="3">
        <v>230</v>
      </c>
      <c r="K269" s="21">
        <v>0.33</v>
      </c>
      <c r="L269" s="3">
        <v>48</v>
      </c>
      <c r="M269" s="3">
        <v>230</v>
      </c>
      <c r="N269" s="21">
        <v>0.32</v>
      </c>
      <c r="O269" s="25">
        <v>460</v>
      </c>
      <c r="P269" s="21">
        <v>0.4</v>
      </c>
      <c r="Q269" s="21">
        <v>0.53</v>
      </c>
      <c r="T269" s="25">
        <f>J269+M269</f>
        <v>460</v>
      </c>
      <c r="U269" s="21">
        <f>ROUNDDOWN(IF(T269=T268,U268,(ROW()-370)/276),2)</f>
        <v>-0.36</v>
      </c>
      <c r="V269" s="21">
        <f>ROUNDDOWN(IF(O269=O268,V268,(ROW()-377)/41+0.02),2)</f>
        <v>-2.61</v>
      </c>
      <c r="W269" s="25">
        <f>ROUNDDOWN(IF(I269=I268,W268,MAX(_xlfn.NORM.INV((ROW()-2)/644,250,43),150))/10,0)*10</f>
        <v>230</v>
      </c>
      <c r="X269" s="21">
        <f>ROUNDDOWN(IF(W269=W268,X268,(ROW()-2)/644),2)</f>
        <v>0.33</v>
      </c>
      <c r="Y269" s="3" t="e">
        <f>ROUNDDOWN(IF(L268=L269,Y268,MAX(_xlfn.NORM.INV((ROW()-370)/276,250,43),150))/10,0)*10</f>
        <v>#NUM!</v>
      </c>
      <c r="Z269" s="21" t="e">
        <f>ROUNDDOWN(IF(Y269=Y268,Z268,(ROW()-370)/276),2)</f>
        <v>#NUM!</v>
      </c>
    </row>
    <row r="270" spans="1:26" x14ac:dyDescent="0.2">
      <c r="A270" s="4" t="s">
        <v>382</v>
      </c>
      <c r="B270" s="10" t="s">
        <v>383</v>
      </c>
      <c r="C270" s="14" t="s">
        <v>369</v>
      </c>
      <c r="D270" s="10"/>
      <c r="E270" s="3" t="s">
        <v>203</v>
      </c>
      <c r="F270" s="3" t="s">
        <v>332</v>
      </c>
      <c r="G270" s="3" t="s">
        <v>25</v>
      </c>
      <c r="H270" s="3" t="s">
        <v>67</v>
      </c>
      <c r="I270" s="3">
        <v>11</v>
      </c>
      <c r="J270" s="3">
        <v>230</v>
      </c>
      <c r="K270" s="21">
        <v>0.33</v>
      </c>
      <c r="L270" s="3">
        <v>80</v>
      </c>
      <c r="M270" s="3">
        <v>270</v>
      </c>
      <c r="N270" s="21">
        <v>0.69</v>
      </c>
      <c r="O270" s="25">
        <v>500</v>
      </c>
      <c r="P270" s="21">
        <v>0.6</v>
      </c>
      <c r="Q270" s="21">
        <v>0.65</v>
      </c>
      <c r="T270" s="25">
        <f>J270+M270</f>
        <v>500</v>
      </c>
      <c r="U270" s="21">
        <f>ROUNDDOWN(IF(T270=T269,U269,(ROW()-370)/276),2)</f>
        <v>-0.36</v>
      </c>
      <c r="V270" s="21">
        <f>ROUNDDOWN(IF(O270=O269,V269,(ROW()-377)/41+0.02),2)</f>
        <v>-2.58</v>
      </c>
      <c r="W270" s="25">
        <f>ROUNDDOWN(IF(I270=I269,W269,MAX(_xlfn.NORM.INV((ROW()-2)/644,250,43),150))/10,0)*10</f>
        <v>230</v>
      </c>
      <c r="X270" s="21">
        <f>ROUNDDOWN(IF(W270=W269,X269,(ROW()-2)/644),2)</f>
        <v>0.33</v>
      </c>
      <c r="Y270" s="3" t="e">
        <f>ROUNDDOWN(IF(L269=L270,Y269,MAX(_xlfn.NORM.INV((ROW()-370)/276,250,43),150))/10,0)*10</f>
        <v>#NUM!</v>
      </c>
      <c r="Z270" s="21" t="e">
        <f>ROUNDDOWN(IF(Y270=Y269,Z269,(ROW()-370)/276),2)</f>
        <v>#NUM!</v>
      </c>
    </row>
    <row r="271" spans="1:26" x14ac:dyDescent="0.2">
      <c r="A271" s="4" t="s">
        <v>1256</v>
      </c>
      <c r="B271" s="10" t="s">
        <v>1257</v>
      </c>
      <c r="C271" s="14" t="s">
        <v>1255</v>
      </c>
      <c r="D271" s="10"/>
      <c r="E271" s="3" t="s">
        <v>203</v>
      </c>
      <c r="F271" s="3" t="s">
        <v>1252</v>
      </c>
      <c r="G271" s="3" t="s">
        <v>25</v>
      </c>
      <c r="H271" s="3" t="s">
        <v>67</v>
      </c>
      <c r="I271" s="3">
        <v>11</v>
      </c>
      <c r="J271" s="3">
        <v>230</v>
      </c>
      <c r="K271" s="21">
        <v>0.33</v>
      </c>
      <c r="L271" s="3">
        <v>104</v>
      </c>
      <c r="M271" s="3">
        <v>290</v>
      </c>
      <c r="N271" s="21">
        <v>0.82</v>
      </c>
      <c r="O271" s="25">
        <v>520</v>
      </c>
      <c r="P271" s="21">
        <v>0.7</v>
      </c>
      <c r="Q271" s="21">
        <v>0.75</v>
      </c>
      <c r="T271" s="25">
        <f>J271+M271</f>
        <v>520</v>
      </c>
      <c r="U271" s="21">
        <f>ROUNDDOWN(IF(T271=T270,U270,(ROW()-370)/276),2)</f>
        <v>-0.35</v>
      </c>
      <c r="V271" s="21">
        <f>ROUNDDOWN(IF(O271=O270,V270,(ROW()-377)/41+0.02),2)</f>
        <v>-2.56</v>
      </c>
      <c r="W271" s="25">
        <f>ROUNDDOWN(IF(I271=I270,W270,MAX(_xlfn.NORM.INV((ROW()-2)/644,250,43),150))/10,0)*10</f>
        <v>230</v>
      </c>
      <c r="X271" s="21">
        <f>ROUNDDOWN(IF(W271=W270,X270,(ROW()-2)/644),2)</f>
        <v>0.33</v>
      </c>
      <c r="Y271" s="3" t="e">
        <f>ROUNDDOWN(IF(L270=L271,Y270,MAX(_xlfn.NORM.INV((ROW()-370)/276,250,43),150))/10,0)*10</f>
        <v>#NUM!</v>
      </c>
      <c r="Z271" s="21" t="e">
        <f>ROUNDDOWN(IF(Y271=Y270,Z270,(ROW()-370)/276),2)</f>
        <v>#NUM!</v>
      </c>
    </row>
    <row r="272" spans="1:26" x14ac:dyDescent="0.2">
      <c r="A272" s="4" t="s">
        <v>1118</v>
      </c>
      <c r="B272" s="10" t="s">
        <v>1119</v>
      </c>
      <c r="C272" s="14" t="s">
        <v>1097</v>
      </c>
      <c r="D272" s="10"/>
      <c r="E272" s="3" t="s">
        <v>144</v>
      </c>
      <c r="F272" s="3" t="s">
        <v>1094</v>
      </c>
      <c r="G272" s="3" t="s">
        <v>25</v>
      </c>
      <c r="H272" s="3" t="s">
        <v>21</v>
      </c>
      <c r="I272" s="3">
        <v>11</v>
      </c>
      <c r="J272" s="3">
        <v>230</v>
      </c>
      <c r="K272" s="21">
        <v>0.33</v>
      </c>
      <c r="L272" s="3">
        <v>6</v>
      </c>
      <c r="M272" s="3">
        <v>210</v>
      </c>
      <c r="N272" s="21">
        <v>0.18</v>
      </c>
      <c r="O272" s="25">
        <v>440</v>
      </c>
      <c r="P272" s="21">
        <v>0.22</v>
      </c>
      <c r="Q272" s="21">
        <v>0.3</v>
      </c>
      <c r="T272" s="25">
        <f>J272+M272</f>
        <v>440</v>
      </c>
      <c r="U272" s="21">
        <f>ROUNDDOWN(IF(T272=T271,U271,(ROW()-2)/368),2)</f>
        <v>0.73</v>
      </c>
      <c r="V272" s="21">
        <f>ROUNDDOWN(IF(O272=O271,V271,(ROW()-517)/33+0.03),2)</f>
        <v>-7.39</v>
      </c>
      <c r="W272" s="25">
        <f>ROUNDDOWN(IF(I272=I271,W271,MAX(_xlfn.NORM.INV((ROW()-2)/644,250,43),150))/10,0)*10</f>
        <v>230</v>
      </c>
      <c r="X272" s="21">
        <f>ROUNDDOWN(IF(W272=W271,X271,(ROW()-2)/644),2)</f>
        <v>0.33</v>
      </c>
      <c r="Y272" s="3">
        <f>ROUNDDOWN(IF(L272=L271,Y271,MAX(_xlfn.NORM.INV((ROW()-2)/368,250,43),150))/10,0)*10</f>
        <v>270</v>
      </c>
      <c r="Z272" s="21" t="e">
        <f>ROUNDDOWN(IF(Y272=Y271,Z271,(ROW()-2)/368+0.01),2)</f>
        <v>#NUM!</v>
      </c>
    </row>
    <row r="273" spans="1:26" x14ac:dyDescent="0.2">
      <c r="A273" s="3" t="s">
        <v>2204</v>
      </c>
      <c r="B273" s="3" t="s">
        <v>2205</v>
      </c>
      <c r="C273" s="14" t="s">
        <v>2177</v>
      </c>
      <c r="E273" s="3" t="s">
        <v>324</v>
      </c>
      <c r="F273" s="3" t="s">
        <v>2170</v>
      </c>
      <c r="G273" s="3" t="s">
        <v>25</v>
      </c>
      <c r="H273" s="3" t="s">
        <v>21</v>
      </c>
      <c r="I273" s="3">
        <v>11</v>
      </c>
      <c r="J273" s="3">
        <v>230</v>
      </c>
      <c r="K273" s="21">
        <v>0.33</v>
      </c>
      <c r="L273" s="3">
        <v>80</v>
      </c>
      <c r="M273" s="3">
        <v>300</v>
      </c>
      <c r="N273" s="21">
        <v>0.89</v>
      </c>
      <c r="O273" s="25">
        <v>530</v>
      </c>
      <c r="P273" s="21">
        <v>0.67</v>
      </c>
      <c r="Q273" s="21">
        <v>0.46</v>
      </c>
      <c r="T273" s="25">
        <f>J273+M273</f>
        <v>530</v>
      </c>
      <c r="U273" s="21">
        <f>ROUNDDOWN(IF(T273=T272,U272,(ROW()-2)/368),2)</f>
        <v>0.73</v>
      </c>
      <c r="V273" s="21">
        <f>ROUNDDOWN(IF(O273=O272,V272,(ROW()-566)/21+0.04),2)</f>
        <v>-13.91</v>
      </c>
      <c r="W273" s="25">
        <f>ROUNDDOWN(IF(I273=I272,W272,MAX(_xlfn.NORM.INV((ROW()-2)/644,250,43),150))/10,0)*10</f>
        <v>230</v>
      </c>
      <c r="X273" s="21">
        <f>ROUNDDOWN(IF(W273=W272,X272,(ROW()-2)/644),2)</f>
        <v>0.33</v>
      </c>
      <c r="Y273" s="3">
        <f>ROUNDDOWN(IF(L273=L272,Y272,MAX(_xlfn.NORM.INV((ROW()-2)/368,250,43),150))/10,0)*10</f>
        <v>270</v>
      </c>
      <c r="Z273" s="21" t="e">
        <f>ROUNDDOWN(IF(Y273=Y272,Z272,(ROW()-2)/368+0.01),2)</f>
        <v>#NUM!</v>
      </c>
    </row>
    <row r="274" spans="1:26" x14ac:dyDescent="0.2">
      <c r="A274" s="4" t="s">
        <v>861</v>
      </c>
      <c r="B274" s="10" t="s">
        <v>862</v>
      </c>
      <c r="C274" s="14" t="s">
        <v>782</v>
      </c>
      <c r="D274" s="10"/>
      <c r="E274" s="3" t="s">
        <v>65</v>
      </c>
      <c r="F274" s="3" t="s">
        <v>675</v>
      </c>
      <c r="G274" s="3" t="s">
        <v>25</v>
      </c>
      <c r="H274" s="3" t="s">
        <v>67</v>
      </c>
      <c r="I274" s="3">
        <v>11</v>
      </c>
      <c r="J274" s="3">
        <v>230</v>
      </c>
      <c r="K274" s="21">
        <v>0.33</v>
      </c>
      <c r="L274" s="3">
        <v>88</v>
      </c>
      <c r="M274" s="3">
        <v>280</v>
      </c>
      <c r="N274" s="21">
        <v>0.77</v>
      </c>
      <c r="O274" s="25">
        <v>510</v>
      </c>
      <c r="P274" s="21">
        <v>0.66</v>
      </c>
      <c r="Q274" s="21">
        <v>0.54</v>
      </c>
      <c r="T274" s="25">
        <f>J274+M274</f>
        <v>510</v>
      </c>
      <c r="U274" s="21">
        <f>ROUNDDOWN(IF(T274=T273,U273,(ROW()-370)/276),2)</f>
        <v>-0.34</v>
      </c>
      <c r="V274" s="21">
        <f>ROUNDDOWN(IF(O274=O273,V273,(ROW()-592)/78+0.02),2)</f>
        <v>-4.05</v>
      </c>
      <c r="W274" s="25">
        <f>ROUNDDOWN(IF(I274=I273,W273,MAX(_xlfn.NORM.INV((ROW()-2)/644,250,43),150))/10,0)*10</f>
        <v>230</v>
      </c>
      <c r="X274" s="21">
        <f>ROUNDDOWN(IF(W274=W273,X273,(ROW()-2)/644),2)</f>
        <v>0.33</v>
      </c>
      <c r="Y274" s="3" t="e">
        <f>ROUNDDOWN(IF(L273=L274,Y273,MAX(_xlfn.NORM.INV((ROW()-370)/276,250,43),150))/10,0)*10</f>
        <v>#NUM!</v>
      </c>
      <c r="Z274" s="21" t="e">
        <f>ROUNDDOWN(IF(Y274=Y273,Z273,(ROW()-370)/276),2)</f>
        <v>#NUM!</v>
      </c>
    </row>
    <row r="275" spans="1:26" x14ac:dyDescent="0.2">
      <c r="A275" s="4" t="s">
        <v>1606</v>
      </c>
      <c r="B275" s="10" t="s">
        <v>1607</v>
      </c>
      <c r="C275" s="14" t="s">
        <v>1567</v>
      </c>
      <c r="D275" s="10"/>
      <c r="E275" s="3" t="s">
        <v>1501</v>
      </c>
      <c r="F275" s="3" t="s">
        <v>1502</v>
      </c>
      <c r="G275" s="3" t="s">
        <v>25</v>
      </c>
      <c r="H275" s="3" t="s">
        <v>67</v>
      </c>
      <c r="I275" s="3">
        <v>11</v>
      </c>
      <c r="J275" s="3">
        <v>230</v>
      </c>
      <c r="K275" s="21">
        <v>0.33</v>
      </c>
      <c r="L275" s="3">
        <v>15</v>
      </c>
      <c r="M275" s="3">
        <v>170</v>
      </c>
      <c r="N275" s="21">
        <v>0.03</v>
      </c>
      <c r="O275" s="25">
        <v>400</v>
      </c>
      <c r="P275" s="21">
        <v>0.15</v>
      </c>
      <c r="Q275" s="21">
        <v>0.33</v>
      </c>
      <c r="T275" s="25">
        <f>J275+M275</f>
        <v>400</v>
      </c>
      <c r="U275" s="21">
        <f>ROUNDDOWN(IF(T275=T274,U274,(ROW()-370)/276),2)</f>
        <v>-0.34</v>
      </c>
      <c r="V275" s="21">
        <f>ROUNDDOWN(IF(O275=O274,V274,(ROW()-898)/35+0.02),2)</f>
        <v>-17.78</v>
      </c>
      <c r="W275" s="25">
        <f>ROUNDDOWN(IF(I275=I274,W274,MAX(_xlfn.NORM.INV((ROW()-2)/644,250,43),150))/10,0)*10</f>
        <v>230</v>
      </c>
      <c r="X275" s="21">
        <f>ROUNDDOWN(IF(W275=W274,X274,(ROW()-2)/644),2)</f>
        <v>0.33</v>
      </c>
      <c r="Y275" s="3" t="e">
        <f>ROUNDDOWN(IF(L274=L275,Y274,MAX(_xlfn.NORM.INV((ROW()-370)/276,250,43),150))/10,0)*10</f>
        <v>#NUM!</v>
      </c>
      <c r="Z275" s="21" t="e">
        <f>ROUNDDOWN(IF(Y275=Y274,Z274,(ROW()-370)/276),2)</f>
        <v>#NUM!</v>
      </c>
    </row>
    <row r="276" spans="1:26" x14ac:dyDescent="0.2">
      <c r="A276" s="4" t="s">
        <v>1584</v>
      </c>
      <c r="B276" s="10" t="s">
        <v>1585</v>
      </c>
      <c r="C276" s="14" t="s">
        <v>1567</v>
      </c>
      <c r="D276" s="10"/>
      <c r="E276" s="3" t="s">
        <v>1501</v>
      </c>
      <c r="F276" s="3" t="s">
        <v>1502</v>
      </c>
      <c r="G276" s="3" t="s">
        <v>25</v>
      </c>
      <c r="H276" s="3" t="s">
        <v>67</v>
      </c>
      <c r="I276" s="3">
        <v>11</v>
      </c>
      <c r="J276" s="3">
        <v>230</v>
      </c>
      <c r="K276" s="21">
        <v>0.33</v>
      </c>
      <c r="L276" s="3">
        <v>32</v>
      </c>
      <c r="M276" s="3">
        <v>210</v>
      </c>
      <c r="N276" s="21">
        <v>0.18</v>
      </c>
      <c r="O276" s="25">
        <v>440</v>
      </c>
      <c r="P276" s="21">
        <v>0.32</v>
      </c>
      <c r="Q276" s="21">
        <v>0.47</v>
      </c>
      <c r="T276" s="25">
        <f>J276+M276</f>
        <v>440</v>
      </c>
      <c r="U276" s="21">
        <f>ROUNDDOWN(IF(T276=T275,U275,(ROW()-370)/276),2)</f>
        <v>-0.34</v>
      </c>
      <c r="V276" s="21">
        <f>ROUNDDOWN(IF(O276=O275,V275,(ROW()-898)/35+0.02),2)</f>
        <v>-17.75</v>
      </c>
      <c r="W276" s="25">
        <f>ROUNDDOWN(IF(I276=I275,W275,MAX(_xlfn.NORM.INV((ROW()-2)/644,250,43),150))/10,0)*10</f>
        <v>230</v>
      </c>
      <c r="X276" s="21">
        <f>ROUNDDOWN(IF(W276=W275,X275,(ROW()-2)/644),2)</f>
        <v>0.33</v>
      </c>
      <c r="Y276" s="3" t="e">
        <f>ROUNDDOWN(IF(L275=L276,Y275,MAX(_xlfn.NORM.INV((ROW()-370)/276,250,43),150))/10,0)*10</f>
        <v>#NUM!</v>
      </c>
      <c r="Z276" s="21" t="e">
        <f>ROUNDDOWN(IF(Y276=Y275,Z275,(ROW()-370)/276),2)</f>
        <v>#NUM!</v>
      </c>
    </row>
    <row r="277" spans="1:26" x14ac:dyDescent="0.2">
      <c r="A277" s="4" t="s">
        <v>2004</v>
      </c>
      <c r="B277" s="10" t="s">
        <v>2005</v>
      </c>
      <c r="C277" s="14" t="s">
        <v>1991</v>
      </c>
      <c r="D277" s="10"/>
      <c r="E277" s="3" t="s">
        <v>1744</v>
      </c>
      <c r="F277" s="3" t="s">
        <v>1744</v>
      </c>
      <c r="G277" s="3" t="s">
        <v>25</v>
      </c>
      <c r="H277" s="3" t="s">
        <v>67</v>
      </c>
      <c r="I277" s="3">
        <v>12</v>
      </c>
      <c r="J277" s="3">
        <v>240</v>
      </c>
      <c r="K277" s="21">
        <v>0.42</v>
      </c>
      <c r="L277" s="3">
        <v>88</v>
      </c>
      <c r="M277" s="3">
        <v>280</v>
      </c>
      <c r="N277" s="21">
        <v>0.77</v>
      </c>
      <c r="O277" s="25">
        <v>520</v>
      </c>
      <c r="P277" s="21">
        <v>0.7</v>
      </c>
      <c r="Q277" s="21">
        <v>0.88</v>
      </c>
      <c r="T277" s="25">
        <f>J277+M277</f>
        <v>520</v>
      </c>
      <c r="U277" s="21">
        <f>ROUNDDOWN(IF(T277=T276,U276,(ROW()-370)/276),2)</f>
        <v>-0.33</v>
      </c>
      <c r="V277" s="21">
        <f>ROUNDDOWN(IF(O277=O276,V276,(ROW()-62)/29+0.06),2)</f>
        <v>7.47</v>
      </c>
      <c r="W277" s="25">
        <f>ROUNDDOWN(IF(I277=I276,W276,MAX(_xlfn.NORM.INV((ROW()-2)/644,250,43),150))/10,0)*10</f>
        <v>240</v>
      </c>
      <c r="X277" s="21">
        <f>ROUNDDOWN(IF(W277=W276,X276,(ROW()-2)/644),2)</f>
        <v>0.42</v>
      </c>
      <c r="Y277" s="3" t="e">
        <f>ROUNDDOWN(IF(L276=L277,Y276,MAX(_xlfn.NORM.INV((ROW()-370)/276,250,43),150))/10,0)*10</f>
        <v>#NUM!</v>
      </c>
      <c r="Z277" s="21" t="e">
        <f>ROUNDDOWN(IF(Y277=Y276,Z276,(ROW()-370)/276),2)</f>
        <v>#NUM!</v>
      </c>
    </row>
    <row r="278" spans="1:26" x14ac:dyDescent="0.2">
      <c r="A278" s="4" t="s">
        <v>1384</v>
      </c>
      <c r="B278" s="10" t="s">
        <v>1385</v>
      </c>
      <c r="C278" s="14" t="s">
        <v>1319</v>
      </c>
      <c r="D278" s="10"/>
      <c r="E278" s="3" t="s">
        <v>203</v>
      </c>
      <c r="F278" s="3" t="s">
        <v>1268</v>
      </c>
      <c r="G278" s="3" t="s">
        <v>25</v>
      </c>
      <c r="H278" s="3" t="s">
        <v>21</v>
      </c>
      <c r="I278" s="3">
        <v>12</v>
      </c>
      <c r="J278" s="3">
        <v>240</v>
      </c>
      <c r="K278" s="21">
        <v>0.42</v>
      </c>
      <c r="L278" s="3">
        <v>4</v>
      </c>
      <c r="M278" s="3">
        <v>210</v>
      </c>
      <c r="N278" s="21">
        <v>0.18</v>
      </c>
      <c r="O278" s="25">
        <v>450</v>
      </c>
      <c r="P278" s="21">
        <v>0.27</v>
      </c>
      <c r="Q278" s="21">
        <v>0.34</v>
      </c>
      <c r="T278" s="25">
        <f>J278+M278</f>
        <v>450</v>
      </c>
      <c r="U278" s="21">
        <f>ROUNDDOWN(IF(T278=T277,U277,(ROW()-2)/368),2)</f>
        <v>0.75</v>
      </c>
      <c r="V278" s="21">
        <f>ROUNDDOWN(IF(O278=O277,V277,(ROW()-274)/103+0.01),2)</f>
        <v>0.04</v>
      </c>
      <c r="W278" s="25">
        <f>ROUNDDOWN(IF(I278=I277,W277,MAX(_xlfn.NORM.INV((ROW()-2)/644,250,43),150))/10,0)*10</f>
        <v>240</v>
      </c>
      <c r="X278" s="21">
        <f>ROUNDDOWN(IF(W278=W277,X277,(ROW()-2)/644),2)</f>
        <v>0.42</v>
      </c>
      <c r="Y278" s="3">
        <f>ROUNDDOWN(IF(L278=L277,Y277,MAX(_xlfn.NORM.INV((ROW()-2)/368,250,43),150))/10,0)*10</f>
        <v>270</v>
      </c>
      <c r="Z278" s="21" t="e">
        <f>ROUNDDOWN(IF(Y278=Y277,Z277,(ROW()-2)/368+0.01),2)</f>
        <v>#NUM!</v>
      </c>
    </row>
    <row r="279" spans="1:26" x14ac:dyDescent="0.2">
      <c r="A279" s="4" t="s">
        <v>1482</v>
      </c>
      <c r="B279" s="10" t="s">
        <v>1483</v>
      </c>
      <c r="C279" s="14" t="s">
        <v>1463</v>
      </c>
      <c r="D279" s="10"/>
      <c r="E279" s="3" t="s">
        <v>1443</v>
      </c>
      <c r="F279" s="3" t="s">
        <v>1444</v>
      </c>
      <c r="G279" s="3" t="s">
        <v>25</v>
      </c>
      <c r="H279" s="3" t="s">
        <v>67</v>
      </c>
      <c r="I279" s="3">
        <v>12</v>
      </c>
      <c r="J279" s="3">
        <v>240</v>
      </c>
      <c r="K279" s="21">
        <v>0.42</v>
      </c>
      <c r="L279" s="3">
        <v>29</v>
      </c>
      <c r="M279" s="3">
        <v>210</v>
      </c>
      <c r="N279" s="21">
        <v>0.18</v>
      </c>
      <c r="O279" s="25">
        <v>450</v>
      </c>
      <c r="P279" s="21">
        <v>0.35</v>
      </c>
      <c r="Q279" s="21">
        <v>0.59</v>
      </c>
      <c r="T279" s="25">
        <f>J279+M279</f>
        <v>450</v>
      </c>
      <c r="U279" s="21">
        <f>ROUNDDOWN(IF(T279=T278,U278,(ROW()-370)/276),2)</f>
        <v>0.75</v>
      </c>
      <c r="V279" s="21">
        <f>ROUNDDOWN(IF(O279=O278,V278,(ROW()-493)/15+0.06),2)</f>
        <v>0.04</v>
      </c>
      <c r="W279" s="25">
        <f>ROUNDDOWN(IF(I279=I278,W278,MAX(_xlfn.NORM.INV((ROW()-2)/644,250,43),150))/10,0)*10</f>
        <v>240</v>
      </c>
      <c r="X279" s="21">
        <f>ROUNDDOWN(IF(W279=W278,X278,(ROW()-2)/644),2)</f>
        <v>0.42</v>
      </c>
      <c r="Y279" s="3" t="e">
        <f>ROUNDDOWN(IF(L278=L279,Y278,MAX(_xlfn.NORM.INV((ROW()-370)/276,250,43),150))/10,0)*10</f>
        <v>#NUM!</v>
      </c>
      <c r="Z279" s="21" t="e">
        <f>ROUNDDOWN(IF(Y279=Y278,Z278,(ROW()-370)/276),2)</f>
        <v>#NUM!</v>
      </c>
    </row>
    <row r="280" spans="1:26" x14ac:dyDescent="0.2">
      <c r="A280" s="4" t="s">
        <v>1106</v>
      </c>
      <c r="B280" s="10" t="s">
        <v>1107</v>
      </c>
      <c r="C280" s="14" t="s">
        <v>1097</v>
      </c>
      <c r="D280" s="10"/>
      <c r="E280" s="3" t="s">
        <v>144</v>
      </c>
      <c r="F280" s="3" t="s">
        <v>1094</v>
      </c>
      <c r="G280" s="3" t="s">
        <v>25</v>
      </c>
      <c r="H280" s="3" t="s">
        <v>21</v>
      </c>
      <c r="I280" s="3">
        <v>12</v>
      </c>
      <c r="J280" s="3">
        <v>240</v>
      </c>
      <c r="K280" s="21">
        <v>0.42</v>
      </c>
      <c r="L280" s="3">
        <v>20</v>
      </c>
      <c r="M280" s="3">
        <v>230</v>
      </c>
      <c r="N280" s="21">
        <v>0.33</v>
      </c>
      <c r="O280" s="25">
        <v>470</v>
      </c>
      <c r="P280" s="21">
        <v>0.34</v>
      </c>
      <c r="Q280" s="21">
        <v>0.42</v>
      </c>
      <c r="T280" s="25">
        <f>J280+M280</f>
        <v>470</v>
      </c>
      <c r="U280" s="21">
        <f>ROUNDDOWN(IF(T280=T279,U279,(ROW()-2)/368),2)</f>
        <v>0.75</v>
      </c>
      <c r="V280" s="21">
        <f>ROUNDDOWN(IF(O280=O279,V279,(ROW()-517)/33+0.03),2)</f>
        <v>-7.15</v>
      </c>
      <c r="W280" s="25">
        <f>ROUNDDOWN(IF(I280=I279,W279,MAX(_xlfn.NORM.INV((ROW()-2)/644,250,43),150))/10,0)*10</f>
        <v>240</v>
      </c>
      <c r="X280" s="21">
        <f>ROUNDDOWN(IF(W280=W279,X279,(ROW()-2)/644),2)</f>
        <v>0.42</v>
      </c>
      <c r="Y280" s="3">
        <f>ROUNDDOWN(IF(L280=L279,Y279,MAX(_xlfn.NORM.INV((ROW()-2)/368,250,43),150))/10,0)*10</f>
        <v>270</v>
      </c>
      <c r="Z280" s="21" t="e">
        <f>ROUNDDOWN(IF(Y280=Y279,Z279,(ROW()-2)/368+0.01),2)</f>
        <v>#NUM!</v>
      </c>
    </row>
    <row r="281" spans="1:26" x14ac:dyDescent="0.2">
      <c r="A281" s="4" t="s">
        <v>805</v>
      </c>
      <c r="B281" s="10" t="s">
        <v>806</v>
      </c>
      <c r="C281" s="14" t="s">
        <v>782</v>
      </c>
      <c r="D281" s="10"/>
      <c r="E281" s="3" t="s">
        <v>65</v>
      </c>
      <c r="F281" s="3" t="s">
        <v>675</v>
      </c>
      <c r="G281" s="3" t="s">
        <v>25</v>
      </c>
      <c r="H281" s="3" t="s">
        <v>67</v>
      </c>
      <c r="I281" s="3">
        <v>12</v>
      </c>
      <c r="J281" s="3">
        <v>240</v>
      </c>
      <c r="K281" s="21">
        <v>0.42</v>
      </c>
      <c r="L281" s="3">
        <v>40</v>
      </c>
      <c r="M281" s="3">
        <v>220</v>
      </c>
      <c r="N281" s="21">
        <v>0.24</v>
      </c>
      <c r="O281" s="25">
        <v>460</v>
      </c>
      <c r="P281" s="21">
        <v>0.4</v>
      </c>
      <c r="Q281" s="21">
        <v>0.27</v>
      </c>
      <c r="T281" s="25">
        <f>J281+M281</f>
        <v>460</v>
      </c>
      <c r="U281" s="21">
        <f>ROUNDDOWN(IF(T281=T280,U280,(ROW()-370)/276),2)</f>
        <v>-0.32</v>
      </c>
      <c r="V281" s="21">
        <f>ROUNDDOWN(IF(O281=O280,V280,(ROW()-592)/78+0.02),2)</f>
        <v>-3.96</v>
      </c>
      <c r="W281" s="25">
        <f>ROUNDDOWN(IF(I281=I280,W280,MAX(_xlfn.NORM.INV((ROW()-2)/644,250,43),150))/10,0)*10</f>
        <v>240</v>
      </c>
      <c r="X281" s="21">
        <f>ROUNDDOWN(IF(W281=W280,X280,(ROW()-2)/644),2)</f>
        <v>0.42</v>
      </c>
      <c r="Y281" s="3" t="e">
        <f>ROUNDDOWN(IF(L280=L281,Y280,MAX(_xlfn.NORM.INV((ROW()-370)/276,250,43),150))/10,0)*10</f>
        <v>#NUM!</v>
      </c>
      <c r="Z281" s="21" t="e">
        <f>ROUNDDOWN(IF(Y281=Y280,Z280,(ROW()-370)/276),2)</f>
        <v>#NUM!</v>
      </c>
    </row>
    <row r="282" spans="1:26" x14ac:dyDescent="0.2">
      <c r="A282" s="4" t="s">
        <v>873</v>
      </c>
      <c r="B282" s="10" t="s">
        <v>874</v>
      </c>
      <c r="C282" s="14" t="s">
        <v>782</v>
      </c>
      <c r="D282" s="10"/>
      <c r="E282" s="3" t="s">
        <v>65</v>
      </c>
      <c r="F282" s="3" t="s">
        <v>675</v>
      </c>
      <c r="G282" s="3" t="s">
        <v>25</v>
      </c>
      <c r="H282" s="3" t="s">
        <v>67</v>
      </c>
      <c r="I282" s="3">
        <v>12</v>
      </c>
      <c r="J282" s="3">
        <v>240</v>
      </c>
      <c r="K282" s="21">
        <v>0.42</v>
      </c>
      <c r="L282" s="3">
        <v>90</v>
      </c>
      <c r="M282" s="3">
        <v>280</v>
      </c>
      <c r="N282" s="21">
        <v>0.77</v>
      </c>
      <c r="O282" s="25">
        <v>520</v>
      </c>
      <c r="P282" s="21">
        <v>0.7</v>
      </c>
      <c r="Q282" s="21">
        <v>0.56999999999999995</v>
      </c>
      <c r="T282" s="25">
        <f>J282+M282</f>
        <v>520</v>
      </c>
      <c r="U282" s="21">
        <f>ROUNDDOWN(IF(T282=T281,U281,(ROW()-370)/276),2)</f>
        <v>-0.31</v>
      </c>
      <c r="V282" s="21">
        <f>ROUNDDOWN(IF(O282=O281,V281,(ROW()-592)/78+0.02),2)</f>
        <v>-3.95</v>
      </c>
      <c r="W282" s="25">
        <f>ROUNDDOWN(IF(I282=I281,W281,MAX(_xlfn.NORM.INV((ROW()-2)/644,250,43),150))/10,0)*10</f>
        <v>240</v>
      </c>
      <c r="X282" s="21">
        <f>ROUNDDOWN(IF(W282=W281,X281,(ROW()-2)/644),2)</f>
        <v>0.42</v>
      </c>
      <c r="Y282" s="3" t="e">
        <f>ROUNDDOWN(IF(L281=L282,Y281,MAX(_xlfn.NORM.INV((ROW()-370)/276,250,43),150))/10,0)*10</f>
        <v>#NUM!</v>
      </c>
      <c r="Z282" s="21" t="e">
        <f>ROUNDDOWN(IF(Y282=Y281,Z281,(ROW()-370)/276),2)</f>
        <v>#NUM!</v>
      </c>
    </row>
    <row r="283" spans="1:26" x14ac:dyDescent="0.2">
      <c r="A283" s="4" t="s">
        <v>1590</v>
      </c>
      <c r="B283" s="10" t="s">
        <v>1591</v>
      </c>
      <c r="C283" s="14" t="s">
        <v>1567</v>
      </c>
      <c r="D283" s="10"/>
      <c r="E283" s="3" t="s">
        <v>1501</v>
      </c>
      <c r="F283" s="3" t="s">
        <v>1502</v>
      </c>
      <c r="G283" s="3" t="s">
        <v>25</v>
      </c>
      <c r="H283" s="3" t="s">
        <v>67</v>
      </c>
      <c r="I283" s="3">
        <v>12</v>
      </c>
      <c r="J283" s="3">
        <v>240</v>
      </c>
      <c r="K283" s="21">
        <v>0.42</v>
      </c>
      <c r="L283" s="3">
        <v>0</v>
      </c>
      <c r="M283" s="3">
        <v>150</v>
      </c>
      <c r="N283" s="21">
        <v>0.01</v>
      </c>
      <c r="O283" s="25">
        <v>390</v>
      </c>
      <c r="P283" s="21">
        <v>0.1</v>
      </c>
      <c r="Q283" s="21">
        <v>0.24</v>
      </c>
      <c r="T283" s="25">
        <f>J283+M283</f>
        <v>390</v>
      </c>
      <c r="U283" s="21">
        <f>ROUNDDOWN(IF(T283=T282,U282,(ROW()-370)/276),2)</f>
        <v>-0.31</v>
      </c>
      <c r="V283" s="21">
        <f>ROUNDDOWN(IF(O283=O282,V282,(ROW()-898)/35+0.02),2)</f>
        <v>-17.55</v>
      </c>
      <c r="W283" s="25">
        <f>ROUNDDOWN(IF(I283=I282,W282,MAX(_xlfn.NORM.INV((ROW()-2)/644,250,43),150))/10,0)*10</f>
        <v>240</v>
      </c>
      <c r="X283" s="21">
        <f>ROUNDDOWN(IF(W283=W282,X282,(ROW()-2)/644),2)</f>
        <v>0.42</v>
      </c>
      <c r="Y283" s="3" t="e">
        <f>ROUNDDOWN(IF(L282=L283,Y282,MAX(_xlfn.NORM.INV((ROW()-370)/276,250,43),150))/10,0)*10</f>
        <v>#NUM!</v>
      </c>
      <c r="Z283" s="21" t="e">
        <f>ROUNDDOWN(IF(Y283=Y282,Z282,(ROW()-2)/276),2)</f>
        <v>#NUM!</v>
      </c>
    </row>
    <row r="284" spans="1:26" x14ac:dyDescent="0.2">
      <c r="A284" s="4" t="s">
        <v>1596</v>
      </c>
      <c r="B284" s="10" t="s">
        <v>1597</v>
      </c>
      <c r="C284" s="14" t="s">
        <v>1567</v>
      </c>
      <c r="D284" s="10"/>
      <c r="E284" s="3" t="s">
        <v>1501</v>
      </c>
      <c r="F284" s="3" t="s">
        <v>1502</v>
      </c>
      <c r="G284" s="3" t="s">
        <v>25</v>
      </c>
      <c r="H284" s="3" t="s">
        <v>67</v>
      </c>
      <c r="I284" s="3">
        <v>12</v>
      </c>
      <c r="J284" s="3">
        <v>240</v>
      </c>
      <c r="K284" s="21">
        <v>0.42</v>
      </c>
      <c r="L284" s="3">
        <v>55</v>
      </c>
      <c r="M284" s="3">
        <v>240</v>
      </c>
      <c r="N284" s="21">
        <v>0.41</v>
      </c>
      <c r="O284" s="25">
        <v>480</v>
      </c>
      <c r="P284" s="21">
        <v>0.5</v>
      </c>
      <c r="Q284" s="21">
        <v>0.62</v>
      </c>
      <c r="T284" s="25">
        <f>J284+M284</f>
        <v>480</v>
      </c>
      <c r="U284" s="21">
        <f>ROUNDDOWN(IF(T284=T283,U283,(ROW()-370)/276),2)</f>
        <v>-0.31</v>
      </c>
      <c r="V284" s="21">
        <f>ROUNDDOWN(IF(O284=O283,V283,(ROW()-898)/35+0.02),2)</f>
        <v>-17.52</v>
      </c>
      <c r="W284" s="25">
        <f>ROUNDDOWN(IF(I284=I283,W283,MAX(_xlfn.NORM.INV((ROW()-2)/644,250,43),150))/10,0)*10</f>
        <v>240</v>
      </c>
      <c r="X284" s="21">
        <f>ROUNDDOWN(IF(W284=W283,X283,(ROW()-2)/644),2)</f>
        <v>0.42</v>
      </c>
      <c r="Y284" s="3" t="e">
        <f>ROUNDDOWN(IF(L283=L284,Y283,MAX(_xlfn.NORM.INV((ROW()-370)/276,250,43),150))/10,0)*10</f>
        <v>#NUM!</v>
      </c>
      <c r="Z284" s="21" t="e">
        <f>ROUNDDOWN(IF(Y284=Y283,Z283,(ROW()-370)/276),2)</f>
        <v>#NUM!</v>
      </c>
    </row>
    <row r="285" spans="1:26" x14ac:dyDescent="0.2">
      <c r="A285" s="4" t="s">
        <v>1972</v>
      </c>
      <c r="B285" s="10" t="s">
        <v>1973</v>
      </c>
      <c r="C285" s="14" t="s">
        <v>1866</v>
      </c>
      <c r="D285" s="10"/>
      <c r="E285" s="3" t="s">
        <v>1744</v>
      </c>
      <c r="F285" s="3" t="s">
        <v>1744</v>
      </c>
      <c r="G285" s="3" t="s">
        <v>25</v>
      </c>
      <c r="H285" s="3" t="s">
        <v>21</v>
      </c>
      <c r="I285" s="3">
        <v>13</v>
      </c>
      <c r="J285" s="3">
        <v>240</v>
      </c>
      <c r="K285" s="21">
        <v>0.42</v>
      </c>
      <c r="L285" s="3">
        <v>28</v>
      </c>
      <c r="M285" s="3">
        <v>240</v>
      </c>
      <c r="N285" s="21">
        <v>0.45</v>
      </c>
      <c r="O285" s="25">
        <v>480</v>
      </c>
      <c r="P285" s="21">
        <v>0.41</v>
      </c>
      <c r="Q285" s="21">
        <v>0.26</v>
      </c>
      <c r="T285" s="25">
        <f>J285+M285</f>
        <v>480</v>
      </c>
      <c r="U285" s="21">
        <f>ROUNDDOWN(IF(T285=T284,U284,(ROW()-2)/368),2)</f>
        <v>-0.31</v>
      </c>
      <c r="V285" s="21">
        <f>ROUNDDOWN(IF(O285=O284,V284,(ROW()-2)/60+0.01),2)</f>
        <v>-17.52</v>
      </c>
      <c r="W285" s="25">
        <f>ROUNDDOWN(IF(I285=I284,W284,MAX(_xlfn.NORM.INV((ROW()-2)/644,250,43),150))/10,0)*10</f>
        <v>240</v>
      </c>
      <c r="X285" s="21">
        <f>ROUNDDOWN(IF(W285=W284,X284,(ROW()-2)/644),2)</f>
        <v>0.42</v>
      </c>
      <c r="Y285" s="3">
        <f>ROUNDDOWN(IF(L285=L284,Y284,MAX(_xlfn.NORM.INV((ROW()-2)/368,250,43),150))/10,0)*10</f>
        <v>280</v>
      </c>
      <c r="Z285" s="21" t="e">
        <f>ROUNDDOWN(IF(Y285=Y284,Z284,(ROW()-2)/368+0.01),2)</f>
        <v>#NUM!</v>
      </c>
    </row>
    <row r="286" spans="1:26" x14ac:dyDescent="0.2">
      <c r="A286" s="3" t="s">
        <v>2291</v>
      </c>
      <c r="B286" s="3" t="s">
        <v>2292</v>
      </c>
      <c r="C286" s="14" t="s">
        <v>2284</v>
      </c>
      <c r="E286" s="3" t="s">
        <v>2226</v>
      </c>
      <c r="F286" s="3" t="s">
        <v>2227</v>
      </c>
      <c r="G286" s="3" t="s">
        <v>25</v>
      </c>
      <c r="H286" s="3" t="s">
        <v>67</v>
      </c>
      <c r="I286" s="3">
        <v>13</v>
      </c>
      <c r="J286" s="3">
        <v>240</v>
      </c>
      <c r="K286" s="21">
        <v>0.42</v>
      </c>
      <c r="L286" s="3">
        <v>75</v>
      </c>
      <c r="M286" s="3">
        <v>270</v>
      </c>
      <c r="N286" s="21">
        <v>0.69</v>
      </c>
      <c r="O286" s="25">
        <v>510</v>
      </c>
      <c r="P286" s="21">
        <v>0.66</v>
      </c>
      <c r="Q286" s="21">
        <v>0.9</v>
      </c>
      <c r="T286" s="25">
        <f>J286+M286</f>
        <v>510</v>
      </c>
      <c r="U286" s="21">
        <f>ROUNDDOWN(IF(T286=T285,U285,(ROW()-370)/276),2)</f>
        <v>-0.3</v>
      </c>
      <c r="V286" s="21">
        <f>ROUNDDOWN(IF(O286=O285,V285,(ROW()-181)/11+0.09),2)</f>
        <v>9.6300000000000008</v>
      </c>
      <c r="W286" s="25">
        <f>ROUNDDOWN(IF(I286=I285,W285,MAX(_xlfn.NORM.INV((ROW()-2)/644,250,43),150))/10,0)*10</f>
        <v>240</v>
      </c>
      <c r="X286" s="21">
        <f>ROUNDDOWN(IF(W286=W285,X285,(ROW()-2)/644),2)</f>
        <v>0.42</v>
      </c>
      <c r="Y286" s="3" t="e">
        <f>ROUNDDOWN(IF(L285=L286,Y285,MAX(_xlfn.NORM.INV((ROW()-370)/276,250,43),150))/10,0)*10</f>
        <v>#NUM!</v>
      </c>
      <c r="Z286" s="21" t="e">
        <f>ROUNDDOWN(IF(Y286=Y285,Z285,(ROW()-370)/276),2)</f>
        <v>#NUM!</v>
      </c>
    </row>
    <row r="287" spans="1:26" x14ac:dyDescent="0.2">
      <c r="A287" s="3" t="s">
        <v>36</v>
      </c>
      <c r="B287" s="3" t="s">
        <v>37</v>
      </c>
      <c r="C287" s="14" t="s">
        <v>24</v>
      </c>
      <c r="E287" s="3" t="s">
        <v>18</v>
      </c>
      <c r="F287" s="3" t="s">
        <v>19</v>
      </c>
      <c r="G287" s="3" t="s">
        <v>25</v>
      </c>
      <c r="H287" s="3" t="s">
        <v>21</v>
      </c>
      <c r="I287" s="3">
        <v>13</v>
      </c>
      <c r="J287" s="3">
        <v>240</v>
      </c>
      <c r="K287" s="21">
        <v>0.42</v>
      </c>
      <c r="L287" s="3">
        <v>22</v>
      </c>
      <c r="M287" s="3">
        <v>230</v>
      </c>
      <c r="N287" s="21">
        <v>0.33</v>
      </c>
      <c r="O287" s="25">
        <v>470</v>
      </c>
      <c r="P287" s="21">
        <v>0.34</v>
      </c>
      <c r="Q287" s="21">
        <v>0.44</v>
      </c>
      <c r="T287" s="25">
        <f>J287+M287</f>
        <v>470</v>
      </c>
      <c r="U287" s="21">
        <f>ROUNDDOWN(IF(T287=T286,U286,(ROW()-2)/368),2)</f>
        <v>0.77</v>
      </c>
      <c r="V287" s="21">
        <f>ROUNDDOWN(IF(O287=O286,V286,(ROW()-219)/31+0.03),2)</f>
        <v>2.2200000000000002</v>
      </c>
      <c r="W287" s="25">
        <f>ROUNDDOWN(IF(I287=I286,W286,MAX(_xlfn.NORM.INV((ROW()-2)/644,250,43),150))/10,0)*10</f>
        <v>240</v>
      </c>
      <c r="X287" s="21">
        <f>ROUNDDOWN(IF(W287=W286,X286,(ROW()-2)/644),2)</f>
        <v>0.42</v>
      </c>
      <c r="Y287" s="3">
        <f>ROUNDDOWN(IF(L287=L286,Y286,MAX(_xlfn.NORM.INV((ROW()-2)/368,250,43),150))/10,0)*10</f>
        <v>280</v>
      </c>
      <c r="Z287" s="21" t="e">
        <f>ROUNDDOWN(IF(Y287=Y286,Z286,(ROW()-2)/368+0.01),2)</f>
        <v>#NUM!</v>
      </c>
    </row>
    <row r="288" spans="1:26" x14ac:dyDescent="0.2">
      <c r="A288" s="4" t="s">
        <v>1112</v>
      </c>
      <c r="B288" s="10" t="s">
        <v>1113</v>
      </c>
      <c r="C288" s="14" t="s">
        <v>1097</v>
      </c>
      <c r="D288" s="10"/>
      <c r="E288" s="3" t="s">
        <v>144</v>
      </c>
      <c r="F288" s="3" t="s">
        <v>1094</v>
      </c>
      <c r="G288" s="3" t="s">
        <v>25</v>
      </c>
      <c r="H288" s="3" t="s">
        <v>21</v>
      </c>
      <c r="I288" s="3">
        <v>13</v>
      </c>
      <c r="J288" s="3">
        <v>240</v>
      </c>
      <c r="K288" s="21">
        <v>0.42</v>
      </c>
      <c r="L288" s="3">
        <v>0</v>
      </c>
      <c r="M288" s="3">
        <v>150</v>
      </c>
      <c r="N288" s="21">
        <v>0.01</v>
      </c>
      <c r="O288" s="25">
        <v>390</v>
      </c>
      <c r="P288" s="21">
        <v>0.09</v>
      </c>
      <c r="Q288" s="21">
        <v>0.09</v>
      </c>
      <c r="T288" s="25">
        <f>J288+M288</f>
        <v>390</v>
      </c>
      <c r="U288" s="21">
        <f>ROUNDDOWN(IF(T288=T287,U287,(ROW()-2)/368),2)</f>
        <v>0.77</v>
      </c>
      <c r="V288" s="21">
        <f>ROUNDDOWN(IF(O288=O287,V287,(ROW()-517)/33+0.03),2)</f>
        <v>-6.9</v>
      </c>
      <c r="W288" s="25">
        <f>ROUNDDOWN(IF(I288=I287,W287,MAX(_xlfn.NORM.INV((ROW()-2)/644,250,43),150))/10,0)*10</f>
        <v>240</v>
      </c>
      <c r="X288" s="21">
        <f>ROUNDDOWN(IF(W288=W287,X287,(ROW()-2)/644),2)</f>
        <v>0.42</v>
      </c>
      <c r="Y288" s="3">
        <f>ROUNDDOWN(IF(L288=L287,Y287,MAX(_xlfn.NORM.INV((ROW()-2)/368,250,43),150))/10,0)*10</f>
        <v>280</v>
      </c>
      <c r="Z288" s="21" t="e">
        <f>ROUNDDOWN(IF(Y288=Y287,Z287,(ROW()-2)/368+0.01),2)</f>
        <v>#NUM!</v>
      </c>
    </row>
    <row r="289" spans="1:26" x14ac:dyDescent="0.2">
      <c r="A289" s="12" t="s">
        <v>326</v>
      </c>
      <c r="B289" s="13" t="s">
        <v>327</v>
      </c>
      <c r="C289" s="1" t="s">
        <v>328</v>
      </c>
      <c r="D289" s="13"/>
      <c r="E289" s="1" t="s">
        <v>324</v>
      </c>
      <c r="F289" s="1" t="s">
        <v>325</v>
      </c>
      <c r="G289" s="1" t="s">
        <v>25</v>
      </c>
      <c r="H289" s="1" t="s">
        <v>21</v>
      </c>
      <c r="I289" s="3">
        <v>13</v>
      </c>
      <c r="J289" s="3">
        <v>240</v>
      </c>
      <c r="K289" s="21">
        <v>0.42</v>
      </c>
      <c r="L289" s="1">
        <v>10</v>
      </c>
      <c r="M289" s="3">
        <v>220</v>
      </c>
      <c r="N289" s="21">
        <v>0.26</v>
      </c>
      <c r="O289" s="25">
        <v>460</v>
      </c>
      <c r="P289" s="21">
        <v>0.3</v>
      </c>
      <c r="Q289" s="21">
        <v>0.08</v>
      </c>
      <c r="T289" s="25">
        <f>J289+M289</f>
        <v>460</v>
      </c>
      <c r="U289" s="21">
        <f>ROUNDDOWN(IF(T289=T288,U288,(ROW()-2)/368),2)</f>
        <v>0.77</v>
      </c>
      <c r="V289" s="21">
        <f>ROUNDDOWN(IF(O289=O288,V288,(ROW()-566)/21+0.04),2)</f>
        <v>-13.15</v>
      </c>
      <c r="W289" s="25">
        <f>ROUNDDOWN(IF(I289=I288,W288,MAX(_xlfn.NORM.INV((ROW()-2)/644,250,43),150))/10,0)*10</f>
        <v>240</v>
      </c>
      <c r="X289" s="21">
        <f>ROUNDDOWN(IF(W289=W288,X288,(ROW()-2)/644),2)</f>
        <v>0.42</v>
      </c>
      <c r="Y289" s="3">
        <f>ROUNDDOWN(IF(L289=L288,Y288,MAX(_xlfn.NORM.INV((ROW()-2)/368,250,43),150))/10,0)*10</f>
        <v>280</v>
      </c>
      <c r="Z289" s="21" t="e">
        <f>ROUNDDOWN(IF(Y289=Y288,Z288,(ROW()-2)/368+0.01),2)</f>
        <v>#NUM!</v>
      </c>
    </row>
    <row r="290" spans="1:26" x14ac:dyDescent="0.2">
      <c r="A290" s="3" t="s">
        <v>2208</v>
      </c>
      <c r="B290" s="3" t="s">
        <v>2209</v>
      </c>
      <c r="C290" s="14" t="s">
        <v>2177</v>
      </c>
      <c r="E290" s="3" t="s">
        <v>324</v>
      </c>
      <c r="F290" s="3" t="s">
        <v>2170</v>
      </c>
      <c r="G290" s="3" t="s">
        <v>25</v>
      </c>
      <c r="H290" s="3" t="s">
        <v>21</v>
      </c>
      <c r="I290" s="3">
        <v>13</v>
      </c>
      <c r="J290" s="3">
        <v>240</v>
      </c>
      <c r="K290" s="21">
        <v>0.42</v>
      </c>
      <c r="L290" s="3">
        <v>12</v>
      </c>
      <c r="M290" s="3">
        <v>220</v>
      </c>
      <c r="N290" s="21">
        <v>0.26</v>
      </c>
      <c r="O290" s="25">
        <v>460</v>
      </c>
      <c r="P290" s="21">
        <v>0.3</v>
      </c>
      <c r="Q290" s="21">
        <v>0.08</v>
      </c>
      <c r="T290" s="25">
        <f>J290+M290</f>
        <v>460</v>
      </c>
      <c r="U290" s="21">
        <f>ROUNDDOWN(IF(T290=T289,U289,(ROW()-2)/368),2)</f>
        <v>0.77</v>
      </c>
      <c r="V290" s="21">
        <f>ROUNDDOWN(IF(O290=O289,V289,(ROW()-566)/21+0.04),2)</f>
        <v>-13.15</v>
      </c>
      <c r="W290" s="25">
        <f>ROUNDDOWN(IF(I290=I289,W289,MAX(_xlfn.NORM.INV((ROW()-2)/644,250,43),150))/10,0)*10</f>
        <v>240</v>
      </c>
      <c r="X290" s="21">
        <f>ROUNDDOWN(IF(W290=W289,X289,(ROW()-2)/644),2)</f>
        <v>0.42</v>
      </c>
      <c r="Y290" s="3">
        <f>ROUNDDOWN(IF(L290=L289,Y289,MAX(_xlfn.NORM.INV((ROW()-2)/368,250,43),150))/10,0)*10</f>
        <v>280</v>
      </c>
      <c r="Z290" s="21" t="e">
        <f>ROUNDDOWN(IF(Y290=Y289,Z289,(ROW()-2)/368+0.01),2)</f>
        <v>#NUM!</v>
      </c>
    </row>
    <row r="291" spans="1:26" x14ac:dyDescent="0.2">
      <c r="A291" s="4" t="s">
        <v>871</v>
      </c>
      <c r="B291" s="10" t="s">
        <v>872</v>
      </c>
      <c r="C291" s="14" t="s">
        <v>782</v>
      </c>
      <c r="D291" s="10"/>
      <c r="E291" s="3" t="s">
        <v>65</v>
      </c>
      <c r="F291" s="3" t="s">
        <v>675</v>
      </c>
      <c r="G291" s="3" t="s">
        <v>25</v>
      </c>
      <c r="H291" s="3" t="s">
        <v>67</v>
      </c>
      <c r="I291" s="3">
        <v>13</v>
      </c>
      <c r="J291" s="3">
        <v>240</v>
      </c>
      <c r="K291" s="21">
        <v>0.42</v>
      </c>
      <c r="L291" s="3">
        <v>40</v>
      </c>
      <c r="M291" s="3">
        <v>220</v>
      </c>
      <c r="N291" s="21">
        <v>0.24</v>
      </c>
      <c r="O291" s="25">
        <v>460</v>
      </c>
      <c r="P291" s="21">
        <v>0.4</v>
      </c>
      <c r="Q291" s="21">
        <v>0.27</v>
      </c>
      <c r="T291" s="25">
        <f>J291+M291</f>
        <v>460</v>
      </c>
      <c r="U291" s="21">
        <f>ROUNDDOWN(IF(T291=T290,U290,(ROW()-370)/276),2)</f>
        <v>0.77</v>
      </c>
      <c r="V291" s="21">
        <f>ROUNDDOWN(IF(O291=O290,V290,(ROW()-592)/78+0.02),2)</f>
        <v>-13.15</v>
      </c>
      <c r="W291" s="25">
        <f>ROUNDDOWN(IF(I291=I290,W290,MAX(_xlfn.NORM.INV((ROW()-2)/644,250,43),150))/10,0)*10</f>
        <v>240</v>
      </c>
      <c r="X291" s="21">
        <f>ROUNDDOWN(IF(W291=W290,X290,(ROW()-2)/644),2)</f>
        <v>0.42</v>
      </c>
      <c r="Y291" s="3" t="e">
        <f>ROUNDDOWN(IF(L290=L291,Y290,MAX(_xlfn.NORM.INV((ROW()-370)/276,250,43),150))/10,0)*10</f>
        <v>#NUM!</v>
      </c>
      <c r="Z291" s="21" t="e">
        <f>ROUNDDOWN(IF(Y291=Y290,Z290,(ROW()-370)/276),2)</f>
        <v>#NUM!</v>
      </c>
    </row>
    <row r="292" spans="1:26" x14ac:dyDescent="0.2">
      <c r="A292" s="4" t="s">
        <v>887</v>
      </c>
      <c r="B292" s="10" t="s">
        <v>888</v>
      </c>
      <c r="C292" s="14" t="s">
        <v>782</v>
      </c>
      <c r="D292" s="10"/>
      <c r="E292" s="3" t="s">
        <v>65</v>
      </c>
      <c r="F292" s="3" t="s">
        <v>675</v>
      </c>
      <c r="G292" s="3" t="s">
        <v>25</v>
      </c>
      <c r="H292" s="3" t="s">
        <v>67</v>
      </c>
      <c r="I292" s="3">
        <v>13</v>
      </c>
      <c r="J292" s="3">
        <v>240</v>
      </c>
      <c r="K292" s="21">
        <v>0.42</v>
      </c>
      <c r="L292" s="3">
        <v>57</v>
      </c>
      <c r="M292" s="3">
        <v>250</v>
      </c>
      <c r="N292" s="21">
        <v>0.5</v>
      </c>
      <c r="O292" s="25">
        <v>490</v>
      </c>
      <c r="P292" s="21">
        <v>0.54</v>
      </c>
      <c r="Q292" s="21">
        <v>0.43</v>
      </c>
      <c r="T292" s="25">
        <f>J292+M292</f>
        <v>490</v>
      </c>
      <c r="U292" s="21">
        <f>ROUNDDOWN(IF(T292=T291,U291,(ROW()-370)/276),2)</f>
        <v>-0.28000000000000003</v>
      </c>
      <c r="V292" s="21">
        <f>ROUNDDOWN(IF(O292=O291,V291,(ROW()-592)/78+0.02),2)</f>
        <v>-3.82</v>
      </c>
      <c r="W292" s="25">
        <f>ROUNDDOWN(IF(I292=I291,W291,MAX(_xlfn.NORM.INV((ROW()-2)/644,250,43),150))/10,0)*10</f>
        <v>240</v>
      </c>
      <c r="X292" s="21">
        <f>ROUNDDOWN(IF(W292=W291,X291,(ROW()-2)/644),2)</f>
        <v>0.42</v>
      </c>
      <c r="Y292" s="3" t="e">
        <f>ROUNDDOWN(IF(L291=L292,Y291,MAX(_xlfn.NORM.INV((ROW()-370)/276,250,43),150))/10,0)*10</f>
        <v>#NUM!</v>
      </c>
      <c r="Z292" s="21" t="e">
        <f>ROUNDDOWN(IF(Y292=Y291,Z291,(ROW()-370)/276),2)</f>
        <v>#NUM!</v>
      </c>
    </row>
    <row r="293" spans="1:26" x14ac:dyDescent="0.2">
      <c r="A293" s="4" t="s">
        <v>619</v>
      </c>
      <c r="B293" s="10" t="s">
        <v>620</v>
      </c>
      <c r="C293" s="14" t="s">
        <v>602</v>
      </c>
      <c r="D293" s="10"/>
      <c r="E293" s="3" t="s">
        <v>576</v>
      </c>
      <c r="F293" s="3" t="s">
        <v>577</v>
      </c>
      <c r="G293" s="3" t="s">
        <v>25</v>
      </c>
      <c r="H293" s="3" t="s">
        <v>21</v>
      </c>
      <c r="I293" s="3">
        <v>13</v>
      </c>
      <c r="J293" s="3">
        <v>240</v>
      </c>
      <c r="K293" s="21">
        <v>0.42</v>
      </c>
      <c r="L293" s="3">
        <v>33</v>
      </c>
      <c r="M293" s="3">
        <v>250</v>
      </c>
      <c r="N293" s="21">
        <v>0.53</v>
      </c>
      <c r="O293" s="25">
        <v>490</v>
      </c>
      <c r="P293" s="21">
        <v>0.47</v>
      </c>
      <c r="Q293" s="21">
        <v>0.43</v>
      </c>
      <c r="T293" s="25">
        <f>J293+M293</f>
        <v>490</v>
      </c>
      <c r="U293" s="21">
        <f>ROUNDDOWN(IF(T293=T292,U292,(ROW()-2)/368),2)</f>
        <v>-0.28000000000000003</v>
      </c>
      <c r="V293" s="21">
        <f>ROUNDDOWN(IF(O293=O292,V292,(ROW()-740)/36+0.02),2)</f>
        <v>-3.82</v>
      </c>
      <c r="W293" s="25">
        <f>ROUNDDOWN(IF(I293=I292,W292,MAX(_xlfn.NORM.INV((ROW()-2)/644,250,43),150))/10,0)*10</f>
        <v>240</v>
      </c>
      <c r="X293" s="21">
        <f>ROUNDDOWN(IF(W293=W292,X292,(ROW()-2)/644),2)</f>
        <v>0.42</v>
      </c>
      <c r="Y293" s="3">
        <f>ROUNDDOWN(IF(L293=L292,Y292,MAX(_xlfn.NORM.INV((ROW()-2)/368,250,43),150))/10,0)*10</f>
        <v>280</v>
      </c>
      <c r="Z293" s="21" t="e">
        <f>ROUNDDOWN(IF(Y293=Y292,Z292,(ROW()-2)/368+0.01),2)</f>
        <v>#NUM!</v>
      </c>
    </row>
    <row r="294" spans="1:26" x14ac:dyDescent="0.2">
      <c r="A294" s="4" t="s">
        <v>956</v>
      </c>
      <c r="B294" s="10" t="s">
        <v>957</v>
      </c>
      <c r="C294" s="14" t="s">
        <v>947</v>
      </c>
      <c r="D294" s="10"/>
      <c r="E294" s="3" t="s">
        <v>894</v>
      </c>
      <c r="F294" s="3" t="s">
        <v>895</v>
      </c>
      <c r="G294" s="3" t="s">
        <v>25</v>
      </c>
      <c r="H294" s="3" t="s">
        <v>21</v>
      </c>
      <c r="I294" s="3">
        <v>13</v>
      </c>
      <c r="J294" s="3">
        <v>240</v>
      </c>
      <c r="K294" s="21">
        <v>0.42</v>
      </c>
      <c r="L294" s="3">
        <v>31</v>
      </c>
      <c r="M294" s="3">
        <v>250</v>
      </c>
      <c r="N294" s="21">
        <v>0.53</v>
      </c>
      <c r="O294" s="25">
        <v>490</v>
      </c>
      <c r="P294" s="21">
        <v>0.47</v>
      </c>
      <c r="Q294" s="21">
        <v>0.72</v>
      </c>
      <c r="T294" s="25">
        <f>J294+M294</f>
        <v>490</v>
      </c>
      <c r="U294" s="21">
        <f>ROUNDDOWN(IF(T294=T293,U293,(ROW()-2)/368),2)</f>
        <v>-0.28000000000000003</v>
      </c>
      <c r="V294" s="21">
        <f>ROUNDDOWN(IF(O294=O293,V293,(ROW()-849)/15+0.06),2)</f>
        <v>-3.82</v>
      </c>
      <c r="W294" s="25">
        <f>ROUNDDOWN(IF(I294=I293,W293,MAX(_xlfn.NORM.INV((ROW()-2)/644,250,43),150))/10,0)*10</f>
        <v>240</v>
      </c>
      <c r="X294" s="21">
        <f>ROUNDDOWN(IF(W294=W293,X293,(ROW()-2)/644),2)</f>
        <v>0.42</v>
      </c>
      <c r="Y294" s="3">
        <f>ROUNDDOWN(IF(L294=L293,Y293,MAX(_xlfn.NORM.INV((ROW()-2)/368,250,43),150))/10,0)*10</f>
        <v>280</v>
      </c>
      <c r="Z294" s="21" t="e">
        <f>ROUNDDOWN(IF(Y294=Y293,Z293,(ROW()-2)/368+0.01),2)</f>
        <v>#NUM!</v>
      </c>
    </row>
    <row r="295" spans="1:26" x14ac:dyDescent="0.2">
      <c r="A295" s="4" t="s">
        <v>982</v>
      </c>
      <c r="B295" s="10" t="s">
        <v>983</v>
      </c>
      <c r="C295" s="14" t="s">
        <v>981</v>
      </c>
      <c r="D295" s="10"/>
      <c r="E295" s="3" t="s">
        <v>894</v>
      </c>
      <c r="F295" s="3" t="s">
        <v>895</v>
      </c>
      <c r="G295" s="3" t="s">
        <v>25</v>
      </c>
      <c r="H295" s="3" t="s">
        <v>67</v>
      </c>
      <c r="I295" s="3">
        <v>13</v>
      </c>
      <c r="J295" s="3">
        <v>240</v>
      </c>
      <c r="K295" s="21">
        <v>0.42</v>
      </c>
      <c r="L295" s="3">
        <v>55</v>
      </c>
      <c r="M295" s="3">
        <v>240</v>
      </c>
      <c r="N295" s="21">
        <v>0.41</v>
      </c>
      <c r="O295" s="25">
        <v>480</v>
      </c>
      <c r="P295" s="21">
        <v>0.5</v>
      </c>
      <c r="Q295" s="21">
        <v>0.49</v>
      </c>
      <c r="T295" s="25">
        <f>J295+M295</f>
        <v>480</v>
      </c>
      <c r="U295" s="21">
        <f>ROUNDDOWN(IF(T295=T294,U294,(ROW()-370)/276),2)</f>
        <v>-0.27</v>
      </c>
      <c r="V295" s="21">
        <v>0.49</v>
      </c>
      <c r="W295" s="25">
        <f>ROUNDDOWN(IF(I295=I294,W294,MAX(_xlfn.NORM.INV((ROW()-2)/644,250,43),150))/10,0)*10</f>
        <v>240</v>
      </c>
      <c r="X295" s="21">
        <f>ROUNDDOWN(IF(W295=W294,X294,(ROW()-2)/644),2)</f>
        <v>0.42</v>
      </c>
      <c r="Y295" s="3" t="e">
        <f>ROUNDDOWN(IF(L294=L295,Y294,MAX(_xlfn.NORM.INV((ROW()-370)/276,250,43),150))/10,0)*10</f>
        <v>#NUM!</v>
      </c>
      <c r="Z295" s="21" t="e">
        <f>ROUNDDOWN(IF(Y295=Y294,Z294,(ROW()-370)/276),2)</f>
        <v>#NUM!</v>
      </c>
    </row>
    <row r="296" spans="1:26" x14ac:dyDescent="0.2">
      <c r="A296" s="4" t="s">
        <v>1218</v>
      </c>
      <c r="B296" s="10" t="s">
        <v>1219</v>
      </c>
      <c r="C296" s="14" t="s">
        <v>1199</v>
      </c>
      <c r="D296" s="10"/>
      <c r="E296" s="3" t="s">
        <v>280</v>
      </c>
      <c r="F296" s="3" t="s">
        <v>1180</v>
      </c>
      <c r="G296" s="3" t="s">
        <v>25</v>
      </c>
      <c r="H296" s="3" t="s">
        <v>21</v>
      </c>
      <c r="I296" s="3">
        <v>13</v>
      </c>
      <c r="J296" s="3">
        <v>240</v>
      </c>
      <c r="K296" s="21">
        <v>0.42</v>
      </c>
      <c r="L296" s="3">
        <v>0</v>
      </c>
      <c r="M296" s="3">
        <v>150</v>
      </c>
      <c r="N296" s="21">
        <v>0.01</v>
      </c>
      <c r="O296" s="25">
        <v>390</v>
      </c>
      <c r="P296" s="21">
        <v>0.09</v>
      </c>
      <c r="Q296" s="21">
        <v>6.0000000000000005E-2</v>
      </c>
      <c r="R296" s="2"/>
      <c r="T296" s="25">
        <f>J296+M296</f>
        <v>390</v>
      </c>
      <c r="U296" s="21">
        <f>ROUNDDOWN(IF(T296=T295,U295,(ROW()-2)/368),2)</f>
        <v>0.79</v>
      </c>
      <c r="V296" s="21">
        <f>1%+0.05</f>
        <v>6.0000000000000005E-2</v>
      </c>
      <c r="W296" s="25">
        <f>ROUNDDOWN(IF(I296=I295,W295,MAX(_xlfn.NORM.INV((ROW()-2)/644,250,43),150))/10,0)*10</f>
        <v>240</v>
      </c>
      <c r="X296" s="21">
        <f>ROUNDDOWN(IF(W296=W295,X295,(ROW()-2)/644),2)</f>
        <v>0.42</v>
      </c>
      <c r="Y296" s="3">
        <f>ROUNDDOWN(IF(L296=L295,Y295,MAX(_xlfn.NORM.INV((ROW()-2)/368,250,43),150))/10,0)*10</f>
        <v>280</v>
      </c>
      <c r="Z296" s="21" t="e">
        <f>ROUNDDOWN(IF(Y296=Y295,Z295,(ROW()-2)/368+0.01),2)</f>
        <v>#NUM!</v>
      </c>
    </row>
    <row r="297" spans="1:26" x14ac:dyDescent="0.2">
      <c r="A297" s="4" t="s">
        <v>1980</v>
      </c>
      <c r="B297" s="10" t="s">
        <v>1981</v>
      </c>
      <c r="C297" s="14" t="s">
        <v>1866</v>
      </c>
      <c r="D297" s="10"/>
      <c r="E297" s="3" t="s">
        <v>1744</v>
      </c>
      <c r="F297" s="3" t="s">
        <v>1744</v>
      </c>
      <c r="G297" s="3" t="s">
        <v>25</v>
      </c>
      <c r="H297" s="3" t="s">
        <v>21</v>
      </c>
      <c r="I297" s="3">
        <v>14</v>
      </c>
      <c r="J297" s="3">
        <v>240</v>
      </c>
      <c r="K297" s="21">
        <v>0.42</v>
      </c>
      <c r="L297" s="3">
        <v>0</v>
      </c>
      <c r="M297" s="3">
        <v>150</v>
      </c>
      <c r="N297" s="21">
        <v>0.01</v>
      </c>
      <c r="O297" s="25">
        <v>390</v>
      </c>
      <c r="P297" s="21">
        <v>0.09</v>
      </c>
      <c r="Q297" s="21">
        <v>0.02</v>
      </c>
      <c r="T297" s="25">
        <f>J297+M297</f>
        <v>390</v>
      </c>
      <c r="U297" s="21">
        <f>ROUNDDOWN(IF(T297=T296,U296,(ROW()-2)/368),2)</f>
        <v>0.79</v>
      </c>
      <c r="V297" s="21">
        <f>ROUNDDOWN(IF(O297=O296,V296,(ROW()-2)/60+0.01),2)</f>
        <v>0.06</v>
      </c>
      <c r="W297" s="25">
        <f>ROUNDDOWN(IF(I297=I296,W296,MAX(_xlfn.NORM.INV((ROW()-2)/644,250,43),150))/10,0)*10</f>
        <v>240</v>
      </c>
      <c r="X297" s="21">
        <f>ROUNDDOWN(IF(W297=W296,X296,(ROW()-2)/644),2)</f>
        <v>0.42</v>
      </c>
      <c r="Y297" s="3">
        <f>ROUNDDOWN(IF(L297=L296,Y296,MAX(_xlfn.NORM.INV((ROW()-2)/368,250,43),150))/10,0)*10</f>
        <v>280</v>
      </c>
      <c r="Z297" s="21" t="e">
        <f>ROUNDDOWN(IF(Y297=Y296,Z296,(ROW()-2)/368+0.01),2)</f>
        <v>#NUM!</v>
      </c>
    </row>
    <row r="298" spans="1:26" x14ac:dyDescent="0.2">
      <c r="A298" s="4" t="s">
        <v>1998</v>
      </c>
      <c r="B298" s="10" t="s">
        <v>1999</v>
      </c>
      <c r="C298" s="14" t="s">
        <v>1991</v>
      </c>
      <c r="D298" s="10"/>
      <c r="E298" s="3" t="s">
        <v>1744</v>
      </c>
      <c r="F298" s="3" t="s">
        <v>1744</v>
      </c>
      <c r="G298" s="3" t="s">
        <v>25</v>
      </c>
      <c r="H298" s="3" t="s">
        <v>67</v>
      </c>
      <c r="I298" s="3">
        <v>14</v>
      </c>
      <c r="J298" s="3">
        <v>240</v>
      </c>
      <c r="K298" s="21">
        <v>0.42</v>
      </c>
      <c r="L298" s="3">
        <v>62</v>
      </c>
      <c r="M298" s="3">
        <v>250</v>
      </c>
      <c r="N298" s="21">
        <v>0.5</v>
      </c>
      <c r="O298" s="25">
        <v>490</v>
      </c>
      <c r="P298" s="21">
        <v>0.54</v>
      </c>
      <c r="Q298" s="21">
        <v>0.78</v>
      </c>
      <c r="T298" s="25">
        <f>J298+M298</f>
        <v>490</v>
      </c>
      <c r="U298" s="21">
        <f>ROUNDDOWN(IF(T298=T297,U297,(ROW()-370)/276),2)</f>
        <v>-0.26</v>
      </c>
      <c r="V298" s="21">
        <f>ROUNDDOWN(IF(O298=O297,V297,(ROW()-62)/29+0.06),2)</f>
        <v>8.19</v>
      </c>
      <c r="W298" s="25">
        <f>ROUNDDOWN(IF(I298=I297,W297,MAX(_xlfn.NORM.INV((ROW()-2)/644,250,43),150))/10,0)*10</f>
        <v>240</v>
      </c>
      <c r="X298" s="21">
        <f>ROUNDDOWN(IF(W298=W297,X297,(ROW()-2)/644),2)</f>
        <v>0.42</v>
      </c>
      <c r="Y298" s="3" t="e">
        <f>ROUNDDOWN(IF(L297=L298,Y297,MAX(_xlfn.NORM.INV((ROW()-370)/276,250,43),150))/10,0)*10</f>
        <v>#NUM!</v>
      </c>
      <c r="Z298" s="21" t="e">
        <f>ROUNDDOWN(IF(Y298=Y297,Z297,(ROW()-370)/276),2)</f>
        <v>#NUM!</v>
      </c>
    </row>
    <row r="299" spans="1:26" x14ac:dyDescent="0.2">
      <c r="A299" s="4" t="s">
        <v>1031</v>
      </c>
      <c r="B299" s="10" t="s">
        <v>1032</v>
      </c>
      <c r="C299" s="14" t="s">
        <v>1020</v>
      </c>
      <c r="D299" s="10"/>
      <c r="E299" s="3" t="s">
        <v>987</v>
      </c>
      <c r="F299" s="3" t="s">
        <v>988</v>
      </c>
      <c r="G299" s="3" t="s">
        <v>25</v>
      </c>
      <c r="H299" s="3" t="s">
        <v>21</v>
      </c>
      <c r="I299" s="3">
        <v>14</v>
      </c>
      <c r="J299" s="3">
        <v>240</v>
      </c>
      <c r="K299" s="21">
        <v>0.42</v>
      </c>
      <c r="L299" s="3">
        <v>0</v>
      </c>
      <c r="M299" s="3">
        <v>150</v>
      </c>
      <c r="N299" s="21">
        <v>0.01</v>
      </c>
      <c r="O299" s="25">
        <v>390</v>
      </c>
      <c r="P299" s="21">
        <v>0.09</v>
      </c>
      <c r="Q299" s="21">
        <v>0.24</v>
      </c>
      <c r="T299" s="25">
        <f>J299+M299</f>
        <v>390</v>
      </c>
      <c r="U299" s="21">
        <f>ROUNDDOWN(IF(T299=T298,U298,(ROW()-2)/368),2)</f>
        <v>0.8</v>
      </c>
      <c r="V299" s="21">
        <f>ROUNDDOWN(IF(O299=O298,V298,(ROW()-152)/12+0.08),2)</f>
        <v>12.33</v>
      </c>
      <c r="W299" s="25">
        <f>ROUNDDOWN(IF(I299=I298,W298,MAX(_xlfn.NORM.INV((ROW()-2)/644,250,43),150))/10,0)*10</f>
        <v>240</v>
      </c>
      <c r="X299" s="21">
        <f>ROUNDDOWN(IF(W299=W298,X298,(ROW()-2)/644),2)</f>
        <v>0.42</v>
      </c>
      <c r="Y299" s="3">
        <f>ROUNDDOWN(IF(L299=L298,Y298,MAX(_xlfn.NORM.INV((ROW()-2)/368,250,43),150))/10,0)*10</f>
        <v>280</v>
      </c>
      <c r="Z299" s="21" t="e">
        <f>ROUNDDOWN(IF(Y299=Y298,Z298,(ROW()-2)/368+0.01),2)</f>
        <v>#NUM!</v>
      </c>
    </row>
    <row r="300" spans="1:26" x14ac:dyDescent="0.2">
      <c r="A300" s="4" t="s">
        <v>1023</v>
      </c>
      <c r="B300" s="10" t="s">
        <v>1024</v>
      </c>
      <c r="C300" s="14" t="s">
        <v>1020</v>
      </c>
      <c r="D300" s="10"/>
      <c r="E300" s="3" t="s">
        <v>987</v>
      </c>
      <c r="F300" s="3" t="s">
        <v>988</v>
      </c>
      <c r="G300" s="3" t="s">
        <v>25</v>
      </c>
      <c r="H300" s="3" t="s">
        <v>21</v>
      </c>
      <c r="I300" s="3">
        <v>14</v>
      </c>
      <c r="J300" s="3">
        <v>240</v>
      </c>
      <c r="K300" s="21">
        <v>0.42</v>
      </c>
      <c r="L300" s="3">
        <v>4</v>
      </c>
      <c r="M300" s="3">
        <v>210</v>
      </c>
      <c r="N300" s="21">
        <v>0.18</v>
      </c>
      <c r="O300" s="25">
        <v>450</v>
      </c>
      <c r="P300" s="21">
        <v>0.27</v>
      </c>
      <c r="Q300" s="21">
        <v>0.57999999999999996</v>
      </c>
      <c r="T300" s="25">
        <f>J300+M300</f>
        <v>450</v>
      </c>
      <c r="U300" s="21">
        <f>ROUNDDOWN(IF(T300=T299,U299,(ROW()-2)/368),2)</f>
        <v>0.8</v>
      </c>
      <c r="V300" s="21">
        <f>ROUNDDOWN(IF(O300=O299,V299,(ROW()-152)/12+0.08),2)</f>
        <v>12.41</v>
      </c>
      <c r="W300" s="25">
        <f>ROUNDDOWN(IF(I300=I299,W299,MAX(_xlfn.NORM.INV((ROW()-2)/644,250,43),150))/10,0)*10</f>
        <v>240</v>
      </c>
      <c r="X300" s="21">
        <f>ROUNDDOWN(IF(W300=W299,X299,(ROW()-2)/644),2)</f>
        <v>0.42</v>
      </c>
      <c r="Y300" s="3">
        <f>ROUNDDOWN(IF(L300=L299,Y299,MAX(_xlfn.NORM.INV((ROW()-2)/368,250,43),150))/10,0)*10</f>
        <v>280</v>
      </c>
      <c r="Z300" s="21" t="e">
        <f>ROUNDDOWN(IF(Y300=Y299,Z299,(ROW()-2)/368+0.01),2)</f>
        <v>#NUM!</v>
      </c>
    </row>
    <row r="301" spans="1:26" x14ac:dyDescent="0.2">
      <c r="A301" s="3" t="s">
        <v>2295</v>
      </c>
      <c r="B301" s="3" t="s">
        <v>2296</v>
      </c>
      <c r="C301" s="14" t="s">
        <v>2284</v>
      </c>
      <c r="E301" s="3" t="s">
        <v>2226</v>
      </c>
      <c r="F301" s="3" t="s">
        <v>2227</v>
      </c>
      <c r="G301" s="3" t="s">
        <v>25</v>
      </c>
      <c r="H301" s="3" t="s">
        <v>67</v>
      </c>
      <c r="I301" s="3">
        <v>14</v>
      </c>
      <c r="J301" s="3">
        <v>240</v>
      </c>
      <c r="K301" s="21">
        <v>0.42</v>
      </c>
      <c r="L301" s="3">
        <v>69</v>
      </c>
      <c r="M301" s="3">
        <v>260</v>
      </c>
      <c r="N301" s="21">
        <v>0.59</v>
      </c>
      <c r="O301" s="25">
        <v>500</v>
      </c>
      <c r="P301" s="21">
        <v>0.6</v>
      </c>
      <c r="Q301" s="21">
        <v>0.81</v>
      </c>
      <c r="T301" s="25">
        <f>J301+M301</f>
        <v>500</v>
      </c>
      <c r="U301" s="21">
        <f>ROUNDDOWN(IF(T301=T300,U300,(ROW()-370)/276),2)</f>
        <v>-0.25</v>
      </c>
      <c r="V301" s="21">
        <f>ROUNDDOWN(IF(O301=O300,V300,(ROW()-181)/11+0.09),2)</f>
        <v>10.99</v>
      </c>
      <c r="W301" s="25">
        <f>ROUNDDOWN(IF(I301=I300,W300,MAX(_xlfn.NORM.INV((ROW()-2)/644,250,43),150))/10,0)*10</f>
        <v>240</v>
      </c>
      <c r="X301" s="21">
        <f>ROUNDDOWN(IF(W301=W300,X300,(ROW()-2)/644),2)</f>
        <v>0.42</v>
      </c>
      <c r="Y301" s="3" t="e">
        <f>ROUNDDOWN(IF(L300=L301,Y300,MAX(_xlfn.NORM.INV((ROW()-370)/276,250,43),150))/10,0)*10</f>
        <v>#NUM!</v>
      </c>
      <c r="Z301" s="21" t="e">
        <f>ROUNDDOWN(IF(Y301=Y300,Z300,(ROW()-370)/276),2)</f>
        <v>#NUM!</v>
      </c>
    </row>
    <row r="302" spans="1:26" x14ac:dyDescent="0.2">
      <c r="A302" s="3" t="s">
        <v>2144</v>
      </c>
      <c r="B302" s="3" t="s">
        <v>2145</v>
      </c>
      <c r="C302" s="14" t="s">
        <v>2117</v>
      </c>
      <c r="E302" s="3" t="s">
        <v>18</v>
      </c>
      <c r="F302" s="3" t="s">
        <v>2091</v>
      </c>
      <c r="G302" s="3" t="s">
        <v>25</v>
      </c>
      <c r="H302" s="3" t="s">
        <v>21</v>
      </c>
      <c r="I302" s="3">
        <v>14</v>
      </c>
      <c r="J302" s="3">
        <v>240</v>
      </c>
      <c r="K302" s="21">
        <v>0.42</v>
      </c>
      <c r="L302" s="3">
        <v>0</v>
      </c>
      <c r="M302" s="3">
        <v>150</v>
      </c>
      <c r="N302" s="21">
        <v>0.01</v>
      </c>
      <c r="O302" s="25">
        <v>390</v>
      </c>
      <c r="P302" s="21">
        <v>0.09</v>
      </c>
      <c r="Q302" s="21">
        <v>0.15</v>
      </c>
      <c r="T302" s="25">
        <f>J302+M302</f>
        <v>390</v>
      </c>
      <c r="U302" s="21">
        <f>ROUNDDOWN(IF(T302=T301,U301,(ROW()-2)/368),2)</f>
        <v>0.81</v>
      </c>
      <c r="V302" s="21">
        <f>ROUNDDOWN(IF(O302=O301,V301,(ROW()-219)/31+0.03),2)</f>
        <v>2.7</v>
      </c>
      <c r="W302" s="25">
        <f>ROUNDDOWN(IF(I302=I301,W301,MAX(_xlfn.NORM.INV((ROW()-2)/644,250,43),150))/10,0)*10</f>
        <v>240</v>
      </c>
      <c r="X302" s="21">
        <f>ROUNDDOWN(IF(W302=W301,X301,(ROW()-2)/644),2)</f>
        <v>0.42</v>
      </c>
      <c r="Y302" s="3">
        <f>ROUNDDOWN(IF(L302=L301,Y301,MAX(_xlfn.NORM.INV((ROW()-2)/368,250,43),150))/10,0)*10</f>
        <v>280</v>
      </c>
      <c r="Z302" s="21" t="e">
        <f>ROUNDDOWN(IF(Y302=Y301,Z301,(ROW()-2)/368+0.01),2)</f>
        <v>#NUM!</v>
      </c>
    </row>
    <row r="303" spans="1:26" x14ac:dyDescent="0.2">
      <c r="A303" s="3" t="s">
        <v>2159</v>
      </c>
      <c r="B303" s="3" t="s">
        <v>2160</v>
      </c>
      <c r="C303" s="14" t="s">
        <v>2152</v>
      </c>
      <c r="E303" s="3" t="s">
        <v>18</v>
      </c>
      <c r="F303" s="3" t="s">
        <v>2091</v>
      </c>
      <c r="G303" s="3" t="s">
        <v>25</v>
      </c>
      <c r="H303" s="3" t="s">
        <v>67</v>
      </c>
      <c r="I303" s="3">
        <v>14</v>
      </c>
      <c r="J303" s="3">
        <v>240</v>
      </c>
      <c r="K303" s="21">
        <v>0.42</v>
      </c>
      <c r="L303" s="3">
        <v>14</v>
      </c>
      <c r="M303" s="3">
        <v>170</v>
      </c>
      <c r="N303" s="21">
        <v>0.03</v>
      </c>
      <c r="O303" s="25">
        <v>410</v>
      </c>
      <c r="P303" s="21">
        <v>0.18</v>
      </c>
      <c r="Q303" s="21">
        <v>0.28000000000000003</v>
      </c>
      <c r="T303" s="25">
        <f>J303+M303</f>
        <v>410</v>
      </c>
      <c r="U303" s="21">
        <f>ROUNDDOWN(IF(T303=T302,U302,(ROW()-370)/276),2)</f>
        <v>-0.24</v>
      </c>
      <c r="V303" s="21">
        <f>ROUNDDOWN(IF(O303=O302,V302,(ROW()-250)/7+0.14),2)</f>
        <v>7.71</v>
      </c>
      <c r="W303" s="25">
        <f>ROUNDDOWN(IF(I303=I302,W302,MAX(_xlfn.NORM.INV((ROW()-2)/644,250,43),150))/10,0)*10</f>
        <v>240</v>
      </c>
      <c r="X303" s="21">
        <f>ROUNDDOWN(IF(W303=W302,X302,(ROW()-2)/644),2)</f>
        <v>0.42</v>
      </c>
      <c r="Y303" s="3" t="e">
        <f>ROUNDDOWN(IF(L302=L303,Y302,MAX(_xlfn.NORM.INV((ROW()-370)/276,250,43),150))/10,0)*10</f>
        <v>#NUM!</v>
      </c>
      <c r="Z303" s="21" t="e">
        <f>ROUNDDOWN(IF(Y303=Y302,Z302,(ROW()-370)/276),2)</f>
        <v>#NUM!</v>
      </c>
    </row>
    <row r="304" spans="1:26" x14ac:dyDescent="0.2">
      <c r="A304" s="3" t="s">
        <v>2165</v>
      </c>
      <c r="B304" s="3" t="s">
        <v>2166</v>
      </c>
      <c r="C304" s="14" t="s">
        <v>2152</v>
      </c>
      <c r="E304" s="3" t="s">
        <v>18</v>
      </c>
      <c r="F304" s="3" t="s">
        <v>2091</v>
      </c>
      <c r="G304" s="3" t="s">
        <v>25</v>
      </c>
      <c r="H304" s="3" t="s">
        <v>67</v>
      </c>
      <c r="I304" s="3">
        <v>14</v>
      </c>
      <c r="J304" s="3">
        <v>240</v>
      </c>
      <c r="K304" s="21">
        <v>0.42</v>
      </c>
      <c r="L304" s="3">
        <v>65</v>
      </c>
      <c r="M304" s="3">
        <v>260</v>
      </c>
      <c r="N304" s="21">
        <v>0.59</v>
      </c>
      <c r="O304" s="25">
        <v>500</v>
      </c>
      <c r="P304" s="21">
        <v>0.6</v>
      </c>
      <c r="Q304" s="21">
        <v>0.71</v>
      </c>
      <c r="T304" s="25">
        <f>J304+M304</f>
        <v>500</v>
      </c>
      <c r="U304" s="21">
        <f>ROUNDDOWN(IF(T304=T303,U303,(ROW()-370)/276),2)</f>
        <v>-0.23</v>
      </c>
      <c r="V304" s="21">
        <f>ROUNDDOWN(IF(O304=O303,V303,(ROW()-250)/7+0.14),2)</f>
        <v>7.85</v>
      </c>
      <c r="W304" s="25">
        <f>ROUNDDOWN(IF(I304=I303,W303,MAX(_xlfn.NORM.INV((ROW()-2)/644,250,43),150))/10,0)*10</f>
        <v>240</v>
      </c>
      <c r="X304" s="21">
        <f>ROUNDDOWN(IF(W304=W303,X303,(ROW()-2)/644),2)</f>
        <v>0.42</v>
      </c>
      <c r="Y304" s="3" t="e">
        <f>ROUNDDOWN(IF(L303=L304,Y303,MAX(_xlfn.NORM.INV((ROW()-370)/276,250,43),150))/10,0)*10</f>
        <v>#NUM!</v>
      </c>
      <c r="Z304" s="21" t="e">
        <f>ROUNDDOWN(IF(Y304=Y303,Z303,(ROW()-370)/276),2)</f>
        <v>#NUM!</v>
      </c>
    </row>
    <row r="305" spans="1:28" x14ac:dyDescent="0.2">
      <c r="A305" s="4" t="s">
        <v>247</v>
      </c>
      <c r="B305" s="10" t="s">
        <v>248</v>
      </c>
      <c r="C305" s="14" t="s">
        <v>232</v>
      </c>
      <c r="D305" s="10"/>
      <c r="E305" s="3" t="s">
        <v>203</v>
      </c>
      <c r="F305" s="3" t="s">
        <v>204</v>
      </c>
      <c r="G305" s="3" t="s">
        <v>25</v>
      </c>
      <c r="H305" s="3" t="s">
        <v>21</v>
      </c>
      <c r="I305" s="3">
        <v>14</v>
      </c>
      <c r="J305" s="3">
        <v>240</v>
      </c>
      <c r="K305" s="21">
        <v>0.42</v>
      </c>
      <c r="L305" s="3">
        <v>3</v>
      </c>
      <c r="M305" s="3">
        <v>210</v>
      </c>
      <c r="N305" s="21">
        <v>0.18</v>
      </c>
      <c r="O305" s="25">
        <v>450</v>
      </c>
      <c r="P305" s="21">
        <v>0.27</v>
      </c>
      <c r="Q305" s="21">
        <v>0.34</v>
      </c>
      <c r="T305" s="25">
        <f>J305+M305</f>
        <v>450</v>
      </c>
      <c r="U305" s="21">
        <f>ROUNDDOWN(IF(T305=T304,U304,(ROW()-2)/368),2)</f>
        <v>0.82</v>
      </c>
      <c r="V305" s="21">
        <f>ROUNDDOWN(IF(O305=O304,V304,(ROW()-274)/103+0.01),2)</f>
        <v>0.31</v>
      </c>
      <c r="W305" s="25">
        <f>ROUNDDOWN(IF(I305=I304,W304,MAX(_xlfn.NORM.INV((ROW()-2)/644,250,43),150))/10,0)*10</f>
        <v>240</v>
      </c>
      <c r="X305" s="21">
        <f>ROUNDDOWN(IF(W305=W304,X304,(ROW()-2)/644),2)</f>
        <v>0.42</v>
      </c>
      <c r="Y305" s="3">
        <f>ROUNDDOWN(IF(L305=L304,Y304,MAX(_xlfn.NORM.INV((ROW()-2)/368,250,43),150))/10,0)*10</f>
        <v>280</v>
      </c>
      <c r="Z305" s="21" t="e">
        <f>ROUNDDOWN(IF(Y305=Y304,Z304,(ROW()-2)/368+0.01),2)</f>
        <v>#NUM!</v>
      </c>
    </row>
    <row r="306" spans="1:28" x14ac:dyDescent="0.2">
      <c r="A306" s="4" t="s">
        <v>245</v>
      </c>
      <c r="B306" s="10" t="s">
        <v>246</v>
      </c>
      <c r="C306" s="14" t="s">
        <v>232</v>
      </c>
      <c r="D306" s="10"/>
      <c r="E306" s="3" t="s">
        <v>203</v>
      </c>
      <c r="F306" s="3" t="s">
        <v>204</v>
      </c>
      <c r="G306" s="3" t="s">
        <v>25</v>
      </c>
      <c r="H306" s="3" t="s">
        <v>21</v>
      </c>
      <c r="I306" s="3">
        <v>14</v>
      </c>
      <c r="J306" s="3">
        <v>240</v>
      </c>
      <c r="K306" s="21">
        <v>0.42</v>
      </c>
      <c r="L306" s="3">
        <v>13</v>
      </c>
      <c r="M306" s="3">
        <v>220</v>
      </c>
      <c r="N306" s="21">
        <v>0.26</v>
      </c>
      <c r="O306" s="25">
        <v>460</v>
      </c>
      <c r="P306" s="21">
        <v>0.3</v>
      </c>
      <c r="Q306" s="21">
        <v>0.36</v>
      </c>
      <c r="T306" s="25">
        <f>J306+M306</f>
        <v>460</v>
      </c>
      <c r="U306" s="21">
        <f>ROUNDDOWN(IF(T306=T305,U305,(ROW()-2)/368),2)</f>
        <v>0.82</v>
      </c>
      <c r="V306" s="21">
        <f>ROUNDDOWN(IF(O306=O305,V305,(ROW()-274)/103+0.01),2)</f>
        <v>0.32</v>
      </c>
      <c r="W306" s="25">
        <f>ROUNDDOWN(IF(I306=I305,W305,MAX(_xlfn.NORM.INV((ROW()-2)/644,250,43),150))/10,0)*10</f>
        <v>240</v>
      </c>
      <c r="X306" s="21">
        <f>ROUNDDOWN(IF(W306=W305,X305,(ROW()-2)/644),2)</f>
        <v>0.42</v>
      </c>
      <c r="Y306" s="3">
        <f>ROUNDDOWN(IF(L306=L305,Y305,MAX(_xlfn.NORM.INV((ROW()-2)/368,250,43),150))/10,0)*10</f>
        <v>290</v>
      </c>
      <c r="Z306" s="21">
        <f>ROUNDDOWN(IF(Y306=Y305,Z305,(ROW()-2)/368+0.01),2)</f>
        <v>0.83</v>
      </c>
    </row>
    <row r="307" spans="1:28" x14ac:dyDescent="0.2">
      <c r="A307" s="4" t="s">
        <v>512</v>
      </c>
      <c r="B307" s="10" t="s">
        <v>513</v>
      </c>
      <c r="C307" s="14" t="s">
        <v>472</v>
      </c>
      <c r="D307" s="10"/>
      <c r="E307" s="3" t="s">
        <v>203</v>
      </c>
      <c r="F307" s="3" t="s">
        <v>423</v>
      </c>
      <c r="G307" s="3" t="s">
        <v>25</v>
      </c>
      <c r="H307" s="3" t="s">
        <v>21</v>
      </c>
      <c r="I307" s="3">
        <v>14</v>
      </c>
      <c r="J307" s="3">
        <v>240</v>
      </c>
      <c r="K307" s="21">
        <v>0.42</v>
      </c>
      <c r="L307" s="3">
        <v>22</v>
      </c>
      <c r="M307" s="3">
        <v>230</v>
      </c>
      <c r="N307" s="21">
        <v>0.33</v>
      </c>
      <c r="O307" s="25">
        <v>470</v>
      </c>
      <c r="P307" s="21">
        <v>0.34</v>
      </c>
      <c r="Q307" s="21">
        <v>0.42</v>
      </c>
      <c r="T307" s="25">
        <f>J307+M307</f>
        <v>470</v>
      </c>
      <c r="U307" s="21">
        <f>ROUNDDOWN(IF(T307=T306,U306,(ROW()-2)/368),2)</f>
        <v>0.82</v>
      </c>
      <c r="V307" s="21">
        <f>ROUNDDOWN(IF(O307=O306,V306,(ROW()-274)/103+0.01),2)</f>
        <v>0.33</v>
      </c>
      <c r="W307" s="25">
        <f>ROUNDDOWN(IF(I307=I306,W306,MAX(_xlfn.NORM.INV((ROW()-2)/644,250,43),150))/10,0)*10</f>
        <v>240</v>
      </c>
      <c r="X307" s="21">
        <f>ROUNDDOWN(IF(W307=W306,X306,(ROW()-2)/644),2)</f>
        <v>0.42</v>
      </c>
      <c r="Y307" s="3">
        <f>ROUNDDOWN(IF(L307=L306,Y306,MAX(_xlfn.NORM.INV((ROW()-2)/368,250,43),150))/10,0)*10</f>
        <v>290</v>
      </c>
      <c r="Z307" s="21">
        <f>ROUNDDOWN(IF(Y307=Y306,Z306,(ROW()-2)/368+0.01),2)</f>
        <v>0.83</v>
      </c>
    </row>
    <row r="308" spans="1:28" x14ac:dyDescent="0.2">
      <c r="A308" s="4" t="s">
        <v>396</v>
      </c>
      <c r="B308" s="10" t="s">
        <v>397</v>
      </c>
      <c r="C308" s="14" t="s">
        <v>369</v>
      </c>
      <c r="D308" s="10"/>
      <c r="E308" s="3" t="s">
        <v>203</v>
      </c>
      <c r="F308" s="3" t="s">
        <v>332</v>
      </c>
      <c r="G308" s="3" t="s">
        <v>25</v>
      </c>
      <c r="H308" s="3" t="s">
        <v>67</v>
      </c>
      <c r="I308" s="3">
        <v>14</v>
      </c>
      <c r="J308" s="3">
        <v>240</v>
      </c>
      <c r="K308" s="21">
        <v>0.42</v>
      </c>
      <c r="L308" s="3">
        <v>93</v>
      </c>
      <c r="M308" s="3">
        <v>290</v>
      </c>
      <c r="N308" s="21">
        <v>0.82</v>
      </c>
      <c r="O308" s="25">
        <v>530</v>
      </c>
      <c r="P308" s="21">
        <v>0.75</v>
      </c>
      <c r="Q308" s="21">
        <v>0.77</v>
      </c>
      <c r="T308" s="25">
        <f>J308+M308</f>
        <v>530</v>
      </c>
      <c r="U308" s="21">
        <f>ROUNDDOWN(IF(T308=T307,U307,(ROW()-370)/276),2)</f>
        <v>-0.22</v>
      </c>
      <c r="V308" s="21">
        <f>ROUNDDOWN(IF(O308=O307,V307,(ROW()-377)/41+0.02),2)</f>
        <v>-1.66</v>
      </c>
      <c r="W308" s="25">
        <f>ROUNDDOWN(IF(I308=I307,W307,MAX(_xlfn.NORM.INV((ROW()-2)/644,250,43),150))/10,0)*10</f>
        <v>240</v>
      </c>
      <c r="X308" s="21">
        <f>ROUNDDOWN(IF(W308=W307,X307,(ROW()-2)/644),2)</f>
        <v>0.42</v>
      </c>
      <c r="Y308" s="3" t="e">
        <f>ROUNDDOWN(IF(L307=L308,Y307,MAX(_xlfn.NORM.INV((ROW()-370)/276,250,43),150))/10,0)*10</f>
        <v>#NUM!</v>
      </c>
      <c r="Z308" s="21" t="e">
        <f>ROUNDDOWN(IF(Y308=Y307,Z307,(ROW()-370)/276),2)</f>
        <v>#NUM!</v>
      </c>
    </row>
    <row r="309" spans="1:28" x14ac:dyDescent="0.2">
      <c r="A309" s="4" t="s">
        <v>1431</v>
      </c>
      <c r="B309" s="10" t="s">
        <v>1432</v>
      </c>
      <c r="C309" s="14" t="s">
        <v>1428</v>
      </c>
      <c r="D309" s="10" t="s">
        <v>434</v>
      </c>
      <c r="E309" s="3" t="s">
        <v>144</v>
      </c>
      <c r="F309" s="3" t="s">
        <v>1421</v>
      </c>
      <c r="G309" s="3" t="s">
        <v>25</v>
      </c>
      <c r="H309" s="3" t="s">
        <v>21</v>
      </c>
      <c r="I309" s="3">
        <v>14</v>
      </c>
      <c r="J309" s="3">
        <v>240</v>
      </c>
      <c r="K309" s="21">
        <v>0.42</v>
      </c>
      <c r="L309" s="3">
        <v>0</v>
      </c>
      <c r="M309" s="3">
        <v>150</v>
      </c>
      <c r="N309" s="21">
        <v>0.01</v>
      </c>
      <c r="O309" s="25">
        <v>390</v>
      </c>
      <c r="P309" s="21">
        <v>0.09</v>
      </c>
      <c r="Q309" s="21">
        <v>0.09</v>
      </c>
      <c r="T309" s="25">
        <f>J309+M309</f>
        <v>390</v>
      </c>
      <c r="U309" s="21">
        <f>ROUNDDOWN(IF(T309=T308,U308,(ROW()-2)/368),2)</f>
        <v>0.83</v>
      </c>
      <c r="V309" s="21">
        <f>ROUNDDOWN(IF(O309=O308,V308,(ROW()-517)/33+0.03),2)</f>
        <v>-6.27</v>
      </c>
      <c r="W309" s="25">
        <f>ROUNDDOWN(IF(I309=I308,W308,MAX(_xlfn.NORM.INV((ROW()-2)/644,250,43),150))/10,0)*10</f>
        <v>240</v>
      </c>
      <c r="X309" s="21">
        <f>ROUNDDOWN(IF(W309=W308,X308,(ROW()-2)/644),2)</f>
        <v>0.42</v>
      </c>
      <c r="Y309" s="3">
        <f>ROUNDDOWN(IF(L309=L308,Y308,MAX(_xlfn.NORM.INV((ROW()-2)/368,250,43),150))/10,0)*10</f>
        <v>290</v>
      </c>
      <c r="Z309" s="21" t="e">
        <f>ROUNDDOWN(IF(Y309=Y308,Z308,(ROW()-2)/368+0.01),2)</f>
        <v>#NUM!</v>
      </c>
    </row>
    <row r="310" spans="1:28" x14ac:dyDescent="0.2">
      <c r="A310" s="3" t="s">
        <v>2190</v>
      </c>
      <c r="B310" s="3" t="s">
        <v>2191</v>
      </c>
      <c r="C310" s="14" t="s">
        <v>2177</v>
      </c>
      <c r="E310" s="3" t="s">
        <v>324</v>
      </c>
      <c r="F310" s="3" t="s">
        <v>2170</v>
      </c>
      <c r="G310" s="3" t="s">
        <v>25</v>
      </c>
      <c r="H310" s="3" t="s">
        <v>21</v>
      </c>
      <c r="I310" s="3">
        <v>14</v>
      </c>
      <c r="J310" s="3">
        <v>240</v>
      </c>
      <c r="K310" s="21">
        <v>0.42</v>
      </c>
      <c r="L310" s="3">
        <v>117</v>
      </c>
      <c r="M310" s="3">
        <v>330</v>
      </c>
      <c r="N310" s="21">
        <v>0.98</v>
      </c>
      <c r="O310" s="25">
        <v>570</v>
      </c>
      <c r="P310" s="21">
        <v>0.82</v>
      </c>
      <c r="Q310" s="21">
        <v>0.65</v>
      </c>
      <c r="T310" s="25">
        <f>J310+M310</f>
        <v>570</v>
      </c>
      <c r="U310" s="21">
        <f>ROUNDDOWN(IF(T310=T309,U309,(ROW()-2)/368),2)</f>
        <v>0.83</v>
      </c>
      <c r="V310" s="21">
        <f>ROUNDDOWN(IF(O310=O309,V309,(ROW()-566)/21+0.04),2)</f>
        <v>-12.15</v>
      </c>
      <c r="W310" s="25">
        <f>ROUNDDOWN(IF(I310=I309,W309,MAX(_xlfn.NORM.INV((ROW()-2)/644,250,43),150))/10,0)*10</f>
        <v>240</v>
      </c>
      <c r="X310" s="21">
        <f>ROUNDDOWN(IF(W310=W309,X309,(ROW()-2)/644),2)</f>
        <v>0.42</v>
      </c>
      <c r="Y310" s="3">
        <f>ROUNDDOWN(IF(L310=L309,Y309,MAX(_xlfn.NORM.INV((ROW()-2)/368,250,43),150))/10,0)*10</f>
        <v>290</v>
      </c>
      <c r="Z310" s="21" t="e">
        <f>ROUNDDOWN(IF(Y310=Y309,Z309,(ROW()-2)/368+0.01),2)</f>
        <v>#NUM!</v>
      </c>
    </row>
    <row r="311" spans="1:28" x14ac:dyDescent="0.2">
      <c r="A311" s="4" t="s">
        <v>627</v>
      </c>
      <c r="B311" s="10" t="s">
        <v>628</v>
      </c>
      <c r="C311" s="14" t="s">
        <v>602</v>
      </c>
      <c r="D311" s="10"/>
      <c r="E311" s="3" t="s">
        <v>576</v>
      </c>
      <c r="F311" s="3" t="s">
        <v>577</v>
      </c>
      <c r="G311" s="3" t="s">
        <v>25</v>
      </c>
      <c r="H311" s="3" t="s">
        <v>21</v>
      </c>
      <c r="I311" s="3">
        <v>14</v>
      </c>
      <c r="J311" s="3">
        <v>240</v>
      </c>
      <c r="K311" s="21">
        <v>0.42</v>
      </c>
      <c r="L311" s="3">
        <v>0</v>
      </c>
      <c r="M311" s="3">
        <v>150</v>
      </c>
      <c r="N311" s="21">
        <v>0.01</v>
      </c>
      <c r="O311" s="25">
        <v>390</v>
      </c>
      <c r="P311" s="21">
        <v>0.09</v>
      </c>
      <c r="Q311" s="21">
        <v>7.0000000000000007E-2</v>
      </c>
      <c r="T311" s="25">
        <f>J311+M311</f>
        <v>390</v>
      </c>
      <c r="U311" s="21">
        <f>ROUNDDOWN(IF(T311=T310,U310,(ROW()-2)/368),2)</f>
        <v>0.83</v>
      </c>
      <c r="V311" s="21">
        <f>ROUNDDOWN(IF(O311=O310,V310,(ROW()-740)/36+0.02),2)</f>
        <v>-11.89</v>
      </c>
      <c r="W311" s="25">
        <f>ROUNDDOWN(IF(I311=I310,W310,MAX(_xlfn.NORM.INV((ROW()-2)/644,250,43),150))/10,0)*10</f>
        <v>240</v>
      </c>
      <c r="X311" s="21">
        <f>ROUNDDOWN(IF(W311=W310,X310,(ROW()-2)/644),2)</f>
        <v>0.42</v>
      </c>
      <c r="Y311" s="3">
        <f>ROUNDDOWN(IF(L311=L310,Y310,MAX(_xlfn.NORM.INV((ROW()-2)/368,250,43),150))/10,0)*10</f>
        <v>290</v>
      </c>
      <c r="Z311" s="21" t="e">
        <f>ROUNDDOWN(IF(Y311=Y310,Z310,(ROW()-2)/368+0.01),2)</f>
        <v>#NUM!</v>
      </c>
    </row>
    <row r="312" spans="1:28" x14ac:dyDescent="0.2">
      <c r="A312" s="4" t="s">
        <v>665</v>
      </c>
      <c r="B312" s="10" t="s">
        <v>666</v>
      </c>
      <c r="C312" s="14" t="s">
        <v>602</v>
      </c>
      <c r="D312" s="10"/>
      <c r="E312" s="3" t="s">
        <v>576</v>
      </c>
      <c r="F312" s="3" t="s">
        <v>577</v>
      </c>
      <c r="G312" s="3" t="s">
        <v>25</v>
      </c>
      <c r="H312" s="3" t="s">
        <v>67</v>
      </c>
      <c r="I312" s="3">
        <v>14</v>
      </c>
      <c r="J312" s="3">
        <v>240</v>
      </c>
      <c r="K312" s="21">
        <v>0.42</v>
      </c>
      <c r="L312" s="3">
        <v>39</v>
      </c>
      <c r="M312" s="3">
        <v>220</v>
      </c>
      <c r="N312" s="21">
        <v>0.24</v>
      </c>
      <c r="O312" s="25">
        <v>460</v>
      </c>
      <c r="P312" s="21">
        <v>0.4</v>
      </c>
      <c r="Q312" s="21">
        <v>0.26</v>
      </c>
      <c r="T312" s="25">
        <f>J312+M312</f>
        <v>460</v>
      </c>
      <c r="U312" s="21">
        <f>ROUNDDOWN(IF(T312=T311,U311,(ROW()-370)/276),2)</f>
        <v>-0.21</v>
      </c>
      <c r="V312" s="21">
        <f>ROUNDDOWN(IF(O312=O311,V311,(ROW()-776)/22+0.04),2)</f>
        <v>-21.05</v>
      </c>
      <c r="W312" s="25">
        <f>ROUNDDOWN(IF(I312=I311,W311,MAX(_xlfn.NORM.INV((ROW()-2)/644,250,43),150))/10,0)*10</f>
        <v>240</v>
      </c>
      <c r="X312" s="21">
        <f>ROUNDDOWN(IF(W312=W311,X311,(ROW()-2)/644),2)</f>
        <v>0.42</v>
      </c>
      <c r="Y312" s="3" t="e">
        <f>ROUNDDOWN(IF(L311=L312,Y311,MAX(_xlfn.NORM.INV((ROW()-370)/276,250,43),150))/10,0)*10</f>
        <v>#NUM!</v>
      </c>
      <c r="Z312" s="21" t="e">
        <f>ROUNDDOWN(IF(Y312=Y311,Z311,(ROW()-370)/276),2)</f>
        <v>#NUM!</v>
      </c>
    </row>
    <row r="313" spans="1:28" x14ac:dyDescent="0.2">
      <c r="A313" s="4" t="s">
        <v>972</v>
      </c>
      <c r="B313" s="10" t="s">
        <v>973</v>
      </c>
      <c r="C313" s="14" t="s">
        <v>947</v>
      </c>
      <c r="D313" s="10"/>
      <c r="E313" s="3" t="s">
        <v>894</v>
      </c>
      <c r="F313" s="3" t="s">
        <v>895</v>
      </c>
      <c r="G313" s="3" t="s">
        <v>25</v>
      </c>
      <c r="H313" s="3" t="s">
        <v>21</v>
      </c>
      <c r="I313" s="3">
        <v>14</v>
      </c>
      <c r="J313" s="3">
        <v>240</v>
      </c>
      <c r="K313" s="21">
        <v>0.42</v>
      </c>
      <c r="L313" s="3">
        <v>28</v>
      </c>
      <c r="M313" s="3">
        <v>240</v>
      </c>
      <c r="N313" s="21">
        <v>0.45</v>
      </c>
      <c r="O313" s="25">
        <v>480</v>
      </c>
      <c r="P313" s="21">
        <v>0.41</v>
      </c>
      <c r="Q313" s="21">
        <v>0.66</v>
      </c>
      <c r="T313" s="25">
        <f>J313+M313</f>
        <v>480</v>
      </c>
      <c r="U313" s="21">
        <f>ROUNDDOWN(IF(T313=T312,U312,(ROW()-2)/368),2)</f>
        <v>0.84</v>
      </c>
      <c r="V313" s="21">
        <f>ROUNDDOWN(IF(O313=O312,V312,(ROW()-849)/15+0.06),2)</f>
        <v>-35.67</v>
      </c>
      <c r="W313" s="25">
        <f>ROUNDDOWN(IF(I313=I312,W312,MAX(_xlfn.NORM.INV((ROW()-2)/644,250,43),150))/10,0)*10</f>
        <v>240</v>
      </c>
      <c r="X313" s="21">
        <f>ROUNDDOWN(IF(W313=W312,X312,(ROW()-2)/644),2)</f>
        <v>0.42</v>
      </c>
      <c r="Y313" s="3">
        <f>ROUNDDOWN(IF(L313=L312,Y312,MAX(_xlfn.NORM.INV((ROW()-2)/368,250,43),150))/10,0)*10</f>
        <v>290</v>
      </c>
      <c r="Z313" s="21" t="e">
        <f>ROUNDDOWN(IF(Y313=Y312,Z312,(ROW()-2)/368+0.01),2)</f>
        <v>#NUM!</v>
      </c>
    </row>
    <row r="314" spans="1:28" x14ac:dyDescent="0.2">
      <c r="A314" s="4" t="s">
        <v>1553</v>
      </c>
      <c r="B314" s="10" t="s">
        <v>1554</v>
      </c>
      <c r="C314" s="14" t="s">
        <v>1544</v>
      </c>
      <c r="D314" s="10"/>
      <c r="E314" s="3" t="s">
        <v>1501</v>
      </c>
      <c r="F314" s="3" t="s">
        <v>1502</v>
      </c>
      <c r="G314" s="3" t="s">
        <v>25</v>
      </c>
      <c r="H314" s="3" t="s">
        <v>21</v>
      </c>
      <c r="I314" s="3">
        <v>14</v>
      </c>
      <c r="J314" s="3">
        <v>240</v>
      </c>
      <c r="K314" s="21">
        <v>0.42</v>
      </c>
      <c r="L314" s="3">
        <v>18</v>
      </c>
      <c r="M314" s="1">
        <v>230</v>
      </c>
      <c r="N314" s="22">
        <v>0.33</v>
      </c>
      <c r="O314" s="27">
        <v>470</v>
      </c>
      <c r="P314" s="22">
        <v>0.34</v>
      </c>
      <c r="Q314" s="22">
        <v>0.45</v>
      </c>
      <c r="S314" s="22"/>
      <c r="T314" s="25">
        <f>J314+M314</f>
        <v>470</v>
      </c>
      <c r="U314" s="21">
        <f>ROUNDDOWN(IF(T314=T313,U313,(ROW()-2)/368),2)</f>
        <v>0.84</v>
      </c>
      <c r="V314" s="21">
        <f>ROUNDDOWN(IF(O314=O313,V313,(ROW()-887)/11+0.09),2)</f>
        <v>-52</v>
      </c>
      <c r="W314" s="25">
        <f>ROUNDDOWN(IF(I314=I313,W313,MAX(_xlfn.NORM.INV((ROW()-2)/644,250,43),150))/10,0)*10</f>
        <v>240</v>
      </c>
      <c r="X314" s="21">
        <f>ROUNDDOWN(IF(W314=W313,X313,(ROW()-2)/644),2)</f>
        <v>0.42</v>
      </c>
      <c r="Y314" s="3">
        <f>ROUNDDOWN(IF(L314=L313,Y313,MAX(_xlfn.NORM.INV((ROW()-2)/368,250,43),150))/10,0)*10</f>
        <v>290</v>
      </c>
      <c r="Z314" s="21" t="e">
        <f>ROUNDDOWN(IF(Y314=Y313,Z313,(ROW()-2)/368+0.01),2)</f>
        <v>#NUM!</v>
      </c>
      <c r="AA314" s="1"/>
      <c r="AB314" s="1"/>
    </row>
    <row r="315" spans="1:28" x14ac:dyDescent="0.2">
      <c r="A315" s="4" t="s">
        <v>1220</v>
      </c>
      <c r="B315" s="10" t="s">
        <v>1221</v>
      </c>
      <c r="C315" s="14" t="s">
        <v>1199</v>
      </c>
      <c r="D315" s="10"/>
      <c r="E315" s="3" t="s">
        <v>280</v>
      </c>
      <c r="F315" s="3" t="s">
        <v>1180</v>
      </c>
      <c r="G315" s="3" t="s">
        <v>25</v>
      </c>
      <c r="H315" s="3" t="s">
        <v>21</v>
      </c>
      <c r="I315" s="3">
        <v>14</v>
      </c>
      <c r="J315" s="3">
        <v>240</v>
      </c>
      <c r="K315" s="21">
        <v>0.42</v>
      </c>
      <c r="L315" s="3">
        <v>54</v>
      </c>
      <c r="M315" s="3">
        <v>280</v>
      </c>
      <c r="N315" s="21">
        <v>0.77</v>
      </c>
      <c r="O315" s="25">
        <v>520</v>
      </c>
      <c r="P315" s="21">
        <v>0.61</v>
      </c>
      <c r="Q315" s="21">
        <v>0.38</v>
      </c>
      <c r="T315" s="25">
        <f>J315+M315</f>
        <v>520</v>
      </c>
      <c r="U315" s="21">
        <f>ROUNDDOWN(IF(T315=T314,U314,(ROW()-2)/368),2)</f>
        <v>0.85</v>
      </c>
      <c r="V315" s="21">
        <f>ROUNDDOWN(IF(O315=O314,V314,(ROW()-953)/18+0.05),2)</f>
        <v>-35.39</v>
      </c>
      <c r="W315" s="25">
        <f>ROUNDDOWN(IF(I315=I314,W314,MAX(_xlfn.NORM.INV((ROW()-2)/644,250,43),150))/10,0)*10</f>
        <v>240</v>
      </c>
      <c r="X315" s="21">
        <f>ROUNDDOWN(IF(W315=W314,X314,(ROW()-2)/644),2)</f>
        <v>0.42</v>
      </c>
      <c r="Y315" s="3">
        <f>ROUNDDOWN(IF(L315=L314,Y314,MAX(_xlfn.NORM.INV((ROW()-2)/368,250,43),150))/10,0)*10</f>
        <v>290</v>
      </c>
      <c r="Z315" s="21" t="e">
        <f>ROUNDDOWN(IF(Y315=Y314,Z314,(ROW()-2)/368+0.01),2)</f>
        <v>#NUM!</v>
      </c>
    </row>
    <row r="316" spans="1:28" x14ac:dyDescent="0.2">
      <c r="A316" s="4" t="s">
        <v>1241</v>
      </c>
      <c r="B316" s="10" t="s">
        <v>1242</v>
      </c>
      <c r="C316" s="14" t="s">
        <v>1228</v>
      </c>
      <c r="D316" s="10"/>
      <c r="E316" s="3" t="s">
        <v>280</v>
      </c>
      <c r="F316" s="3" t="s">
        <v>1180</v>
      </c>
      <c r="G316" s="3" t="s">
        <v>25</v>
      </c>
      <c r="H316" s="3" t="s">
        <v>67</v>
      </c>
      <c r="I316" s="3">
        <v>14</v>
      </c>
      <c r="J316" s="3">
        <v>240</v>
      </c>
      <c r="K316" s="21">
        <v>0.42</v>
      </c>
      <c r="L316" s="3">
        <v>43</v>
      </c>
      <c r="M316" s="3">
        <v>220</v>
      </c>
      <c r="N316" s="21">
        <v>0.24</v>
      </c>
      <c r="O316" s="25">
        <v>460</v>
      </c>
      <c r="P316" s="21">
        <v>0.4</v>
      </c>
      <c r="Q316" s="21">
        <v>0.34</v>
      </c>
      <c r="T316" s="25">
        <f>J316+M316</f>
        <v>460</v>
      </c>
      <c r="U316" s="21">
        <f>ROUNDDOWN(IF(T316=T315,U315,(ROW()-370)/276),2)</f>
        <v>-0.19</v>
      </c>
      <c r="V316" s="21">
        <f>ROUNDDOWN(IF(O316=O315,V315,(ROW()-971)/23+0.04),2)</f>
        <v>-28.43</v>
      </c>
      <c r="W316" s="25">
        <f>ROUNDDOWN(IF(I316=I315,W315,MAX(_xlfn.NORM.INV((ROW()-2)/644,250,43),150))/10,0)*10</f>
        <v>240</v>
      </c>
      <c r="X316" s="21">
        <f>ROUNDDOWN(IF(W316=W315,X315,(ROW()-2)/644),2)</f>
        <v>0.42</v>
      </c>
      <c r="Y316" s="3" t="e">
        <f>ROUNDDOWN(IF(L315=L316,Y315,MAX(_xlfn.NORM.INV((ROW()-370)/276,250,43),150))/10,0)*10</f>
        <v>#NUM!</v>
      </c>
      <c r="Z316" s="21" t="e">
        <f>ROUNDDOWN(IF(Y316=Y315,Z315,(ROW()-370)/276),2)</f>
        <v>#NUM!</v>
      </c>
    </row>
    <row r="317" spans="1:28" x14ac:dyDescent="0.2">
      <c r="A317" s="15" t="s">
        <v>2084</v>
      </c>
      <c r="B317" s="16" t="s">
        <v>2085</v>
      </c>
      <c r="C317" s="15" t="s">
        <v>2065</v>
      </c>
      <c r="D317" s="2"/>
      <c r="E317" s="2" t="s">
        <v>280</v>
      </c>
      <c r="F317" s="2" t="s">
        <v>281</v>
      </c>
      <c r="G317" s="2" t="s">
        <v>25</v>
      </c>
      <c r="H317" s="2" t="s">
        <v>67</v>
      </c>
      <c r="I317" s="2">
        <v>14</v>
      </c>
      <c r="J317" s="3">
        <v>240</v>
      </c>
      <c r="K317" s="21">
        <v>0.42</v>
      </c>
      <c r="L317" s="2">
        <v>71</v>
      </c>
      <c r="M317" s="3">
        <v>260</v>
      </c>
      <c r="N317" s="21">
        <v>0.59</v>
      </c>
      <c r="O317" s="25">
        <v>500</v>
      </c>
      <c r="P317" s="21">
        <v>0.6</v>
      </c>
      <c r="Q317" s="21">
        <v>0.47</v>
      </c>
      <c r="T317" s="25">
        <f>J317+M317</f>
        <v>500</v>
      </c>
      <c r="U317" s="21">
        <f>ROUNDDOWN(IF(T317=T316,U316,(ROW()-370)/276),2)</f>
        <v>-0.19</v>
      </c>
      <c r="V317" s="21">
        <f>ROUNDDOWN(IF(O317=O316,V316,(ROW()-971)/23+0.04),2)</f>
        <v>-28.39</v>
      </c>
      <c r="W317" s="25">
        <f>ROUNDDOWN(IF(I317=I316,W316,MAX(_xlfn.NORM.INV((ROW()-2)/644,250,43),150))/10,0)*10</f>
        <v>240</v>
      </c>
      <c r="X317" s="21">
        <f>ROUNDDOWN(IF(W317=W316,X316,(ROW()-2)/644),2)</f>
        <v>0.42</v>
      </c>
      <c r="Y317" s="3" t="e">
        <f>ROUNDDOWN(IF(L316=L317,Y316,MAX(_xlfn.NORM.INV((ROW()-370)/276,250,43),150))/10,0)*10</f>
        <v>#NUM!</v>
      </c>
      <c r="Z317" s="21" t="e">
        <f>ROUNDDOWN(IF(Y317=Y316,Z316,(ROW()-370)/276),2)</f>
        <v>#NUM!</v>
      </c>
    </row>
    <row r="318" spans="1:28" x14ac:dyDescent="0.2">
      <c r="A318" s="3" t="s">
        <v>2338</v>
      </c>
      <c r="B318" s="3" t="s">
        <v>2339</v>
      </c>
      <c r="C318" s="14" t="s">
        <v>2329</v>
      </c>
      <c r="E318" s="3" t="s">
        <v>2308</v>
      </c>
      <c r="F318" s="3" t="s">
        <v>2309</v>
      </c>
      <c r="G318" s="3" t="s">
        <v>25</v>
      </c>
      <c r="H318" s="3" t="s">
        <v>21</v>
      </c>
      <c r="I318" s="3">
        <v>14</v>
      </c>
      <c r="J318" s="3">
        <v>240</v>
      </c>
      <c r="K318" s="21">
        <v>0.42</v>
      </c>
      <c r="L318" s="3">
        <v>36</v>
      </c>
      <c r="M318" s="3">
        <v>250</v>
      </c>
      <c r="N318" s="21">
        <v>0.53</v>
      </c>
      <c r="O318" s="25">
        <v>490</v>
      </c>
      <c r="P318" s="21">
        <v>0.47</v>
      </c>
      <c r="Q318" s="21">
        <v>0.54</v>
      </c>
      <c r="T318" s="25">
        <f>J318+M318</f>
        <v>490</v>
      </c>
      <c r="U318" s="21">
        <f>ROUNDDOWN(IF(T318=T317,U317,(ROW()-2)/368),2)</f>
        <v>0.85</v>
      </c>
      <c r="V318" s="21">
        <f>ROUNDDOWN(IF(O318=O317,V317,(ROW()-1019)/11+0.09),2)</f>
        <v>-63.63</v>
      </c>
      <c r="W318" s="25">
        <f>ROUNDDOWN(IF(I318=I317,W317,MAX(_xlfn.NORM.INV((ROW()-2)/644,250,43),150))/10,0)*10</f>
        <v>240</v>
      </c>
      <c r="X318" s="21">
        <f>ROUNDDOWN(IF(W318=W317,X317,(ROW()-2)/644),2)</f>
        <v>0.42</v>
      </c>
      <c r="Y318" s="3">
        <f>ROUNDDOWN(IF(L318=L317,Y317,MAX(_xlfn.NORM.INV((ROW()-2)/368,250,43),150))/10,0)*10</f>
        <v>290</v>
      </c>
      <c r="Z318" s="21" t="e">
        <f>ROUNDDOWN(IF(Y318=Y317,Z317,(ROW()-2)/368+0.01),2)</f>
        <v>#NUM!</v>
      </c>
    </row>
    <row r="319" spans="1:28" x14ac:dyDescent="0.2">
      <c r="A319" s="3" t="s">
        <v>2403</v>
      </c>
      <c r="B319" s="3" t="s">
        <v>2404</v>
      </c>
      <c r="C319" s="14" t="s">
        <v>2402</v>
      </c>
      <c r="E319" s="3" t="s">
        <v>2366</v>
      </c>
      <c r="F319" s="3" t="s">
        <v>2367</v>
      </c>
      <c r="G319" s="3" t="s">
        <v>25</v>
      </c>
      <c r="H319" s="3" t="s">
        <v>67</v>
      </c>
      <c r="I319" s="3">
        <v>14</v>
      </c>
      <c r="J319" s="3">
        <v>240</v>
      </c>
      <c r="K319" s="21">
        <v>0.42</v>
      </c>
      <c r="L319" s="3">
        <v>80</v>
      </c>
      <c r="M319" s="3">
        <v>270</v>
      </c>
      <c r="N319" s="21">
        <v>0.69</v>
      </c>
      <c r="O319" s="25">
        <v>510</v>
      </c>
      <c r="P319" s="21">
        <v>0.66</v>
      </c>
      <c r="Q319" s="21">
        <v>0.99</v>
      </c>
      <c r="T319" s="25">
        <f>J319+M319</f>
        <v>510</v>
      </c>
      <c r="U319" s="21">
        <f>ROUNDDOWN(IF(T319=T318,U318,(ROW()-370)/276),2)</f>
        <v>-0.18</v>
      </c>
      <c r="V319" s="21">
        <v>0.99</v>
      </c>
      <c r="W319" s="25">
        <f>ROUNDDOWN(IF(I319=I318,W318,MAX(_xlfn.NORM.INV((ROW()-2)/644,250,43),150))/10,0)*10</f>
        <v>240</v>
      </c>
      <c r="X319" s="21">
        <f>ROUNDDOWN(IF(W319=W318,X318,(ROW()-2)/644),2)</f>
        <v>0.42</v>
      </c>
      <c r="Y319" s="3" t="e">
        <f>ROUNDDOWN(IF(L318=L319,Y318,MAX(_xlfn.NORM.INV((ROW()-370)/276,250,43),150))/10,0)*10</f>
        <v>#NUM!</v>
      </c>
      <c r="Z319" s="21" t="e">
        <f>ROUNDDOWN(IF(Y319=Y318,Z318,(ROW()-370)/276),2)</f>
        <v>#NUM!</v>
      </c>
    </row>
    <row r="320" spans="1:28" x14ac:dyDescent="0.2">
      <c r="A320" s="4" t="s">
        <v>192</v>
      </c>
      <c r="B320" s="10" t="s">
        <v>193</v>
      </c>
      <c r="C320" s="14" t="s">
        <v>191</v>
      </c>
      <c r="D320" s="10"/>
      <c r="E320" s="3" t="s">
        <v>185</v>
      </c>
      <c r="F320" s="3" t="s">
        <v>186</v>
      </c>
      <c r="G320" s="3" t="s">
        <v>25</v>
      </c>
      <c r="H320" s="3" t="s">
        <v>67</v>
      </c>
      <c r="I320" s="3">
        <v>14</v>
      </c>
      <c r="J320" s="3">
        <v>240</v>
      </c>
      <c r="K320" s="21">
        <v>0.42</v>
      </c>
      <c r="L320" s="3">
        <v>21</v>
      </c>
      <c r="M320" s="3">
        <v>190</v>
      </c>
      <c r="N320" s="21">
        <v>0.08</v>
      </c>
      <c r="O320" s="25">
        <v>430</v>
      </c>
      <c r="P320" s="21">
        <v>0.3</v>
      </c>
      <c r="Q320" s="21">
        <v>0.49</v>
      </c>
      <c r="T320" s="25">
        <f>J320+M320</f>
        <v>430</v>
      </c>
      <c r="U320" s="21">
        <f>ROUNDDOWN(IF(T320=T319,U319,(ROW()-370)/276),2)</f>
        <v>-0.18</v>
      </c>
      <c r="V320" s="21">
        <v>0.49</v>
      </c>
      <c r="W320" s="25">
        <f>ROUNDDOWN(IF(I320=I319,W319,MAX(_xlfn.NORM.INV((ROW()-2)/644,250,43),150))/10,0)*10</f>
        <v>240</v>
      </c>
      <c r="X320" s="21">
        <f>ROUNDDOWN(IF(W320=W319,X319,(ROW()-2)/644),2)</f>
        <v>0.42</v>
      </c>
      <c r="Y320" s="3" t="e">
        <f>ROUNDDOWN(IF(L319=L320,Y319,MAX(_xlfn.NORM.INV((ROW()-370)/276,250,43),150))/10,0)*10</f>
        <v>#NUM!</v>
      </c>
      <c r="Z320" s="21" t="e">
        <f>ROUNDDOWN(IF(Y320=Y319,Z319,(ROW()-370)/276),2)</f>
        <v>#NUM!</v>
      </c>
    </row>
    <row r="321" spans="1:28" x14ac:dyDescent="0.2">
      <c r="A321" s="4" t="s">
        <v>1895</v>
      </c>
      <c r="B321" s="10" t="s">
        <v>1896</v>
      </c>
      <c r="C321" s="14" t="s">
        <v>1866</v>
      </c>
      <c r="D321" s="10"/>
      <c r="E321" s="3" t="s">
        <v>1744</v>
      </c>
      <c r="F321" s="3" t="s">
        <v>1744</v>
      </c>
      <c r="G321" s="3" t="s">
        <v>25</v>
      </c>
      <c r="H321" s="3" t="s">
        <v>21</v>
      </c>
      <c r="I321" s="3">
        <v>15</v>
      </c>
      <c r="J321" s="3">
        <v>240</v>
      </c>
      <c r="K321" s="21">
        <v>0.42</v>
      </c>
      <c r="L321" s="3">
        <v>30</v>
      </c>
      <c r="M321" s="3">
        <v>250</v>
      </c>
      <c r="N321" s="21">
        <v>0.53</v>
      </c>
      <c r="O321" s="25">
        <v>490</v>
      </c>
      <c r="P321" s="21">
        <v>0.47</v>
      </c>
      <c r="Q321" s="21">
        <v>0.34</v>
      </c>
      <c r="T321" s="25">
        <f>J321+M321</f>
        <v>490</v>
      </c>
      <c r="U321" s="21">
        <f>ROUNDDOWN(IF(T321=T320,U320,(ROW()-2)/368),2)</f>
        <v>0.86</v>
      </c>
      <c r="V321" s="21">
        <f>ROUNDDOWN(IF(O321=O320,V320,(ROW()-2)/60+0.01),2)</f>
        <v>5.32</v>
      </c>
      <c r="W321" s="25">
        <f>ROUNDDOWN(IF(I321=I320,W320,MAX(_xlfn.NORM.INV((ROW()-2)/644,250,43),150))/10,0)*10</f>
        <v>240</v>
      </c>
      <c r="X321" s="21">
        <f>ROUNDDOWN(IF(W321=W320,X320,(ROW()-2)/644),2)</f>
        <v>0.42</v>
      </c>
      <c r="Y321" s="3">
        <f>ROUNDDOWN(IF(L321=L320,Y320,MAX(_xlfn.NORM.INV((ROW()-2)/368,250,43),150))/10,0)*10</f>
        <v>290</v>
      </c>
      <c r="Z321" s="21" t="e">
        <f>ROUNDDOWN(IF(Y321=Y320,Z320,(ROW()-2)/368+0.01),2)</f>
        <v>#NUM!</v>
      </c>
    </row>
    <row r="322" spans="1:28" x14ac:dyDescent="0.2">
      <c r="A322" s="3" t="s">
        <v>2148</v>
      </c>
      <c r="B322" s="3" t="s">
        <v>2149</v>
      </c>
      <c r="C322" s="14" t="s">
        <v>2117</v>
      </c>
      <c r="E322" s="3" t="s">
        <v>18</v>
      </c>
      <c r="F322" s="3" t="s">
        <v>2091</v>
      </c>
      <c r="G322" s="3" t="s">
        <v>25</v>
      </c>
      <c r="H322" s="3" t="s">
        <v>21</v>
      </c>
      <c r="I322" s="3">
        <v>15</v>
      </c>
      <c r="J322" s="3">
        <v>240</v>
      </c>
      <c r="K322" s="21">
        <v>0.42</v>
      </c>
      <c r="L322" s="3">
        <v>0</v>
      </c>
      <c r="M322" s="3">
        <v>150</v>
      </c>
      <c r="N322" s="21">
        <v>0.01</v>
      </c>
      <c r="O322" s="25">
        <v>390</v>
      </c>
      <c r="P322" s="21">
        <v>0.09</v>
      </c>
      <c r="Q322" s="21">
        <v>0.15</v>
      </c>
      <c r="T322" s="25">
        <f>J322+M322</f>
        <v>390</v>
      </c>
      <c r="U322" s="21">
        <f>ROUNDDOWN(IF(T322=T321,U321,(ROW()-2)/368),2)</f>
        <v>0.86</v>
      </c>
      <c r="V322" s="21">
        <f>ROUNDDOWN(IF(O322=O321,V321,(ROW()-219)/31+0.03),2)</f>
        <v>3.35</v>
      </c>
      <c r="W322" s="25">
        <f>ROUNDDOWN(IF(I322=I321,W321,MAX(_xlfn.NORM.INV((ROW()-2)/644,250,43),150))/10,0)*10</f>
        <v>240</v>
      </c>
      <c r="X322" s="21">
        <f>ROUNDDOWN(IF(W322=W321,X321,(ROW()-2)/644),2)</f>
        <v>0.42</v>
      </c>
      <c r="Y322" s="3">
        <f>ROUNDDOWN(IF(L322=L321,Y321,MAX(_xlfn.NORM.INV((ROW()-2)/368,250,43),150))/10,0)*10</f>
        <v>290</v>
      </c>
      <c r="Z322" s="21" t="e">
        <f>ROUNDDOWN(IF(Y322=Y321,Z321,(ROW()-2)/368+0.01),2)</f>
        <v>#NUM!</v>
      </c>
    </row>
    <row r="323" spans="1:28" x14ac:dyDescent="0.2">
      <c r="A323" s="4" t="s">
        <v>631</v>
      </c>
      <c r="B323" s="10" t="s">
        <v>632</v>
      </c>
      <c r="C323" s="14" t="s">
        <v>602</v>
      </c>
      <c r="D323" s="10"/>
      <c r="E323" s="3" t="s">
        <v>576</v>
      </c>
      <c r="F323" s="3" t="s">
        <v>577</v>
      </c>
      <c r="G323" s="3" t="s">
        <v>25</v>
      </c>
      <c r="H323" s="3" t="s">
        <v>21</v>
      </c>
      <c r="I323" s="3">
        <v>15</v>
      </c>
      <c r="J323" s="3">
        <v>240</v>
      </c>
      <c r="K323" s="21">
        <v>0.42</v>
      </c>
      <c r="L323" s="3">
        <v>0</v>
      </c>
      <c r="M323" s="3">
        <v>150</v>
      </c>
      <c r="N323" s="21">
        <v>0.01</v>
      </c>
      <c r="O323" s="25">
        <v>390</v>
      </c>
      <c r="P323" s="21">
        <v>0.09</v>
      </c>
      <c r="Q323" s="21">
        <v>7.0000000000000007E-2</v>
      </c>
      <c r="T323" s="25">
        <f>J323+M323</f>
        <v>390</v>
      </c>
      <c r="U323" s="21">
        <f>ROUNDDOWN(IF(T323=T322,U322,(ROW()-2)/368),2)</f>
        <v>0.86</v>
      </c>
      <c r="V323" s="21">
        <f>ROUNDDOWN(IF(O323=O322,V322,(ROW()-740)/36+0.02),2)</f>
        <v>3.35</v>
      </c>
      <c r="W323" s="25">
        <f>ROUNDDOWN(IF(I323=I322,W322,MAX(_xlfn.NORM.INV((ROW()-2)/644,250,43),150))/10,0)*10</f>
        <v>240</v>
      </c>
      <c r="X323" s="21">
        <f>ROUNDDOWN(IF(W323=W322,X322,(ROW()-2)/644),2)</f>
        <v>0.42</v>
      </c>
      <c r="Y323" s="3">
        <f>ROUNDDOWN(IF(L323=L322,Y322,MAX(_xlfn.NORM.INV((ROW()-2)/368,250,43),150))/10,0)*10</f>
        <v>290</v>
      </c>
      <c r="Z323" s="21" t="e">
        <f>ROUNDDOWN(IF(Y323=Y322,Z322,(ROW()-2)/368+0.01),2)</f>
        <v>#NUM!</v>
      </c>
    </row>
    <row r="324" spans="1:28" x14ac:dyDescent="0.2">
      <c r="A324" s="4" t="s">
        <v>1169</v>
      </c>
      <c r="B324" s="10" t="s">
        <v>1170</v>
      </c>
      <c r="C324" s="14" t="s">
        <v>1164</v>
      </c>
      <c r="D324" s="10"/>
      <c r="E324" s="3" t="s">
        <v>576</v>
      </c>
      <c r="F324" s="3" t="s">
        <v>1143</v>
      </c>
      <c r="G324" s="3" t="s">
        <v>25</v>
      </c>
      <c r="H324" s="3" t="s">
        <v>21</v>
      </c>
      <c r="I324" s="3">
        <v>15</v>
      </c>
      <c r="J324" s="3">
        <v>240</v>
      </c>
      <c r="K324" s="21">
        <v>0.42</v>
      </c>
      <c r="L324" s="3">
        <v>18</v>
      </c>
      <c r="M324" s="1">
        <v>230</v>
      </c>
      <c r="N324" s="22">
        <v>0.33</v>
      </c>
      <c r="O324" s="27">
        <v>470</v>
      </c>
      <c r="P324" s="22">
        <v>0.34</v>
      </c>
      <c r="Q324" s="22">
        <v>0.27</v>
      </c>
      <c r="S324" s="22"/>
      <c r="T324" s="25">
        <f>J324+M324</f>
        <v>470</v>
      </c>
      <c r="U324" s="21">
        <f>ROUNDDOWN(IF(T324=T323,U323,(ROW()-2)/368),2)</f>
        <v>0.87</v>
      </c>
      <c r="V324" s="21">
        <f>ROUNDDOWN(IF(O324=O323,V323,(ROW()-740)/36+0.02),2)</f>
        <v>-11.53</v>
      </c>
      <c r="W324" s="25">
        <f>ROUNDDOWN(IF(I324=I323,W323,MAX(_xlfn.NORM.INV((ROW()-2)/644,250,43),150))/10,0)*10</f>
        <v>240</v>
      </c>
      <c r="X324" s="21">
        <f>ROUNDDOWN(IF(W324=W323,X323,(ROW()-2)/644),2)</f>
        <v>0.42</v>
      </c>
      <c r="Y324" s="3">
        <f>ROUNDDOWN(IF(L324=L323,Y323,MAX(_xlfn.NORM.INV((ROW()-2)/368,250,43),150))/10,0)*10</f>
        <v>290</v>
      </c>
      <c r="Z324" s="21" t="e">
        <f>ROUNDDOWN(IF(Y324=Y323,Z323,(ROW()-2)/368+0.01),2)</f>
        <v>#NUM!</v>
      </c>
      <c r="AA324" s="1"/>
      <c r="AB324" s="1"/>
    </row>
    <row r="325" spans="1:28" x14ac:dyDescent="0.2">
      <c r="A325" s="4" t="s">
        <v>1702</v>
      </c>
      <c r="B325" s="10" t="s">
        <v>1703</v>
      </c>
      <c r="C325" s="14" t="s">
        <v>1704</v>
      </c>
      <c r="D325" s="10"/>
      <c r="E325" s="3" t="s">
        <v>576</v>
      </c>
      <c r="F325" s="3" t="s">
        <v>1639</v>
      </c>
      <c r="G325" s="3" t="s">
        <v>25</v>
      </c>
      <c r="H325" s="3" t="s">
        <v>21</v>
      </c>
      <c r="I325" s="3">
        <v>15</v>
      </c>
      <c r="J325" s="3">
        <v>240</v>
      </c>
      <c r="K325" s="21">
        <v>0.42</v>
      </c>
      <c r="L325" s="3">
        <v>22</v>
      </c>
      <c r="M325" s="3">
        <v>230</v>
      </c>
      <c r="N325" s="21">
        <v>0.33</v>
      </c>
      <c r="O325" s="25">
        <v>470</v>
      </c>
      <c r="P325" s="21">
        <v>0.34</v>
      </c>
      <c r="Q325" s="21">
        <v>0.27</v>
      </c>
      <c r="T325" s="25">
        <f>J325+M325</f>
        <v>470</v>
      </c>
      <c r="U325" s="21">
        <f>ROUNDDOWN(IF(T325=T324,U324,(ROW()-2)/368),2)</f>
        <v>0.87</v>
      </c>
      <c r="V325" s="21">
        <f>ROUNDDOWN(IF(O325=O324,V324,(ROW()-740)/36+0.02),2)</f>
        <v>-11.53</v>
      </c>
      <c r="W325" s="25">
        <f>ROUNDDOWN(IF(I325=I324,W324,MAX(_xlfn.NORM.INV((ROW()-2)/644,250,43),150))/10,0)*10</f>
        <v>240</v>
      </c>
      <c r="X325" s="21">
        <f>ROUNDDOWN(IF(W325=W324,X324,(ROW()-2)/644),2)</f>
        <v>0.42</v>
      </c>
      <c r="Y325" s="3">
        <f>ROUNDDOWN(IF(L325=L324,Y324,MAX(_xlfn.NORM.INV((ROW()-2)/368,250,43),150))/10,0)*10</f>
        <v>300</v>
      </c>
      <c r="Z325" s="21">
        <f>ROUNDDOWN(IF(Y325=Y324,Z324,(ROW()-2)/368+0.01),2)</f>
        <v>0.88</v>
      </c>
    </row>
    <row r="326" spans="1:28" x14ac:dyDescent="0.2">
      <c r="A326" s="4" t="s">
        <v>1608</v>
      </c>
      <c r="B326" s="10" t="s">
        <v>1609</v>
      </c>
      <c r="C326" s="14" t="s">
        <v>1567</v>
      </c>
      <c r="D326" s="10"/>
      <c r="E326" s="3" t="s">
        <v>1501</v>
      </c>
      <c r="F326" s="3" t="s">
        <v>1502</v>
      </c>
      <c r="G326" s="3" t="s">
        <v>25</v>
      </c>
      <c r="H326" s="3" t="s">
        <v>67</v>
      </c>
      <c r="I326" s="3">
        <v>15</v>
      </c>
      <c r="J326" s="3">
        <v>240</v>
      </c>
      <c r="K326" s="21">
        <v>0.42</v>
      </c>
      <c r="L326" s="3">
        <v>74</v>
      </c>
      <c r="M326" s="3">
        <v>270</v>
      </c>
      <c r="N326" s="21">
        <v>0.69</v>
      </c>
      <c r="O326" s="25">
        <v>510</v>
      </c>
      <c r="P326" s="21">
        <v>0.66</v>
      </c>
      <c r="Q326" s="21">
        <v>0.82</v>
      </c>
      <c r="T326" s="25">
        <f>J326+M326</f>
        <v>510</v>
      </c>
      <c r="U326" s="21">
        <f>ROUNDDOWN(IF(T326=T325,U325,(ROW()-370)/276),2)</f>
        <v>-0.15</v>
      </c>
      <c r="V326" s="21">
        <f>ROUNDDOWN(IF(O326=O325,V325,(ROW()-898)/35+0.02),2)</f>
        <v>-16.32</v>
      </c>
      <c r="W326" s="25">
        <f>ROUNDDOWN(IF(I326=I325,W325,MAX(_xlfn.NORM.INV((ROW()-2)/644,250,43),150))/10,0)*10</f>
        <v>240</v>
      </c>
      <c r="X326" s="21">
        <f>ROUNDDOWN(IF(W326=W325,X325,(ROW()-2)/644),2)</f>
        <v>0.42</v>
      </c>
      <c r="Y326" s="3" t="e">
        <f>ROUNDDOWN(IF(L325=L326,Y325,MAX(_xlfn.NORM.INV((ROW()-370)/276,250,43),150))/10,0)*10</f>
        <v>#NUM!</v>
      </c>
      <c r="Z326" s="21" t="e">
        <f>ROUNDDOWN(IF(Y326=Y325,Z325,(ROW()-370)/276),2)</f>
        <v>#NUM!</v>
      </c>
    </row>
    <row r="327" spans="1:28" x14ac:dyDescent="0.2">
      <c r="A327" s="4" t="s">
        <v>1893</v>
      </c>
      <c r="B327" s="10" t="s">
        <v>1894</v>
      </c>
      <c r="C327" s="14" t="s">
        <v>1866</v>
      </c>
      <c r="D327" s="10"/>
      <c r="E327" s="3" t="s">
        <v>1744</v>
      </c>
      <c r="F327" s="3" t="s">
        <v>1744</v>
      </c>
      <c r="G327" s="3" t="s">
        <v>25</v>
      </c>
      <c r="H327" s="3" t="s">
        <v>21</v>
      </c>
      <c r="I327" s="3">
        <v>16</v>
      </c>
      <c r="J327" s="3">
        <v>250</v>
      </c>
      <c r="K327" s="21">
        <v>0.5</v>
      </c>
      <c r="L327" s="3">
        <v>30</v>
      </c>
      <c r="M327" s="3">
        <v>250</v>
      </c>
      <c r="N327" s="21">
        <v>0.53</v>
      </c>
      <c r="O327" s="25">
        <v>500</v>
      </c>
      <c r="P327" s="21">
        <v>0.5</v>
      </c>
      <c r="Q327" s="21">
        <v>0.37</v>
      </c>
      <c r="T327" s="25">
        <f>J327+M327</f>
        <v>500</v>
      </c>
      <c r="U327" s="21">
        <f>ROUNDDOWN(IF(T327=T326,U326,(ROW()-2)/368),2)</f>
        <v>0.88</v>
      </c>
      <c r="V327" s="21">
        <f>ROUNDDOWN(IF(O327=O326,V326,(ROW()-2)/60+0.01),2)</f>
        <v>5.42</v>
      </c>
      <c r="W327" s="25">
        <f>ROUNDDOWN(IF(I327=I326,W326,MAX(_xlfn.NORM.INV((ROW()-2)/644,250,43),150))/10,0)*10</f>
        <v>250</v>
      </c>
      <c r="X327" s="21">
        <f>ROUNDDOWN(IF(W327=W326,X326,(ROW()-2)/644),2)</f>
        <v>0.5</v>
      </c>
      <c r="Y327" s="3">
        <f>ROUNDDOWN(IF(L327=L326,Y326,MAX(_xlfn.NORM.INV((ROW()-2)/368,250,43),150))/10,0)*10</f>
        <v>300</v>
      </c>
      <c r="Z327" s="21" t="e">
        <f>ROUNDDOWN(IF(Y327=Y326,Z326,(ROW()-2)/368+0.01),2)</f>
        <v>#NUM!</v>
      </c>
    </row>
    <row r="328" spans="1:28" x14ac:dyDescent="0.2">
      <c r="A328" s="4" t="s">
        <v>550</v>
      </c>
      <c r="B328" s="10" t="s">
        <v>551</v>
      </c>
      <c r="C328" s="14" t="s">
        <v>472</v>
      </c>
      <c r="D328" s="10"/>
      <c r="E328" s="3" t="s">
        <v>203</v>
      </c>
      <c r="F328" s="3" t="s">
        <v>423</v>
      </c>
      <c r="G328" s="3" t="s">
        <v>25</v>
      </c>
      <c r="H328" s="3" t="s">
        <v>21</v>
      </c>
      <c r="I328" s="3">
        <v>16</v>
      </c>
      <c r="J328" s="3">
        <v>250</v>
      </c>
      <c r="K328" s="21">
        <v>0.5</v>
      </c>
      <c r="L328" s="3">
        <v>51</v>
      </c>
      <c r="M328" s="3">
        <v>270</v>
      </c>
      <c r="N328" s="21">
        <v>0.69</v>
      </c>
      <c r="O328" s="25">
        <v>520</v>
      </c>
      <c r="P328" s="21">
        <v>0.61</v>
      </c>
      <c r="Q328" s="21">
        <v>0.66</v>
      </c>
      <c r="T328" s="25">
        <f>J328+M328</f>
        <v>520</v>
      </c>
      <c r="U328" s="21">
        <f>ROUNDDOWN(IF(T328=T327,U327,(ROW()-2)/368),2)</f>
        <v>0.88</v>
      </c>
      <c r="V328" s="21">
        <f>ROUNDDOWN(IF(O328=O327,V327,(ROW()-274)/103+0.01),2)</f>
        <v>0.53</v>
      </c>
      <c r="W328" s="25">
        <f>ROUNDDOWN(IF(I328=I327,W327,MAX(_xlfn.NORM.INV((ROW()-2)/644,250,43),150))/10,0)*10</f>
        <v>250</v>
      </c>
      <c r="X328" s="21">
        <f>ROUNDDOWN(IF(W328=W327,X327,(ROW()-2)/644),2)</f>
        <v>0.5</v>
      </c>
      <c r="Y328" s="3">
        <f>ROUNDDOWN(IF(L328=L327,Y327,MAX(_xlfn.NORM.INV((ROW()-2)/368,250,43),150))/10,0)*10</f>
        <v>300</v>
      </c>
      <c r="Z328" s="21" t="e">
        <f>ROUNDDOWN(IF(Y328=Y327,Z327,(ROW()-2)/368+0.01),2)</f>
        <v>#NUM!</v>
      </c>
    </row>
    <row r="329" spans="1:28" x14ac:dyDescent="0.2">
      <c r="A329" s="4" t="s">
        <v>1258</v>
      </c>
      <c r="B329" s="10" t="s">
        <v>1259</v>
      </c>
      <c r="C329" s="14" t="s">
        <v>1255</v>
      </c>
      <c r="D329" s="10"/>
      <c r="E329" s="3" t="s">
        <v>203</v>
      </c>
      <c r="F329" s="3" t="s">
        <v>1252</v>
      </c>
      <c r="G329" s="3" t="s">
        <v>25</v>
      </c>
      <c r="H329" s="3" t="s">
        <v>67</v>
      </c>
      <c r="I329" s="3">
        <v>16</v>
      </c>
      <c r="J329" s="3">
        <v>250</v>
      </c>
      <c r="K329" s="21">
        <v>0.5</v>
      </c>
      <c r="L329" s="3">
        <v>57</v>
      </c>
      <c r="M329" s="3">
        <v>250</v>
      </c>
      <c r="N329" s="21">
        <v>0.5</v>
      </c>
      <c r="O329" s="25">
        <v>500</v>
      </c>
      <c r="P329" s="21">
        <v>0.6</v>
      </c>
      <c r="Q329" s="21">
        <v>0.65</v>
      </c>
      <c r="T329" s="25">
        <f>J329+M329</f>
        <v>500</v>
      </c>
      <c r="U329" s="21">
        <f>ROUNDDOWN(IF(T329=T328,U328,(ROW()-370)/276),2)</f>
        <v>-0.14000000000000001</v>
      </c>
      <c r="V329" s="21">
        <f>ROUNDDOWN(IF(O329=O328,V328,(ROW()-377)/41+0.02),2)</f>
        <v>-1.1499999999999999</v>
      </c>
      <c r="W329" s="25">
        <f>ROUNDDOWN(IF(I329=I328,W328,MAX(_xlfn.NORM.INV((ROW()-2)/644,250,43),150))/10,0)*10</f>
        <v>250</v>
      </c>
      <c r="X329" s="21">
        <f>ROUNDDOWN(IF(W329=W328,X328,(ROW()-2)/644),2)</f>
        <v>0.5</v>
      </c>
      <c r="Y329" s="3" t="e">
        <f>ROUNDDOWN(IF(L328=L329,Y328,MAX(_xlfn.NORM.INV((ROW()-370)/276,250,43),150))/10,0)*10</f>
        <v>#NUM!</v>
      </c>
      <c r="Z329" s="21" t="e">
        <f>ROUNDDOWN(IF(Y329=Y328,Z328,(ROW()-370)/276),2)</f>
        <v>#NUM!</v>
      </c>
    </row>
    <row r="330" spans="1:28" x14ac:dyDescent="0.2">
      <c r="A330" s="4" t="s">
        <v>1433</v>
      </c>
      <c r="B330" s="10" t="s">
        <v>1434</v>
      </c>
      <c r="C330" s="14" t="s">
        <v>1428</v>
      </c>
      <c r="D330" s="10"/>
      <c r="E330" s="3" t="s">
        <v>144</v>
      </c>
      <c r="F330" s="3" t="s">
        <v>1421</v>
      </c>
      <c r="G330" s="3" t="s">
        <v>25</v>
      </c>
      <c r="H330" s="3" t="s">
        <v>21</v>
      </c>
      <c r="I330" s="3">
        <v>16</v>
      </c>
      <c r="J330" s="3">
        <v>250</v>
      </c>
      <c r="K330" s="21">
        <v>0.5</v>
      </c>
      <c r="L330" s="3">
        <v>8</v>
      </c>
      <c r="M330" s="3">
        <v>210</v>
      </c>
      <c r="N330" s="21">
        <v>0.18</v>
      </c>
      <c r="O330" s="25">
        <v>460</v>
      </c>
      <c r="P330" s="21">
        <v>0.3</v>
      </c>
      <c r="Q330" s="21">
        <v>0.39</v>
      </c>
      <c r="T330" s="25">
        <f>J330+M330</f>
        <v>460</v>
      </c>
      <c r="U330" s="21">
        <f>ROUNDDOWN(IF(T330=T329,U329,(ROW()-2)/368),2)</f>
        <v>0.89</v>
      </c>
      <c r="V330" s="21">
        <f>ROUNDDOWN(IF(O330=O329,V329,(ROW()-517)/33+0.03),2)</f>
        <v>-5.63</v>
      </c>
      <c r="W330" s="25">
        <f>ROUNDDOWN(IF(I330=I329,W329,MAX(_xlfn.NORM.INV((ROW()-2)/644,250,43),150))/10,0)*10</f>
        <v>250</v>
      </c>
      <c r="X330" s="21">
        <f>ROUNDDOWN(IF(W330=W329,X329,(ROW()-2)/644),2)</f>
        <v>0.5</v>
      </c>
      <c r="Y330" s="3">
        <f>ROUNDDOWN(IF(L330=L329,Y329,MAX(_xlfn.NORM.INV((ROW()-2)/368,250,43),150))/10,0)*10</f>
        <v>300</v>
      </c>
      <c r="Z330" s="21" t="e">
        <f>ROUNDDOWN(IF(Y330=Y329,Z329,(ROW()-2)/368+0.01),2)</f>
        <v>#NUM!</v>
      </c>
    </row>
    <row r="331" spans="1:28" x14ac:dyDescent="0.2">
      <c r="A331" s="3" t="s">
        <v>2184</v>
      </c>
      <c r="B331" s="3" t="s">
        <v>2185</v>
      </c>
      <c r="C331" s="14" t="s">
        <v>2177</v>
      </c>
      <c r="E331" s="3" t="s">
        <v>324</v>
      </c>
      <c r="F331" s="3" t="s">
        <v>2170</v>
      </c>
      <c r="G331" s="3" t="s">
        <v>25</v>
      </c>
      <c r="H331" s="3" t="s">
        <v>21</v>
      </c>
      <c r="I331" s="3">
        <v>16</v>
      </c>
      <c r="J331" s="3">
        <v>250</v>
      </c>
      <c r="K331" s="21">
        <v>0.5</v>
      </c>
      <c r="L331" s="3">
        <v>72</v>
      </c>
      <c r="M331" s="3">
        <v>290</v>
      </c>
      <c r="N331" s="21">
        <v>0.84</v>
      </c>
      <c r="O331" s="25">
        <v>540</v>
      </c>
      <c r="P331" s="21">
        <v>0.72</v>
      </c>
      <c r="Q331" s="21">
        <v>0.51</v>
      </c>
      <c r="T331" s="25">
        <f>J331+M331</f>
        <v>540</v>
      </c>
      <c r="U331" s="21">
        <f>ROUNDDOWN(IF(T331=T330,U330,(ROW()-2)/368),2)</f>
        <v>0.89</v>
      </c>
      <c r="V331" s="21">
        <f>ROUNDDOWN(IF(O331=O330,V330,(ROW()-566)/21+0.04),2)</f>
        <v>-11.15</v>
      </c>
      <c r="W331" s="25">
        <f>ROUNDDOWN(IF(I331=I330,W330,MAX(_xlfn.NORM.INV((ROW()-2)/644,250,43),150))/10,0)*10</f>
        <v>250</v>
      </c>
      <c r="X331" s="21">
        <f>ROUNDDOWN(IF(W331=W330,X330,(ROW()-2)/644),2)</f>
        <v>0.5</v>
      </c>
      <c r="Y331" s="3">
        <f>ROUNDDOWN(IF(L331=L330,Y330,MAX(_xlfn.NORM.INV((ROW()-2)/368,250,43),150))/10,0)*10</f>
        <v>300</v>
      </c>
      <c r="Z331" s="21" t="e">
        <f>ROUNDDOWN(IF(Y331=Y330,Z330,(ROW()-2)/368+0.01),2)</f>
        <v>#NUM!</v>
      </c>
    </row>
    <row r="332" spans="1:28" x14ac:dyDescent="0.2">
      <c r="A332" s="4" t="s">
        <v>825</v>
      </c>
      <c r="B332" s="10" t="s">
        <v>826</v>
      </c>
      <c r="C332" s="14" t="s">
        <v>782</v>
      </c>
      <c r="D332" s="10"/>
      <c r="E332" s="3" t="s">
        <v>65</v>
      </c>
      <c r="F332" s="3" t="s">
        <v>675</v>
      </c>
      <c r="G332" s="3" t="s">
        <v>25</v>
      </c>
      <c r="H332" s="3" t="s">
        <v>67</v>
      </c>
      <c r="I332" s="3">
        <v>16</v>
      </c>
      <c r="J332" s="3">
        <v>250</v>
      </c>
      <c r="K332" s="21">
        <v>0.5</v>
      </c>
      <c r="L332" s="3">
        <v>84</v>
      </c>
      <c r="M332" s="3">
        <v>280</v>
      </c>
      <c r="N332" s="21">
        <v>0.77</v>
      </c>
      <c r="O332" s="25">
        <v>530</v>
      </c>
      <c r="P332" s="21">
        <v>0.75</v>
      </c>
      <c r="Q332" s="21">
        <v>0.66</v>
      </c>
      <c r="T332" s="25">
        <f>J332+M332</f>
        <v>530</v>
      </c>
      <c r="U332" s="21">
        <f>ROUNDDOWN(IF(T332=T331,U331,(ROW()-370)/276),2)</f>
        <v>-0.13</v>
      </c>
      <c r="V332" s="21">
        <f>ROUNDDOWN(IF(O332=O331,V331,(ROW()-592)/78+0.02),2)</f>
        <v>-3.31</v>
      </c>
      <c r="W332" s="25">
        <f>ROUNDDOWN(IF(I332=I331,W331,MAX(_xlfn.NORM.INV((ROW()-2)/644,250,43),150))/10,0)*10</f>
        <v>250</v>
      </c>
      <c r="X332" s="21">
        <f>ROUNDDOWN(IF(W332=W331,X331,(ROW()-2)/644),2)</f>
        <v>0.5</v>
      </c>
      <c r="Y332" s="3" t="e">
        <f>ROUNDDOWN(IF(L331=L332,Y331,MAX(_xlfn.NORM.INV((ROW()-370)/276,250,43),150))/10,0)*10</f>
        <v>#NUM!</v>
      </c>
      <c r="Z332" s="21" t="e">
        <f>ROUNDDOWN(IF(Y332=Y331,Z331,(ROW()-370)/276),2)</f>
        <v>#NUM!</v>
      </c>
    </row>
    <row r="333" spans="1:28" x14ac:dyDescent="0.2">
      <c r="A333" s="3" t="s">
        <v>2348</v>
      </c>
      <c r="B333" s="3" t="s">
        <v>2349</v>
      </c>
      <c r="C333" s="14" t="s">
        <v>2329</v>
      </c>
      <c r="E333" s="3" t="s">
        <v>2308</v>
      </c>
      <c r="F333" s="3" t="s">
        <v>2309</v>
      </c>
      <c r="G333" s="3" t="s">
        <v>25</v>
      </c>
      <c r="H333" s="3" t="s">
        <v>21</v>
      </c>
      <c r="I333" s="3">
        <v>16</v>
      </c>
      <c r="J333" s="3">
        <v>250</v>
      </c>
      <c r="K333" s="21">
        <v>0.5</v>
      </c>
      <c r="L333" s="3">
        <v>0</v>
      </c>
      <c r="M333" s="3">
        <v>150</v>
      </c>
      <c r="N333" s="21">
        <v>0.01</v>
      </c>
      <c r="O333" s="25">
        <v>400</v>
      </c>
      <c r="P333" s="21">
        <v>0.12</v>
      </c>
      <c r="Q333" s="21">
        <v>0.27</v>
      </c>
      <c r="T333" s="25">
        <f>J333+M333</f>
        <v>400</v>
      </c>
      <c r="U333" s="21">
        <f>ROUNDDOWN(IF(T333=T332,U332,(ROW()-2)/368),2)</f>
        <v>0.89</v>
      </c>
      <c r="V333" s="21">
        <f>ROUNDDOWN(IF(O333=O332,V332,(ROW()-1019)/11+0.09),2)</f>
        <v>-62.27</v>
      </c>
      <c r="W333" s="25">
        <f>ROUNDDOWN(IF(I333=I332,W332,MAX(_xlfn.NORM.INV((ROW()-2)/644,250,43),150))/10,0)*10</f>
        <v>250</v>
      </c>
      <c r="X333" s="21">
        <f>ROUNDDOWN(IF(W333=W332,X332,(ROW()-2)/644),2)</f>
        <v>0.5</v>
      </c>
      <c r="Y333" s="3">
        <f>ROUNDDOWN(IF(L333=L332,Y332,MAX(_xlfn.NORM.INV((ROW()-2)/368,250,43),150))/10,0)*10</f>
        <v>300</v>
      </c>
      <c r="Z333" s="21" t="e">
        <f>ROUNDDOWN(IF(Y333=Y332,Z332,(ROW()-2)/368+0.01),2)</f>
        <v>#NUM!</v>
      </c>
    </row>
    <row r="334" spans="1:28" x14ac:dyDescent="0.2">
      <c r="A334" s="3" t="s">
        <v>2384</v>
      </c>
      <c r="B334" s="3" t="s">
        <v>2385</v>
      </c>
      <c r="C334" s="14" t="s">
        <v>2375</v>
      </c>
      <c r="E334" s="3" t="s">
        <v>2366</v>
      </c>
      <c r="F334" s="3" t="s">
        <v>2367</v>
      </c>
      <c r="G334" s="3" t="s">
        <v>25</v>
      </c>
      <c r="H334" s="3" t="s">
        <v>21</v>
      </c>
      <c r="I334" s="3">
        <v>16</v>
      </c>
      <c r="J334" s="3">
        <v>250</v>
      </c>
      <c r="K334" s="21">
        <v>0.5</v>
      </c>
      <c r="L334" s="3">
        <v>11</v>
      </c>
      <c r="M334" s="3">
        <v>220</v>
      </c>
      <c r="N334" s="21">
        <v>0.26</v>
      </c>
      <c r="O334" s="25">
        <v>470</v>
      </c>
      <c r="P334" s="21">
        <v>0.34</v>
      </c>
      <c r="Q334" s="21">
        <v>0.53</v>
      </c>
      <c r="T334" s="25">
        <f>J334+M334</f>
        <v>470</v>
      </c>
      <c r="U334" s="21">
        <f>ROUNDDOWN(IF(T334=T333,U333,(ROW()-2)/368),2)</f>
        <v>0.9</v>
      </c>
      <c r="V334" s="21">
        <f>ROUNDDOWN(IF(O334=O333,V333,(ROW()-1042)/13+0.15),2)</f>
        <v>-54.31</v>
      </c>
      <c r="W334" s="25">
        <f>ROUNDDOWN(IF(I334=I333,W333,MAX(_xlfn.NORM.INV((ROW()-2)/644,250,43),150))/10,0)*10</f>
        <v>250</v>
      </c>
      <c r="X334" s="21">
        <f>ROUNDDOWN(IF(W334=W333,X333,(ROW()-2)/644),2)</f>
        <v>0.5</v>
      </c>
      <c r="Y334" s="3">
        <f>ROUNDDOWN(IF(L334=L333,Y333,MAX(_xlfn.NORM.INV((ROW()-2)/368,250,43),150))/10,0)*10</f>
        <v>300</v>
      </c>
      <c r="Z334" s="21" t="e">
        <f>ROUNDDOWN(IF(Y334=Y333,Z333,(ROW()-2)/368+0.01),2)</f>
        <v>#NUM!</v>
      </c>
    </row>
    <row r="335" spans="1:28" x14ac:dyDescent="0.2">
      <c r="A335" s="4" t="s">
        <v>1952</v>
      </c>
      <c r="B335" s="10" t="s">
        <v>1953</v>
      </c>
      <c r="C335" s="14" t="s">
        <v>1866</v>
      </c>
      <c r="D335" s="10"/>
      <c r="E335" s="3" t="s">
        <v>1744</v>
      </c>
      <c r="F335" s="3" t="s">
        <v>1744</v>
      </c>
      <c r="G335" s="3" t="s">
        <v>25</v>
      </c>
      <c r="H335" s="3" t="s">
        <v>21</v>
      </c>
      <c r="I335" s="3">
        <v>17</v>
      </c>
      <c r="J335" s="3">
        <v>250</v>
      </c>
      <c r="K335" s="21">
        <v>0.5</v>
      </c>
      <c r="L335" s="3">
        <v>22</v>
      </c>
      <c r="M335" s="3">
        <v>230</v>
      </c>
      <c r="N335" s="21">
        <v>0.33</v>
      </c>
      <c r="O335" s="25">
        <v>480</v>
      </c>
      <c r="P335" s="21">
        <v>0.41</v>
      </c>
      <c r="Q335" s="21">
        <v>0.26</v>
      </c>
      <c r="T335" s="25">
        <f>J335+M335</f>
        <v>480</v>
      </c>
      <c r="U335" s="21">
        <f>ROUNDDOWN(IF(T335=T334,U334,(ROW()-2)/368),2)</f>
        <v>0.9</v>
      </c>
      <c r="V335" s="21">
        <f>ROUNDDOWN(IF(O335=O334,V334,(ROW()-2)/60+0.01),2)</f>
        <v>5.56</v>
      </c>
      <c r="W335" s="25">
        <f>ROUNDDOWN(IF(I335=I334,W334,MAX(_xlfn.NORM.INV((ROW()-2)/644,250,43),150))/10,0)*10</f>
        <v>250</v>
      </c>
      <c r="X335" s="21">
        <f>ROUNDDOWN(IF(W335=W334,X334,(ROW()-2)/644),2)</f>
        <v>0.5</v>
      </c>
      <c r="Y335" s="3">
        <f>ROUNDDOWN(IF(L335=L334,Y334,MAX(_xlfn.NORM.INV((ROW()-2)/368,250,43),150))/10,0)*10</f>
        <v>300</v>
      </c>
      <c r="Z335" s="21" t="e">
        <f>ROUNDDOWN(IF(Y335=Y334,Z334,(ROW()-2)/368+0.01),2)</f>
        <v>#NUM!</v>
      </c>
    </row>
    <row r="336" spans="1:28" x14ac:dyDescent="0.2">
      <c r="A336" s="4" t="s">
        <v>1872</v>
      </c>
      <c r="B336" s="10" t="s">
        <v>1873</v>
      </c>
      <c r="C336" s="14" t="s">
        <v>1866</v>
      </c>
      <c r="D336" s="10"/>
      <c r="E336" s="3" t="s">
        <v>1744</v>
      </c>
      <c r="F336" s="3" t="s">
        <v>1744</v>
      </c>
      <c r="G336" s="3" t="s">
        <v>25</v>
      </c>
      <c r="H336" s="3" t="s">
        <v>21</v>
      </c>
      <c r="I336" s="3">
        <v>17</v>
      </c>
      <c r="J336" s="3">
        <v>250</v>
      </c>
      <c r="K336" s="21">
        <v>0.5</v>
      </c>
      <c r="L336" s="3">
        <v>54</v>
      </c>
      <c r="M336" s="3">
        <v>280</v>
      </c>
      <c r="N336" s="21">
        <v>0.77</v>
      </c>
      <c r="O336" s="25">
        <v>530</v>
      </c>
      <c r="P336" s="21">
        <v>0.67</v>
      </c>
      <c r="Q336" s="21">
        <v>0.54</v>
      </c>
      <c r="T336" s="25">
        <f>J336+M336</f>
        <v>530</v>
      </c>
      <c r="U336" s="21">
        <f>ROUNDDOWN(IF(T336=T335,U335,(ROW()-2)/368),2)</f>
        <v>0.9</v>
      </c>
      <c r="V336" s="21">
        <f>ROUNDDOWN(IF(O336=O335,V335,(ROW()-2)/60+0.01),2)</f>
        <v>5.57</v>
      </c>
      <c r="W336" s="25">
        <f>ROUNDDOWN(IF(I336=I335,W335,MAX(_xlfn.NORM.INV((ROW()-2)/644,250,43),150))/10,0)*10</f>
        <v>250</v>
      </c>
      <c r="X336" s="21">
        <f>ROUNDDOWN(IF(W336=W335,X335,(ROW()-2)/644),2)</f>
        <v>0.5</v>
      </c>
      <c r="Y336" s="3">
        <f>ROUNDDOWN(IF(L336=L335,Y335,MAX(_xlfn.NORM.INV((ROW()-2)/368,250,43),150))/10,0)*10</f>
        <v>300</v>
      </c>
      <c r="Z336" s="21" t="e">
        <f>ROUNDDOWN(IF(Y336=Y335,Z335,(ROW()-2)/368+0.01),2)</f>
        <v>#NUM!</v>
      </c>
    </row>
    <row r="337" spans="1:26" x14ac:dyDescent="0.2">
      <c r="A337" s="4" t="s">
        <v>1029</v>
      </c>
      <c r="B337" s="10" t="s">
        <v>1030</v>
      </c>
      <c r="C337" s="14" t="s">
        <v>1020</v>
      </c>
      <c r="D337" s="10"/>
      <c r="E337" s="3" t="s">
        <v>987</v>
      </c>
      <c r="F337" s="3" t="s">
        <v>988</v>
      </c>
      <c r="G337" s="3" t="s">
        <v>25</v>
      </c>
      <c r="H337" s="3" t="s">
        <v>21</v>
      </c>
      <c r="I337" s="3">
        <v>17</v>
      </c>
      <c r="J337" s="3">
        <v>250</v>
      </c>
      <c r="K337" s="21">
        <v>0.5</v>
      </c>
      <c r="L337" s="3">
        <v>19</v>
      </c>
      <c r="M337" s="3">
        <v>230</v>
      </c>
      <c r="N337" s="21">
        <v>0.33</v>
      </c>
      <c r="O337" s="25">
        <v>480</v>
      </c>
      <c r="P337" s="21">
        <v>0.41</v>
      </c>
      <c r="Q337" s="21">
        <v>0.74</v>
      </c>
      <c r="T337" s="25">
        <f>J337+M337</f>
        <v>480</v>
      </c>
      <c r="U337" s="21">
        <f>ROUNDDOWN(IF(T337=T336,U336,(ROW()-2)/368),2)</f>
        <v>0.91</v>
      </c>
      <c r="V337" s="21">
        <f>ROUNDDOWN(IF(O337=O336,V336,(ROW()-152)/12+0.08),2)</f>
        <v>15.49</v>
      </c>
      <c r="W337" s="25">
        <f>ROUNDDOWN(IF(I337=I336,W336,MAX(_xlfn.NORM.INV((ROW()-2)/644,250,43),150))/10,0)*10</f>
        <v>250</v>
      </c>
      <c r="X337" s="21">
        <f>ROUNDDOWN(IF(W337=W336,X336,(ROW()-2)/644),2)</f>
        <v>0.5</v>
      </c>
      <c r="Y337" s="3">
        <f>ROUNDDOWN(IF(L337=L336,Y336,MAX(_xlfn.NORM.INV((ROW()-2)/368,250,43),150))/10,0)*10</f>
        <v>300</v>
      </c>
      <c r="Z337" s="21" t="e">
        <f>ROUNDDOWN(IF(Y337=Y336,Z336,(ROW()-2)/368+0.01),2)</f>
        <v>#NUM!</v>
      </c>
    </row>
    <row r="338" spans="1:26" x14ac:dyDescent="0.2">
      <c r="A338" s="3" t="s">
        <v>2130</v>
      </c>
      <c r="B338" s="3" t="s">
        <v>2131</v>
      </c>
      <c r="C338" s="14" t="s">
        <v>2117</v>
      </c>
      <c r="E338" s="3" t="s">
        <v>18</v>
      </c>
      <c r="F338" s="3" t="s">
        <v>2091</v>
      </c>
      <c r="G338" s="3" t="s">
        <v>25</v>
      </c>
      <c r="H338" s="3" t="s">
        <v>21</v>
      </c>
      <c r="I338" s="3">
        <v>17</v>
      </c>
      <c r="J338" s="3">
        <v>250</v>
      </c>
      <c r="K338" s="21">
        <v>0.5</v>
      </c>
      <c r="L338" s="3">
        <v>36</v>
      </c>
      <c r="M338" s="3">
        <v>250</v>
      </c>
      <c r="N338" s="21">
        <v>0.53</v>
      </c>
      <c r="O338" s="25">
        <v>500</v>
      </c>
      <c r="P338" s="21">
        <v>0.5</v>
      </c>
      <c r="Q338" s="21">
        <v>0.64</v>
      </c>
      <c r="T338" s="25">
        <f>J338+M338</f>
        <v>500</v>
      </c>
      <c r="U338" s="21">
        <f>ROUNDDOWN(IF(T338=T337,U337,(ROW()-2)/368),2)</f>
        <v>0.91</v>
      </c>
      <c r="V338" s="21">
        <f>ROUNDDOWN(IF(O338=O337,V337,(ROW()-219)/31+0.03),2)</f>
        <v>3.86</v>
      </c>
      <c r="W338" s="25">
        <f>ROUNDDOWN(IF(I338=I337,W337,MAX(_xlfn.NORM.INV((ROW()-2)/644,250,43),150))/10,0)*10</f>
        <v>250</v>
      </c>
      <c r="X338" s="21">
        <f>ROUNDDOWN(IF(W338=W337,X337,(ROW()-2)/644),2)</f>
        <v>0.5</v>
      </c>
      <c r="Y338" s="3">
        <f>ROUNDDOWN(IF(L338=L337,Y337,MAX(_xlfn.NORM.INV((ROW()-2)/368,250,43),150))/10,0)*10</f>
        <v>300</v>
      </c>
      <c r="Z338" s="21" t="e">
        <f>ROUNDDOWN(IF(Y338=Y337,Z337,(ROW()-2)/368+0.01),2)</f>
        <v>#NUM!</v>
      </c>
    </row>
    <row r="339" spans="1:26" x14ac:dyDescent="0.2">
      <c r="A339" s="3" t="s">
        <v>2157</v>
      </c>
      <c r="B339" s="3" t="s">
        <v>2158</v>
      </c>
      <c r="C339" s="14" t="s">
        <v>2152</v>
      </c>
      <c r="E339" s="3" t="s">
        <v>18</v>
      </c>
      <c r="F339" s="3" t="s">
        <v>2091</v>
      </c>
      <c r="G339" s="3" t="s">
        <v>25</v>
      </c>
      <c r="H339" s="3" t="s">
        <v>67</v>
      </c>
      <c r="I339" s="3">
        <v>17</v>
      </c>
      <c r="J339" s="3">
        <v>250</v>
      </c>
      <c r="K339" s="21">
        <v>0.5</v>
      </c>
      <c r="L339" s="3">
        <v>76</v>
      </c>
      <c r="M339" s="3">
        <v>270</v>
      </c>
      <c r="N339" s="21">
        <v>0.69</v>
      </c>
      <c r="O339" s="25">
        <v>520</v>
      </c>
      <c r="P339" s="21">
        <v>0.7</v>
      </c>
      <c r="Q339" s="21">
        <v>0.99</v>
      </c>
      <c r="T339" s="25">
        <f>J339+M339</f>
        <v>520</v>
      </c>
      <c r="U339" s="21">
        <f>ROUNDDOWN(IF(T339=T338,U338,(ROW()-370)/276),2)</f>
        <v>-0.11</v>
      </c>
      <c r="V339" s="21">
        <f>ROUNDDOWN(IF(O339=O338,V338,(ROW()-250)/7+0.14),2)</f>
        <v>12.85</v>
      </c>
      <c r="W339" s="25">
        <f>ROUNDDOWN(IF(I339=I338,W338,MAX(_xlfn.NORM.INV((ROW()-2)/644,250,43),150))/10,0)*10</f>
        <v>250</v>
      </c>
      <c r="X339" s="21">
        <f>ROUNDDOWN(IF(W339=W338,X338,(ROW()-2)/644),2)</f>
        <v>0.5</v>
      </c>
      <c r="Y339" s="3" t="e">
        <f>ROUNDDOWN(IF(L338=L339,Y338,MAX(_xlfn.NORM.INV((ROW()-370)/276,250,43),150))/10,0)*10</f>
        <v>#NUM!</v>
      </c>
      <c r="Z339" s="21" t="e">
        <f>ROUNDDOWN(IF(Y339=Y338,Z338,(ROW()-370)/276),2)</f>
        <v>#NUM!</v>
      </c>
    </row>
    <row r="340" spans="1:26" x14ac:dyDescent="0.2">
      <c r="A340" s="4" t="s">
        <v>554</v>
      </c>
      <c r="B340" s="10" t="s">
        <v>555</v>
      </c>
      <c r="C340" s="14" t="s">
        <v>472</v>
      </c>
      <c r="D340" s="10"/>
      <c r="E340" s="3" t="s">
        <v>203</v>
      </c>
      <c r="F340" s="3" t="s">
        <v>423</v>
      </c>
      <c r="G340" s="3" t="s">
        <v>25</v>
      </c>
      <c r="H340" s="3" t="s">
        <v>21</v>
      </c>
      <c r="I340" s="3">
        <v>17</v>
      </c>
      <c r="J340" s="3">
        <v>250</v>
      </c>
      <c r="K340" s="21">
        <v>0.5</v>
      </c>
      <c r="L340" s="3">
        <v>0</v>
      </c>
      <c r="M340" s="3">
        <v>150</v>
      </c>
      <c r="N340" s="21">
        <v>0.01</v>
      </c>
      <c r="O340" s="25">
        <v>400</v>
      </c>
      <c r="P340" s="21">
        <v>0.12</v>
      </c>
      <c r="Q340" s="21">
        <v>0.18</v>
      </c>
      <c r="T340" s="25">
        <f>J340+M340</f>
        <v>400</v>
      </c>
      <c r="U340" s="21">
        <f>ROUNDDOWN(IF(T340=T339,U339,(ROW()-2)/368),2)</f>
        <v>0.91</v>
      </c>
      <c r="V340" s="21">
        <f>ROUNDDOWN(IF(O340=O339,V339,(ROW()-274)/103+0.01),2)</f>
        <v>0.65</v>
      </c>
      <c r="W340" s="25">
        <f>ROUNDDOWN(IF(I340=I339,W339,MAX(_xlfn.NORM.INV((ROW()-2)/644,250,43),150))/10,0)*10</f>
        <v>250</v>
      </c>
      <c r="X340" s="21">
        <f>ROUNDDOWN(IF(W340=W339,X339,(ROW()-2)/644),2)</f>
        <v>0.5</v>
      </c>
      <c r="Y340" s="3">
        <f>ROUNDDOWN(IF(L340=L339,Y339,MAX(_xlfn.NORM.INV((ROW()-2)/368,250,43),150))/10,0)*10</f>
        <v>300</v>
      </c>
      <c r="Z340" s="21" t="e">
        <f>ROUNDDOWN(IF(Y340=Y339,Z339,(ROW()-2)/368+0.01),2)</f>
        <v>#NUM!</v>
      </c>
    </row>
    <row r="341" spans="1:26" x14ac:dyDescent="0.2">
      <c r="A341" s="4" t="s">
        <v>470</v>
      </c>
      <c r="B341" s="10" t="s">
        <v>471</v>
      </c>
      <c r="C341" s="14" t="s">
        <v>472</v>
      </c>
      <c r="D341" s="10"/>
      <c r="E341" s="3" t="s">
        <v>203</v>
      </c>
      <c r="F341" s="3" t="s">
        <v>423</v>
      </c>
      <c r="G341" s="3" t="s">
        <v>25</v>
      </c>
      <c r="H341" s="3" t="s">
        <v>21</v>
      </c>
      <c r="I341" s="3">
        <v>17</v>
      </c>
      <c r="J341" s="3">
        <v>250</v>
      </c>
      <c r="K341" s="21">
        <v>0.5</v>
      </c>
      <c r="L341" s="3">
        <v>18</v>
      </c>
      <c r="M341" s="3">
        <v>230</v>
      </c>
      <c r="N341" s="21">
        <v>0.33</v>
      </c>
      <c r="O341" s="25">
        <v>480</v>
      </c>
      <c r="P341" s="21">
        <v>0.41</v>
      </c>
      <c r="Q341" s="21">
        <v>0.47</v>
      </c>
      <c r="T341" s="25">
        <f>J341+M341</f>
        <v>480</v>
      </c>
      <c r="U341" s="21">
        <f>ROUNDDOWN(IF(T341=T340,U340,(ROW()-2)/368),2)</f>
        <v>0.92</v>
      </c>
      <c r="V341" s="21">
        <f>ROUNDDOWN(IF(O341=O340,V340,(ROW()-274)/103+0.01),2)</f>
        <v>0.66</v>
      </c>
      <c r="W341" s="25">
        <f>ROUNDDOWN(IF(I341=I340,W340,MAX(_xlfn.NORM.INV((ROW()-2)/644,250,43),150))/10,0)*10</f>
        <v>250</v>
      </c>
      <c r="X341" s="21">
        <f>ROUNDDOWN(IF(W341=W340,X340,(ROW()-2)/644),2)</f>
        <v>0.5</v>
      </c>
      <c r="Y341" s="3">
        <f>ROUNDDOWN(IF(L341=L340,Y340,MAX(_xlfn.NORM.INV((ROW()-2)/368,250,43),150))/10,0)*10</f>
        <v>310</v>
      </c>
      <c r="Z341" s="21">
        <f>ROUNDDOWN(IF(Y341=Y340,Z340,(ROW()-2)/368+0.01),2)</f>
        <v>0.93</v>
      </c>
    </row>
    <row r="342" spans="1:26" x14ac:dyDescent="0.2">
      <c r="A342" s="4" t="s">
        <v>1358</v>
      </c>
      <c r="B342" s="10" t="s">
        <v>1359</v>
      </c>
      <c r="C342" s="14" t="s">
        <v>1319</v>
      </c>
      <c r="D342" s="10"/>
      <c r="E342" s="3" t="s">
        <v>203</v>
      </c>
      <c r="F342" s="3" t="s">
        <v>1268</v>
      </c>
      <c r="G342" s="3" t="s">
        <v>25</v>
      </c>
      <c r="H342" s="3" t="s">
        <v>21</v>
      </c>
      <c r="I342" s="3">
        <v>17</v>
      </c>
      <c r="J342" s="3">
        <v>250</v>
      </c>
      <c r="K342" s="21">
        <v>0.5</v>
      </c>
      <c r="L342" s="3">
        <v>18</v>
      </c>
      <c r="M342" s="3">
        <v>230</v>
      </c>
      <c r="N342" s="21">
        <v>0.33</v>
      </c>
      <c r="O342" s="25">
        <v>480</v>
      </c>
      <c r="P342" s="21">
        <v>0.41</v>
      </c>
      <c r="Q342" s="21">
        <v>0.47</v>
      </c>
      <c r="T342" s="25">
        <f>J342+M342</f>
        <v>480</v>
      </c>
      <c r="U342" s="21">
        <f>ROUNDDOWN(IF(T342=T341,U341,(ROW()-2)/368),2)</f>
        <v>0.92</v>
      </c>
      <c r="V342" s="21">
        <f>ROUNDDOWN(IF(O342=O341,V341,(ROW()-274)/103+0.01),2)</f>
        <v>0.66</v>
      </c>
      <c r="W342" s="25">
        <f>ROUNDDOWN(IF(I342=I341,W341,MAX(_xlfn.NORM.INV((ROW()-2)/644,250,43),150))/10,0)*10</f>
        <v>250</v>
      </c>
      <c r="X342" s="21">
        <f>ROUNDDOWN(IF(W342=W341,X341,(ROW()-2)/644),2)</f>
        <v>0.5</v>
      </c>
      <c r="Y342" s="3">
        <f>ROUNDDOWN(IF(L342=L341,Y341,MAX(_xlfn.NORM.INV((ROW()-2)/368,250,43),150))/10,0)*10</f>
        <v>310</v>
      </c>
      <c r="Z342" s="21">
        <f>ROUNDDOWN(IF(Y342=Y341,Z341,(ROW()-2)/368+0.01),2)</f>
        <v>0.93</v>
      </c>
    </row>
    <row r="343" spans="1:26" x14ac:dyDescent="0.2">
      <c r="A343" s="4" t="s">
        <v>243</v>
      </c>
      <c r="B343" s="10" t="s">
        <v>244</v>
      </c>
      <c r="C343" s="14" t="s">
        <v>232</v>
      </c>
      <c r="D343" s="10"/>
      <c r="E343" s="3" t="s">
        <v>203</v>
      </c>
      <c r="F343" s="3" t="s">
        <v>204</v>
      </c>
      <c r="G343" s="3" t="s">
        <v>25</v>
      </c>
      <c r="H343" s="3" t="s">
        <v>21</v>
      </c>
      <c r="I343" s="3">
        <v>17</v>
      </c>
      <c r="J343" s="3">
        <v>250</v>
      </c>
      <c r="K343" s="21">
        <v>0.5</v>
      </c>
      <c r="L343" s="3">
        <v>22</v>
      </c>
      <c r="M343" s="3">
        <v>230</v>
      </c>
      <c r="N343" s="21">
        <v>0.33</v>
      </c>
      <c r="O343" s="25">
        <v>480</v>
      </c>
      <c r="P343" s="21">
        <v>0.41</v>
      </c>
      <c r="Q343" s="21">
        <v>0.47</v>
      </c>
      <c r="T343" s="25">
        <f>J343+M343</f>
        <v>480</v>
      </c>
      <c r="U343" s="21">
        <f>ROUNDDOWN(IF(T343=T342,U342,(ROW()-2)/368),2)</f>
        <v>0.92</v>
      </c>
      <c r="V343" s="21">
        <f>ROUNDDOWN(IF(O343=O342,V342,(ROW()-274)/103+0.01),2)</f>
        <v>0.66</v>
      </c>
      <c r="W343" s="25">
        <f>ROUNDDOWN(IF(I343=I342,W342,MAX(_xlfn.NORM.INV((ROW()-2)/644,250,43),150))/10,0)*10</f>
        <v>250</v>
      </c>
      <c r="X343" s="21">
        <f>ROUNDDOWN(IF(W343=W342,X342,(ROW()-2)/644),2)</f>
        <v>0.5</v>
      </c>
      <c r="Y343" s="3">
        <f>ROUNDDOWN(IF(L343=L342,Y342,MAX(_xlfn.NORM.INV((ROW()-2)/368,250,43),150))/10,0)*10</f>
        <v>310</v>
      </c>
      <c r="Z343" s="21">
        <f>ROUNDDOWN(IF(Y343=Y342,Z342,(ROW()-2)/368+0.01),2)</f>
        <v>0.93</v>
      </c>
    </row>
    <row r="344" spans="1:26" x14ac:dyDescent="0.2">
      <c r="A344" s="4" t="s">
        <v>239</v>
      </c>
      <c r="B344" s="10" t="s">
        <v>240</v>
      </c>
      <c r="C344" s="14" t="s">
        <v>232</v>
      </c>
      <c r="D344" s="10"/>
      <c r="E344" s="3" t="s">
        <v>203</v>
      </c>
      <c r="F344" s="3" t="s">
        <v>204</v>
      </c>
      <c r="G344" s="3" t="s">
        <v>25</v>
      </c>
      <c r="H344" s="3" t="s">
        <v>21</v>
      </c>
      <c r="I344" s="3">
        <v>17</v>
      </c>
      <c r="J344" s="3">
        <v>250</v>
      </c>
      <c r="K344" s="21">
        <v>0.5</v>
      </c>
      <c r="L344" s="3">
        <v>36</v>
      </c>
      <c r="M344" s="3">
        <v>250</v>
      </c>
      <c r="N344" s="21">
        <v>0.53</v>
      </c>
      <c r="O344" s="25">
        <v>500</v>
      </c>
      <c r="P344" s="21">
        <v>0.5</v>
      </c>
      <c r="Q344" s="21">
        <v>0.52</v>
      </c>
      <c r="T344" s="25">
        <f>J344+M344</f>
        <v>500</v>
      </c>
      <c r="U344" s="21">
        <f>ROUNDDOWN(IF(T344=T343,U343,(ROW()-2)/368),2)</f>
        <v>0.92</v>
      </c>
      <c r="V344" s="21">
        <f>ROUNDDOWN(IF(O344=O343,V343,(ROW()-274)/103+0.01),2)</f>
        <v>0.68</v>
      </c>
      <c r="W344" s="25">
        <f>ROUNDDOWN(IF(I344=I343,W343,MAX(_xlfn.NORM.INV((ROW()-2)/644,250,43),150))/10,0)*10</f>
        <v>250</v>
      </c>
      <c r="X344" s="21">
        <f>ROUNDDOWN(IF(W344=W343,X343,(ROW()-2)/644),2)</f>
        <v>0.5</v>
      </c>
      <c r="Y344" s="3">
        <f>ROUNDDOWN(IF(L344=L343,Y343,MAX(_xlfn.NORM.INV((ROW()-2)/368,250,43),150))/10,0)*10</f>
        <v>310</v>
      </c>
      <c r="Z344" s="21">
        <f>ROUNDDOWN(IF(Y344=Y343,Z343,(ROW()-2)/368+0.01),2)</f>
        <v>0.93</v>
      </c>
    </row>
    <row r="345" spans="1:26" x14ac:dyDescent="0.2">
      <c r="A345" s="4" t="s">
        <v>374</v>
      </c>
      <c r="B345" s="10" t="s">
        <v>375</v>
      </c>
      <c r="C345" s="14" t="s">
        <v>369</v>
      </c>
      <c r="D345" s="10"/>
      <c r="E345" s="3" t="s">
        <v>203</v>
      </c>
      <c r="F345" s="3" t="s">
        <v>332</v>
      </c>
      <c r="G345" s="3" t="s">
        <v>25</v>
      </c>
      <c r="H345" s="3" t="s">
        <v>67</v>
      </c>
      <c r="I345" s="3">
        <v>17</v>
      </c>
      <c r="J345" s="3">
        <v>250</v>
      </c>
      <c r="K345" s="21">
        <v>0.5</v>
      </c>
      <c r="L345" s="3">
        <v>98</v>
      </c>
      <c r="M345" s="3">
        <v>290</v>
      </c>
      <c r="N345" s="21">
        <v>0.82</v>
      </c>
      <c r="O345" s="25">
        <v>540</v>
      </c>
      <c r="P345" s="21">
        <v>0.79</v>
      </c>
      <c r="Q345" s="21">
        <v>0.89</v>
      </c>
      <c r="T345" s="25">
        <f>J345+M345</f>
        <v>540</v>
      </c>
      <c r="U345" s="21">
        <f>ROUNDDOWN(IF(T345=T344,U344,(ROW()-370)/276),2)</f>
        <v>-0.09</v>
      </c>
      <c r="V345" s="21">
        <f>ROUNDDOWN(IF(O345=O344,V344,(ROW()-377)/41+0.02),2)</f>
        <v>-0.76</v>
      </c>
      <c r="W345" s="25">
        <f>ROUNDDOWN(IF(I345=I344,W344,MAX(_xlfn.NORM.INV((ROW()-2)/644,250,43),150))/10,0)*10</f>
        <v>250</v>
      </c>
      <c r="X345" s="21">
        <f>ROUNDDOWN(IF(W345=W344,X344,(ROW()-2)/644),2)</f>
        <v>0.5</v>
      </c>
      <c r="Y345" s="3" t="e">
        <f>ROUNDDOWN(IF(L344=L345,Y344,MAX(_xlfn.NORM.INV((ROW()-370)/276,250,43),150))/10,0)*10</f>
        <v>#NUM!</v>
      </c>
      <c r="Z345" s="21" t="e">
        <f>ROUNDDOWN(IF(Y345=Y344,Z344,(ROW()-370)/276),2)</f>
        <v>#NUM!</v>
      </c>
    </row>
    <row r="346" spans="1:26" x14ac:dyDescent="0.2">
      <c r="A346" s="4" t="s">
        <v>1478</v>
      </c>
      <c r="B346" s="10" t="s">
        <v>1479</v>
      </c>
      <c r="C346" s="14" t="s">
        <v>1463</v>
      </c>
      <c r="D346" s="10"/>
      <c r="E346" s="3" t="s">
        <v>1443</v>
      </c>
      <c r="F346" s="3" t="s">
        <v>1444</v>
      </c>
      <c r="G346" s="3" t="s">
        <v>25</v>
      </c>
      <c r="H346" s="3" t="s">
        <v>67</v>
      </c>
      <c r="I346" s="3">
        <v>17</v>
      </c>
      <c r="J346" s="3">
        <v>250</v>
      </c>
      <c r="K346" s="21">
        <v>0.5</v>
      </c>
      <c r="L346" s="3">
        <v>104</v>
      </c>
      <c r="M346" s="3">
        <v>290</v>
      </c>
      <c r="N346" s="21">
        <v>0.82</v>
      </c>
      <c r="O346" s="25">
        <v>540</v>
      </c>
      <c r="P346" s="21">
        <v>0.79</v>
      </c>
      <c r="Q346" s="21">
        <v>0.99</v>
      </c>
      <c r="T346" s="25">
        <f>J346+M346</f>
        <v>540</v>
      </c>
      <c r="U346" s="21">
        <f>ROUNDDOWN(IF(T346=T345,U345,(ROW()-370)/276),2)</f>
        <v>-0.09</v>
      </c>
      <c r="V346" s="21">
        <f>ROUNDDOWN(IF(O346=O345,V345,(ROW()-493)/15+0.06),2)</f>
        <v>-0.76</v>
      </c>
      <c r="W346" s="25">
        <f>ROUNDDOWN(IF(I346=I345,W345,MAX(_xlfn.NORM.INV((ROW()-2)/644,250,43),150))/10,0)*10</f>
        <v>250</v>
      </c>
      <c r="X346" s="21">
        <f>ROUNDDOWN(IF(W346=W345,X345,(ROW()-2)/644),2)</f>
        <v>0.5</v>
      </c>
      <c r="Y346" s="3" t="e">
        <f>ROUNDDOWN(IF(L345=L346,Y345,MAX(_xlfn.NORM.INV((ROW()-370)/276,250,43),150))/10,0)*10</f>
        <v>#NUM!</v>
      </c>
      <c r="Z346" s="21" t="e">
        <f>ROUNDDOWN(IF(Y346=Y345,Z345,(ROW()-370)/276),2)</f>
        <v>#NUM!</v>
      </c>
    </row>
    <row r="347" spans="1:26" x14ac:dyDescent="0.2">
      <c r="A347" s="4" t="s">
        <v>1415</v>
      </c>
      <c r="B347" s="10" t="s">
        <v>1416</v>
      </c>
      <c r="C347" s="14" t="s">
        <v>1417</v>
      </c>
      <c r="D347" s="10"/>
      <c r="E347" s="3" t="s">
        <v>65</v>
      </c>
      <c r="F347" s="3" t="s">
        <v>1408</v>
      </c>
      <c r="G347" s="3" t="s">
        <v>25</v>
      </c>
      <c r="H347" s="3" t="s">
        <v>21</v>
      </c>
      <c r="I347" s="3">
        <v>17</v>
      </c>
      <c r="J347" s="3">
        <v>250</v>
      </c>
      <c r="K347" s="21">
        <v>0.5</v>
      </c>
      <c r="L347" s="3">
        <v>36</v>
      </c>
      <c r="M347" s="3">
        <v>250</v>
      </c>
      <c r="N347" s="21">
        <v>0.53</v>
      </c>
      <c r="O347" s="25">
        <v>500</v>
      </c>
      <c r="P347" s="21">
        <v>0.5</v>
      </c>
      <c r="Q347" s="21">
        <v>0.99</v>
      </c>
      <c r="T347" s="25">
        <f>J347+M347</f>
        <v>500</v>
      </c>
      <c r="U347" s="21">
        <f>ROUNDDOWN(IF(T347=T346,U346,(ROW()-2)/368),2)</f>
        <v>0.93</v>
      </c>
      <c r="V347" s="21">
        <v>0.99</v>
      </c>
      <c r="W347" s="25">
        <f>ROUNDDOWN(IF(I347=I346,W346,MAX(_xlfn.NORM.INV((ROW()-2)/644,250,43),150))/10,0)*10</f>
        <v>250</v>
      </c>
      <c r="X347" s="21">
        <f>ROUNDDOWN(IF(W347=W346,X346,(ROW()-2)/644),2)</f>
        <v>0.5</v>
      </c>
      <c r="Y347" s="3">
        <f>ROUNDDOWN(IF(L347=L346,Y346,MAX(_xlfn.NORM.INV((ROW()-2)/368,250,43),150))/10,0)*10</f>
        <v>310</v>
      </c>
      <c r="Z347" s="21" t="e">
        <f>ROUNDDOWN(IF(Y347=Y346,Z346,(ROW()-2)/368+0.01),2)</f>
        <v>#NUM!</v>
      </c>
    </row>
    <row r="348" spans="1:26" x14ac:dyDescent="0.2">
      <c r="A348" s="4" t="s">
        <v>645</v>
      </c>
      <c r="B348" s="10" t="s">
        <v>646</v>
      </c>
      <c r="C348" s="14" t="s">
        <v>602</v>
      </c>
      <c r="D348" s="10"/>
      <c r="E348" s="3" t="s">
        <v>576</v>
      </c>
      <c r="F348" s="3" t="s">
        <v>577</v>
      </c>
      <c r="G348" s="3" t="s">
        <v>25</v>
      </c>
      <c r="H348" s="3" t="s">
        <v>21</v>
      </c>
      <c r="I348" s="3">
        <v>17</v>
      </c>
      <c r="J348" s="3">
        <v>250</v>
      </c>
      <c r="K348" s="21">
        <v>0.5</v>
      </c>
      <c r="L348" s="3">
        <v>42</v>
      </c>
      <c r="M348" s="3">
        <v>260</v>
      </c>
      <c r="N348" s="21">
        <v>0.63</v>
      </c>
      <c r="O348" s="25">
        <v>510</v>
      </c>
      <c r="P348" s="21">
        <v>0.56999999999999995</v>
      </c>
      <c r="Q348" s="21">
        <v>0.49</v>
      </c>
      <c r="T348" s="25">
        <f>J348+M348</f>
        <v>510</v>
      </c>
      <c r="U348" s="21">
        <f>ROUNDDOWN(IF(T348=T347,U347,(ROW()-2)/368),2)</f>
        <v>0.94</v>
      </c>
      <c r="V348" s="21">
        <f>ROUNDDOWN(IF(O348=O347,V347,(ROW()-740)/36+0.02),2)</f>
        <v>-10.86</v>
      </c>
      <c r="W348" s="25">
        <f>ROUNDDOWN(IF(I348=I347,W347,MAX(_xlfn.NORM.INV((ROW()-2)/644,250,43),150))/10,0)*10</f>
        <v>250</v>
      </c>
      <c r="X348" s="21">
        <f>ROUNDDOWN(IF(W348=W347,X347,(ROW()-2)/644),2)</f>
        <v>0.5</v>
      </c>
      <c r="Y348" s="3">
        <f>ROUNDDOWN(IF(L348=L347,Y347,MAX(_xlfn.NORM.INV((ROW()-2)/368,250,43),150))/10,0)*10</f>
        <v>310</v>
      </c>
      <c r="Z348" s="21" t="e">
        <f>ROUNDDOWN(IF(Y348=Y347,Z347,(ROW()-2)/368+0.01),2)</f>
        <v>#NUM!</v>
      </c>
    </row>
    <row r="349" spans="1:26" x14ac:dyDescent="0.2">
      <c r="A349" s="4" t="s">
        <v>1721</v>
      </c>
      <c r="B349" s="10" t="s">
        <v>1722</v>
      </c>
      <c r="C349" s="14" t="s">
        <v>1710</v>
      </c>
      <c r="D349" s="10"/>
      <c r="E349" s="3" t="s">
        <v>576</v>
      </c>
      <c r="F349" s="3" t="s">
        <v>1639</v>
      </c>
      <c r="G349" s="3" t="s">
        <v>25</v>
      </c>
      <c r="H349" s="3" t="s">
        <v>67</v>
      </c>
      <c r="I349" s="3">
        <v>17</v>
      </c>
      <c r="J349" s="3">
        <v>250</v>
      </c>
      <c r="K349" s="21">
        <v>0.5</v>
      </c>
      <c r="L349" s="3">
        <v>39</v>
      </c>
      <c r="M349" s="3">
        <v>220</v>
      </c>
      <c r="N349" s="21">
        <v>0.24</v>
      </c>
      <c r="O349" s="25">
        <v>470</v>
      </c>
      <c r="P349" s="21">
        <v>0.46</v>
      </c>
      <c r="Q349" s="21">
        <v>0.35</v>
      </c>
      <c r="T349" s="25">
        <f>J349+M349</f>
        <v>470</v>
      </c>
      <c r="U349" s="21">
        <f>ROUNDDOWN(IF(T349=T348,U348,(ROW()-370)/276),2)</f>
        <v>-7.0000000000000007E-2</v>
      </c>
      <c r="V349" s="21">
        <f>ROUNDDOWN(IF(O349=O348,V348,(ROW()-776)/22+0.04),2)</f>
        <v>-19.36</v>
      </c>
      <c r="W349" s="25">
        <f>ROUNDDOWN(IF(I349=I348,W348,MAX(_xlfn.NORM.INV((ROW()-2)/644,250,43),150))/10,0)*10</f>
        <v>250</v>
      </c>
      <c r="X349" s="21">
        <f>ROUNDDOWN(IF(W349=W348,X348,(ROW()-2)/644),2)</f>
        <v>0.5</v>
      </c>
      <c r="Y349" s="3" t="e">
        <f>ROUNDDOWN(IF(L348=L349,Y348,MAX(_xlfn.NORM.INV((ROW()-370)/276,250,43),150))/10,0)*10</f>
        <v>#NUM!</v>
      </c>
      <c r="Z349" s="21" t="e">
        <f>ROUNDDOWN(IF(Y349=Y348,Z348,(ROW()-370)/276),2)</f>
        <v>#NUM!</v>
      </c>
    </row>
    <row r="350" spans="1:26" x14ac:dyDescent="0.2">
      <c r="A350" s="4" t="s">
        <v>966</v>
      </c>
      <c r="B350" s="10" t="s">
        <v>967</v>
      </c>
      <c r="C350" s="14" t="s">
        <v>947</v>
      </c>
      <c r="D350" s="10"/>
      <c r="E350" s="3" t="s">
        <v>894</v>
      </c>
      <c r="F350" s="3" t="s">
        <v>895</v>
      </c>
      <c r="G350" s="3" t="s">
        <v>25</v>
      </c>
      <c r="H350" s="3" t="s">
        <v>21</v>
      </c>
      <c r="I350" s="3">
        <v>17</v>
      </c>
      <c r="J350" s="3">
        <v>250</v>
      </c>
      <c r="K350" s="21">
        <v>0.5</v>
      </c>
      <c r="L350" s="3">
        <v>31</v>
      </c>
      <c r="M350" s="3">
        <v>250</v>
      </c>
      <c r="N350" s="21">
        <v>0.53</v>
      </c>
      <c r="O350" s="25">
        <v>500</v>
      </c>
      <c r="P350" s="21">
        <v>0.5</v>
      </c>
      <c r="Q350" s="21">
        <v>0.79</v>
      </c>
      <c r="T350" s="25">
        <f>J350+M350</f>
        <v>500</v>
      </c>
      <c r="U350" s="21">
        <f>ROUNDDOWN(IF(T350=T349,U349,(ROW()-2)/368),2)</f>
        <v>0.94</v>
      </c>
      <c r="V350" s="21">
        <f>ROUNDDOWN(IF(O350=O349,V349,(ROW()-849)/15+0.06),2)</f>
        <v>-33.200000000000003</v>
      </c>
      <c r="W350" s="25">
        <f>ROUNDDOWN(IF(I350=I349,W349,MAX(_xlfn.NORM.INV((ROW()-2)/644,250,43),150))/10,0)*10</f>
        <v>250</v>
      </c>
      <c r="X350" s="21">
        <f>ROUNDDOWN(IF(W350=W349,X349,(ROW()-2)/644),2)</f>
        <v>0.5</v>
      </c>
      <c r="Y350" s="3">
        <f>ROUNDDOWN(IF(L350=L349,Y349,MAX(_xlfn.NORM.INV((ROW()-2)/368,250,43),150))/10,0)*10</f>
        <v>310</v>
      </c>
      <c r="Z350" s="21" t="e">
        <f>ROUNDDOWN(IF(Y350=Y349,Z349,(ROW()-2)/368+0.01),2)</f>
        <v>#NUM!</v>
      </c>
    </row>
    <row r="351" spans="1:26" x14ac:dyDescent="0.2">
      <c r="A351" s="4" t="s">
        <v>1582</v>
      </c>
      <c r="B351" s="10" t="s">
        <v>1583</v>
      </c>
      <c r="C351" s="14" t="s">
        <v>1567</v>
      </c>
      <c r="D351" s="10"/>
      <c r="E351" s="3" t="s">
        <v>1501</v>
      </c>
      <c r="F351" s="3" t="s">
        <v>1502</v>
      </c>
      <c r="G351" s="3" t="s">
        <v>25</v>
      </c>
      <c r="H351" s="3" t="s">
        <v>67</v>
      </c>
      <c r="I351" s="3">
        <v>17</v>
      </c>
      <c r="J351" s="3">
        <v>250</v>
      </c>
      <c r="K351" s="21">
        <v>0.5</v>
      </c>
      <c r="L351" s="3">
        <v>48</v>
      </c>
      <c r="M351" s="3">
        <v>230</v>
      </c>
      <c r="N351" s="21">
        <v>0.32</v>
      </c>
      <c r="O351" s="25">
        <v>480</v>
      </c>
      <c r="P351" s="21">
        <v>0.5</v>
      </c>
      <c r="Q351" s="21">
        <v>0.62</v>
      </c>
      <c r="T351" s="25">
        <f>J351+M351</f>
        <v>480</v>
      </c>
      <c r="U351" s="21">
        <f>ROUNDDOWN(IF(T351=T350,U350,(ROW()-370)/276),2)</f>
        <v>-0.06</v>
      </c>
      <c r="V351" s="21">
        <f>ROUNDDOWN(IF(O351=O350,V350,(ROW()-898)/35+0.02),2)</f>
        <v>-15.6</v>
      </c>
      <c r="W351" s="25">
        <f>ROUNDDOWN(IF(I351=I350,W350,MAX(_xlfn.NORM.INV((ROW()-2)/644,250,43),150))/10,0)*10</f>
        <v>250</v>
      </c>
      <c r="X351" s="21">
        <f>ROUNDDOWN(IF(W351=W350,X350,(ROW()-2)/644),2)</f>
        <v>0.5</v>
      </c>
      <c r="Y351" s="3" t="e">
        <f>ROUNDDOWN(IF(L350=L351,Y350,MAX(_xlfn.NORM.INV((ROW()-370)/276,250,43),150))/10,0)*10</f>
        <v>#NUM!</v>
      </c>
      <c r="Z351" s="21" t="e">
        <f>ROUNDDOWN(IF(Y351=Y350,Z350,(ROW()-370)/276),2)</f>
        <v>#NUM!</v>
      </c>
    </row>
    <row r="352" spans="1:26" x14ac:dyDescent="0.2">
      <c r="A352" s="4" t="s">
        <v>1580</v>
      </c>
      <c r="B352" s="10" t="s">
        <v>1581</v>
      </c>
      <c r="C352" s="14" t="s">
        <v>1567</v>
      </c>
      <c r="D352" s="10"/>
      <c r="E352" s="3" t="s">
        <v>1501</v>
      </c>
      <c r="F352" s="3" t="s">
        <v>1502</v>
      </c>
      <c r="G352" s="3" t="s">
        <v>25</v>
      </c>
      <c r="H352" s="3" t="s">
        <v>67</v>
      </c>
      <c r="I352" s="3">
        <v>17</v>
      </c>
      <c r="J352" s="3">
        <v>250</v>
      </c>
      <c r="K352" s="21">
        <v>0.5</v>
      </c>
      <c r="L352" s="3">
        <v>71</v>
      </c>
      <c r="M352" s="3">
        <v>260</v>
      </c>
      <c r="N352" s="21">
        <v>0.59</v>
      </c>
      <c r="O352" s="25">
        <v>510</v>
      </c>
      <c r="P352" s="21">
        <v>0.66</v>
      </c>
      <c r="Q352" s="21">
        <v>0.82</v>
      </c>
      <c r="T352" s="25">
        <f>J352+M352</f>
        <v>510</v>
      </c>
      <c r="U352" s="21">
        <f>ROUNDDOWN(IF(T352=T351,U351,(ROW()-370)/276),2)</f>
        <v>-0.06</v>
      </c>
      <c r="V352" s="21">
        <f>ROUNDDOWN(IF(O352=O351,V351,(ROW()-898)/35+0.02),2)</f>
        <v>-15.58</v>
      </c>
      <c r="W352" s="25">
        <f>ROUNDDOWN(IF(I352=I351,W351,MAX(_xlfn.NORM.INV((ROW()-2)/644,250,43),150))/10,0)*10</f>
        <v>250</v>
      </c>
      <c r="X352" s="21">
        <f>ROUNDDOWN(IF(W352=W351,X351,(ROW()-2)/644),2)</f>
        <v>0.5</v>
      </c>
      <c r="Y352" s="3" t="e">
        <f>ROUNDDOWN(IF(L351=L352,Y351,MAX(_xlfn.NORM.INV((ROW()-370)/276,250,43),150))/10,0)*10</f>
        <v>#NUM!</v>
      </c>
      <c r="Z352" s="21" t="e">
        <f>ROUNDDOWN(IF(Y352=Y351,Z351,(ROW()-370)/276),2)</f>
        <v>#NUM!</v>
      </c>
    </row>
    <row r="353" spans="1:34" x14ac:dyDescent="0.2">
      <c r="A353" s="4" t="s">
        <v>1202</v>
      </c>
      <c r="B353" s="10" t="s">
        <v>1203</v>
      </c>
      <c r="C353" s="14" t="s">
        <v>1199</v>
      </c>
      <c r="D353" s="10"/>
      <c r="E353" s="3" t="s">
        <v>280</v>
      </c>
      <c r="F353" s="3" t="s">
        <v>1180</v>
      </c>
      <c r="G353" s="3" t="s">
        <v>25</v>
      </c>
      <c r="H353" s="3" t="s">
        <v>21</v>
      </c>
      <c r="I353" s="3">
        <v>17</v>
      </c>
      <c r="J353" s="3">
        <v>250</v>
      </c>
      <c r="K353" s="21">
        <v>0.5</v>
      </c>
      <c r="L353" s="3">
        <v>54</v>
      </c>
      <c r="M353" s="3">
        <v>280</v>
      </c>
      <c r="N353" s="21">
        <v>0.77</v>
      </c>
      <c r="O353" s="25">
        <v>530</v>
      </c>
      <c r="P353" s="21">
        <v>0.67</v>
      </c>
      <c r="Q353" s="21">
        <v>0.55000000000000004</v>
      </c>
      <c r="T353" s="25">
        <f>J353+M353</f>
        <v>530</v>
      </c>
      <c r="U353" s="21">
        <f>ROUNDDOWN(IF(T353=T352,U352,(ROW()-2)/368),2)</f>
        <v>0.95</v>
      </c>
      <c r="V353" s="21">
        <f>ROUNDDOWN(IF(O353=O352,V352,(ROW()-953)/18+0.05),2)</f>
        <v>-33.28</v>
      </c>
      <c r="W353" s="25">
        <f>ROUNDDOWN(IF(I353=I352,W352,MAX(_xlfn.NORM.INV((ROW()-2)/644,250,43),150))/10,0)*10</f>
        <v>250</v>
      </c>
      <c r="X353" s="21">
        <f>ROUNDDOWN(IF(W353=W352,X352,(ROW()-2)/644),2)</f>
        <v>0.5</v>
      </c>
      <c r="Y353" s="3">
        <f>ROUNDDOWN(IF(L353=L352,Y352,MAX(_xlfn.NORM.INV((ROW()-2)/368,250,43),150))/10,0)*10</f>
        <v>320</v>
      </c>
      <c r="Z353" s="21" t="e">
        <f>ROUNDDOWN(IF(Y353=Y352,Z352,(ROW()-2)/368+0.01),2)</f>
        <v>#NUM!</v>
      </c>
    </row>
    <row r="354" spans="1:34" x14ac:dyDescent="0.2">
      <c r="A354" s="4" t="s">
        <v>1226</v>
      </c>
      <c r="B354" s="10" t="s">
        <v>1227</v>
      </c>
      <c r="C354" s="14" t="s">
        <v>1228</v>
      </c>
      <c r="D354" s="10"/>
      <c r="E354" s="3" t="s">
        <v>280</v>
      </c>
      <c r="F354" s="3" t="s">
        <v>1180</v>
      </c>
      <c r="G354" s="3" t="s">
        <v>25</v>
      </c>
      <c r="H354" s="3" t="s">
        <v>67</v>
      </c>
      <c r="I354" s="3">
        <v>17</v>
      </c>
      <c r="J354" s="3">
        <v>250</v>
      </c>
      <c r="K354" s="21">
        <v>0.5</v>
      </c>
      <c r="L354" s="3">
        <v>74</v>
      </c>
      <c r="M354" s="3">
        <v>270</v>
      </c>
      <c r="N354" s="21">
        <v>0.69</v>
      </c>
      <c r="O354" s="25">
        <v>520</v>
      </c>
      <c r="P354" s="21">
        <v>0.7</v>
      </c>
      <c r="Q354" s="21">
        <v>0.56000000000000005</v>
      </c>
      <c r="T354" s="25">
        <f>J354+M354</f>
        <v>520</v>
      </c>
      <c r="U354" s="21">
        <f>ROUNDDOWN(IF(T354=T353,U353,(ROW()-370)/276),2)</f>
        <v>-0.05</v>
      </c>
      <c r="V354" s="21">
        <f>ROUNDDOWN(IF(O354=O353,V353,(ROW()-971)/23+0.04),2)</f>
        <v>-26.78</v>
      </c>
      <c r="W354" s="25">
        <f>ROUNDDOWN(IF(I354=I353,W353,MAX(_xlfn.NORM.INV((ROW()-2)/644,250,43),150))/10,0)*10</f>
        <v>250</v>
      </c>
      <c r="X354" s="21">
        <f>ROUNDDOWN(IF(W354=W353,X353,(ROW()-2)/644),2)</f>
        <v>0.5</v>
      </c>
      <c r="Y354" s="3" t="e">
        <f>ROUNDDOWN(IF(L353=L354,Y353,MAX(_xlfn.NORM.INV((ROW()-370)/276,250,43),150))/10,0)*10</f>
        <v>#NUM!</v>
      </c>
      <c r="Z354" s="21" t="e">
        <f>ROUNDDOWN(IF(Y354=Y353,Z353,(ROW()-370)/276),2)</f>
        <v>#NUM!</v>
      </c>
    </row>
    <row r="355" spans="1:34" x14ac:dyDescent="0.2">
      <c r="A355" s="3" t="s">
        <v>2376</v>
      </c>
      <c r="B355" s="3" t="s">
        <v>2377</v>
      </c>
      <c r="C355" s="14" t="s">
        <v>2375</v>
      </c>
      <c r="E355" s="3" t="s">
        <v>2366</v>
      </c>
      <c r="F355" s="3" t="s">
        <v>2367</v>
      </c>
      <c r="G355" s="3" t="s">
        <v>25</v>
      </c>
      <c r="H355" s="3" t="s">
        <v>21</v>
      </c>
      <c r="I355" s="3">
        <v>17</v>
      </c>
      <c r="J355" s="3">
        <v>250</v>
      </c>
      <c r="K355" s="21">
        <v>0.5</v>
      </c>
      <c r="L355" s="3">
        <v>22</v>
      </c>
      <c r="M355" s="3">
        <v>230</v>
      </c>
      <c r="N355" s="21">
        <v>0.33</v>
      </c>
      <c r="O355" s="25">
        <v>480</v>
      </c>
      <c r="P355" s="21">
        <v>0.41</v>
      </c>
      <c r="Q355" s="21">
        <v>0.61</v>
      </c>
      <c r="T355" s="25">
        <f>J355+M355</f>
        <v>480</v>
      </c>
      <c r="U355" s="21">
        <f>ROUNDDOWN(IF(T355=T354,U354,(ROW()-2)/368),2)</f>
        <v>0.95</v>
      </c>
      <c r="V355" s="21">
        <f>ROUNDDOWN(IF(O355=O354,V354,(ROW()-1042)/13+0.15),2)</f>
        <v>-52.69</v>
      </c>
      <c r="W355" s="25">
        <f>ROUNDDOWN(IF(I355=I354,W354,MAX(_xlfn.NORM.INV((ROW()-2)/644,250,43),150))/10,0)*10</f>
        <v>250</v>
      </c>
      <c r="X355" s="21">
        <f>ROUNDDOWN(IF(W355=W354,X354,(ROW()-2)/644),2)</f>
        <v>0.5</v>
      </c>
      <c r="Y355" s="3">
        <f>ROUNDDOWN(IF(L355=L354,Y354,MAX(_xlfn.NORM.INV((ROW()-2)/368,250,43),150))/10,0)*10</f>
        <v>320</v>
      </c>
      <c r="Z355" s="21" t="e">
        <f>ROUNDDOWN(IF(Y355=Y354,Z354,(ROW()-2)/368+0.01),2)</f>
        <v>#NUM!</v>
      </c>
    </row>
    <row r="356" spans="1:34" x14ac:dyDescent="0.2">
      <c r="A356" s="3" t="s">
        <v>2394</v>
      </c>
      <c r="B356" s="3" t="s">
        <v>2395</v>
      </c>
      <c r="C356" s="14" t="s">
        <v>2375</v>
      </c>
      <c r="E356" s="3" t="s">
        <v>2366</v>
      </c>
      <c r="F356" s="3" t="s">
        <v>2367</v>
      </c>
      <c r="G356" s="3" t="s">
        <v>25</v>
      </c>
      <c r="H356" s="3" t="s">
        <v>21</v>
      </c>
      <c r="I356" s="3">
        <v>17</v>
      </c>
      <c r="J356" s="3">
        <v>250</v>
      </c>
      <c r="K356" s="21">
        <v>0.5</v>
      </c>
      <c r="L356" s="3">
        <v>87.5</v>
      </c>
      <c r="M356" s="3">
        <v>310</v>
      </c>
      <c r="N356" s="21">
        <v>0.93</v>
      </c>
      <c r="O356" s="25">
        <v>560</v>
      </c>
      <c r="P356" s="21">
        <v>0.79</v>
      </c>
      <c r="Q356" s="21">
        <v>0.99</v>
      </c>
      <c r="T356" s="25">
        <f>J356+M356</f>
        <v>560</v>
      </c>
      <c r="U356" s="21">
        <f>ROUNDDOWN(IF(T356=T355,U355,(ROW()-2)/368),2)</f>
        <v>0.96</v>
      </c>
      <c r="V356" s="21">
        <f>ROUNDDOWN(IF(O356=O355,V355,(ROW()-1042)/13+0.15),2)</f>
        <v>-52.61</v>
      </c>
      <c r="W356" s="25">
        <f>ROUNDDOWN(IF(I356=I355,W355,MAX(_xlfn.NORM.INV((ROW()-2)/644,250,43),150))/10,0)*10</f>
        <v>250</v>
      </c>
      <c r="X356" s="21">
        <f>ROUNDDOWN(IF(W356=W355,X355,(ROW()-2)/644),2)</f>
        <v>0.5</v>
      </c>
      <c r="Y356" s="3">
        <f>ROUNDDOWN(IF(L356=L355,Y355,MAX(_xlfn.NORM.INV((ROW()-2)/368,250,43),150))/10,0)*10</f>
        <v>320</v>
      </c>
      <c r="Z356" s="21" t="e">
        <f>ROUNDDOWN(IF(Y356=Y355,Z355,(ROW()-2)/368+0.01),2)</f>
        <v>#NUM!</v>
      </c>
    </row>
    <row r="357" spans="1:34" x14ac:dyDescent="0.2">
      <c r="A357" s="4" t="s">
        <v>189</v>
      </c>
      <c r="B357" s="10" t="s">
        <v>190</v>
      </c>
      <c r="C357" s="14" t="s">
        <v>191</v>
      </c>
      <c r="D357" s="10"/>
      <c r="E357" s="3" t="s">
        <v>185</v>
      </c>
      <c r="F357" s="3" t="s">
        <v>186</v>
      </c>
      <c r="G357" s="3" t="s">
        <v>25</v>
      </c>
      <c r="H357" s="3" t="s">
        <v>67</v>
      </c>
      <c r="I357" s="3">
        <v>17</v>
      </c>
      <c r="J357" s="3">
        <v>250</v>
      </c>
      <c r="K357" s="21">
        <v>0.5</v>
      </c>
      <c r="L357" s="3">
        <v>109</v>
      </c>
      <c r="M357" s="3">
        <v>320</v>
      </c>
      <c r="N357" s="21">
        <v>0.95</v>
      </c>
      <c r="O357" s="25">
        <v>570</v>
      </c>
      <c r="P357" s="21">
        <v>0.9</v>
      </c>
      <c r="Q357" s="21">
        <v>0.99</v>
      </c>
      <c r="T357" s="25">
        <f>J357+M357</f>
        <v>570</v>
      </c>
      <c r="U357" s="21">
        <f>ROUNDDOWN(IF(T357=T356,U356,(ROW()-370)/276),2)</f>
        <v>-0.04</v>
      </c>
      <c r="V357" s="21">
        <v>0.99</v>
      </c>
      <c r="W357" s="25">
        <f>ROUNDDOWN(IF(I357=I356,W356,MAX(_xlfn.NORM.INV((ROW()-2)/644,250,43),150))/10,0)*10</f>
        <v>250</v>
      </c>
      <c r="X357" s="21">
        <f>ROUNDDOWN(IF(W357=W356,X356,(ROW()-2)/644),2)</f>
        <v>0.5</v>
      </c>
      <c r="Y357" s="3" t="e">
        <f>ROUNDDOWN(IF(L356=L357,Y356,MAX(_xlfn.NORM.INV((ROW()-370)/276,250,43),150))/10,0)*10</f>
        <v>#NUM!</v>
      </c>
      <c r="Z357" s="21" t="e">
        <f>ROUNDDOWN(IF(Y357=Y356,Z356,(ROW()-370)/276),2)</f>
        <v>#NUM!</v>
      </c>
    </row>
    <row r="358" spans="1:34" x14ac:dyDescent="0.2">
      <c r="A358" s="4" t="s">
        <v>1974</v>
      </c>
      <c r="B358" s="10" t="s">
        <v>1975</v>
      </c>
      <c r="C358" s="14" t="s">
        <v>1866</v>
      </c>
      <c r="D358" s="10"/>
      <c r="E358" s="3" t="s">
        <v>1744</v>
      </c>
      <c r="F358" s="3" t="s">
        <v>1744</v>
      </c>
      <c r="G358" s="3" t="s">
        <v>25</v>
      </c>
      <c r="H358" s="3" t="s">
        <v>21</v>
      </c>
      <c r="I358" s="3">
        <v>18</v>
      </c>
      <c r="J358" s="3">
        <v>250</v>
      </c>
      <c r="K358" s="21">
        <v>0.5</v>
      </c>
      <c r="L358" s="3">
        <v>8</v>
      </c>
      <c r="M358" s="3">
        <v>210</v>
      </c>
      <c r="N358" s="21">
        <v>0.18</v>
      </c>
      <c r="O358" s="25">
        <v>460</v>
      </c>
      <c r="P358" s="21">
        <v>0.3</v>
      </c>
      <c r="Q358" s="21">
        <v>0.17</v>
      </c>
      <c r="T358" s="25">
        <f>J358+M358</f>
        <v>460</v>
      </c>
      <c r="U358" s="21">
        <f>ROUNDDOWN(IF(T358=T357,U357,(ROW()-2)/368),2)</f>
        <v>0.96</v>
      </c>
      <c r="V358" s="21">
        <f>ROUNDDOWN(IF(O358=O357,V357,(ROW()-2)/60+0.01),2)</f>
        <v>5.94</v>
      </c>
      <c r="W358" s="25">
        <f>ROUNDDOWN(IF(I358=I357,W357,MAX(_xlfn.NORM.INV((ROW()-2)/644,250,43),150))/10,0)*10</f>
        <v>250</v>
      </c>
      <c r="X358" s="21">
        <f>ROUNDDOWN(IF(W358=W357,X357,(ROW()-2)/644),2)</f>
        <v>0.5</v>
      </c>
      <c r="Y358" s="3">
        <f>ROUNDDOWN(IF(L358=L357,Y357,MAX(_xlfn.NORM.INV((ROW()-2)/368,250,43),150))/10,0)*10</f>
        <v>320</v>
      </c>
      <c r="Z358" s="21" t="e">
        <f>ROUNDDOWN(IF(Y358=Y357,Z357,(ROW()-2)/368+0.01),2)</f>
        <v>#NUM!</v>
      </c>
    </row>
    <row r="359" spans="1:34" x14ac:dyDescent="0.2">
      <c r="A359" s="4" t="s">
        <v>1960</v>
      </c>
      <c r="B359" s="10" t="s">
        <v>1961</v>
      </c>
      <c r="C359" s="14" t="s">
        <v>1866</v>
      </c>
      <c r="D359" s="10"/>
      <c r="E359" s="3" t="s">
        <v>1744</v>
      </c>
      <c r="F359" s="3" t="s">
        <v>1744</v>
      </c>
      <c r="G359" s="3" t="s">
        <v>25</v>
      </c>
      <c r="H359" s="3" t="s">
        <v>21</v>
      </c>
      <c r="I359" s="3">
        <v>18</v>
      </c>
      <c r="J359" s="3">
        <v>250</v>
      </c>
      <c r="K359" s="21">
        <v>0.5</v>
      </c>
      <c r="L359" s="3">
        <v>52</v>
      </c>
      <c r="M359" s="3">
        <v>270</v>
      </c>
      <c r="N359" s="21">
        <v>0.69</v>
      </c>
      <c r="O359" s="25">
        <v>520</v>
      </c>
      <c r="P359" s="21">
        <v>0.61</v>
      </c>
      <c r="Q359" s="21">
        <v>0.49</v>
      </c>
      <c r="T359" s="25">
        <f>J359+M359</f>
        <v>520</v>
      </c>
      <c r="U359" s="21">
        <f>ROUNDDOWN(IF(T359=T358,U358,(ROW()-2)/368),2)</f>
        <v>0.97</v>
      </c>
      <c r="V359" s="21">
        <f>ROUNDDOWN(IF(O359=O358,V358,(ROW()-2)/60+0.01),2)</f>
        <v>5.96</v>
      </c>
      <c r="W359" s="25">
        <f>ROUNDDOWN(IF(I359=I358,W358,MAX(_xlfn.NORM.INV((ROW()-2)/644,250,43),150))/10,0)*10</f>
        <v>250</v>
      </c>
      <c r="X359" s="21">
        <f>ROUNDDOWN(IF(W359=W358,X358,(ROW()-2)/644),2)</f>
        <v>0.5</v>
      </c>
      <c r="Y359" s="3">
        <f>ROUNDDOWN(IF(L359=L358,Y358,MAX(_xlfn.NORM.INV((ROW()-2)/368,250,43),150))/10,0)*10</f>
        <v>330</v>
      </c>
      <c r="Z359" s="21">
        <f>ROUNDDOWN(IF(Y359=Y358,Z358,(ROW()-2)/368+0.01),2)</f>
        <v>0.98</v>
      </c>
    </row>
    <row r="360" spans="1:34" x14ac:dyDescent="0.2">
      <c r="A360" s="3" t="s">
        <v>26</v>
      </c>
      <c r="B360" s="3" t="s">
        <v>27</v>
      </c>
      <c r="C360" s="14" t="s">
        <v>24</v>
      </c>
      <c r="E360" s="3" t="s">
        <v>18</v>
      </c>
      <c r="F360" s="3" t="s">
        <v>19</v>
      </c>
      <c r="G360" s="3" t="s">
        <v>25</v>
      </c>
      <c r="H360" s="3" t="s">
        <v>21</v>
      </c>
      <c r="I360" s="3">
        <v>18</v>
      </c>
      <c r="J360" s="3">
        <v>250</v>
      </c>
      <c r="K360" s="21">
        <v>0.5</v>
      </c>
      <c r="L360" s="3">
        <v>62</v>
      </c>
      <c r="M360" s="3">
        <v>280</v>
      </c>
      <c r="N360" s="21">
        <v>0.77</v>
      </c>
      <c r="O360" s="25">
        <v>530</v>
      </c>
      <c r="P360" s="21">
        <v>0.67</v>
      </c>
      <c r="Q360" s="21">
        <v>0.77</v>
      </c>
      <c r="T360" s="25">
        <f>J360+M360</f>
        <v>530</v>
      </c>
      <c r="U360" s="21">
        <f>ROUNDDOWN(IF(T360=T359,U359,(ROW()-2)/368),2)</f>
        <v>0.97</v>
      </c>
      <c r="V360" s="21">
        <f>ROUNDDOWN(IF(O360=O359,V359,(ROW()-219)/31+0.03),2)</f>
        <v>4.57</v>
      </c>
      <c r="W360" s="25">
        <f>ROUNDDOWN(IF(I360=I359,W359,MAX(_xlfn.NORM.INV((ROW()-2)/644,250,43),150))/10,0)*10</f>
        <v>250</v>
      </c>
      <c r="X360" s="21">
        <f>ROUNDDOWN(IF(W360=W359,X359,(ROW()-2)/644),2)</f>
        <v>0.5</v>
      </c>
      <c r="Y360" s="3">
        <f>ROUNDDOWN(IF(L360=L359,Y359,MAX(_xlfn.NORM.INV((ROW()-2)/368,250,43),150))/10,0)*10</f>
        <v>330</v>
      </c>
      <c r="Z360" s="21">
        <f>ROUNDDOWN(IF(Y360=Y359,Z359,(ROW()-2)/368+0.01),2)</f>
        <v>0.98</v>
      </c>
    </row>
    <row r="361" spans="1:34" x14ac:dyDescent="0.2">
      <c r="A361" s="4" t="s">
        <v>495</v>
      </c>
      <c r="B361" s="10" t="s">
        <v>496</v>
      </c>
      <c r="C361" s="14" t="s">
        <v>472</v>
      </c>
      <c r="D361" s="10"/>
      <c r="E361" s="3" t="s">
        <v>203</v>
      </c>
      <c r="F361" s="3" t="s">
        <v>423</v>
      </c>
      <c r="G361" s="3" t="s">
        <v>25</v>
      </c>
      <c r="H361" s="3" t="s">
        <v>21</v>
      </c>
      <c r="I361" s="3">
        <v>18</v>
      </c>
      <c r="J361" s="3">
        <v>250</v>
      </c>
      <c r="K361" s="21">
        <v>0.5</v>
      </c>
      <c r="L361" s="3">
        <v>13</v>
      </c>
      <c r="M361" s="3">
        <v>220</v>
      </c>
      <c r="N361" s="21">
        <v>0.26</v>
      </c>
      <c r="O361" s="25">
        <v>470</v>
      </c>
      <c r="P361" s="21">
        <v>0.34</v>
      </c>
      <c r="Q361" s="21">
        <v>0.42</v>
      </c>
      <c r="T361" s="25">
        <f>J361+M361</f>
        <v>470</v>
      </c>
      <c r="U361" s="21">
        <f>ROUNDDOWN(IF(T361=T360,U360,(ROW()-2)/368),2)</f>
        <v>0.97</v>
      </c>
      <c r="V361" s="21">
        <f>ROUNDDOWN(IF(O361=O360,V360,(ROW()-274)/103+0.01),2)</f>
        <v>0.85</v>
      </c>
      <c r="W361" s="25">
        <f>ROUNDDOWN(IF(I361=I360,W360,MAX(_xlfn.NORM.INV((ROW()-2)/644,250,43),150))/10,0)*10</f>
        <v>250</v>
      </c>
      <c r="X361" s="21">
        <f>ROUNDDOWN(IF(W361=W360,X360,(ROW()-2)/644),2)</f>
        <v>0.5</v>
      </c>
      <c r="Y361" s="3">
        <f>ROUNDDOWN(IF(L361=L360,Y360,MAX(_xlfn.NORM.INV((ROW()-2)/368,250,43),150))/10,0)*10</f>
        <v>330</v>
      </c>
      <c r="Z361" s="21">
        <f>ROUNDDOWN(IF(Y361=Y360,Z360,(ROW()-2)/368+0.01),2)</f>
        <v>0.98</v>
      </c>
    </row>
    <row r="362" spans="1:34" x14ac:dyDescent="0.2">
      <c r="A362" s="4" t="s">
        <v>1438</v>
      </c>
      <c r="B362" s="10" t="s">
        <v>1439</v>
      </c>
      <c r="C362" s="14" t="s">
        <v>1437</v>
      </c>
      <c r="D362" s="10"/>
      <c r="E362" s="3" t="s">
        <v>144</v>
      </c>
      <c r="F362" s="3" t="s">
        <v>1421</v>
      </c>
      <c r="G362" s="3" t="s">
        <v>25</v>
      </c>
      <c r="H362" s="3" t="s">
        <v>67</v>
      </c>
      <c r="I362" s="3">
        <v>18</v>
      </c>
      <c r="J362" s="3">
        <v>250</v>
      </c>
      <c r="K362" s="21">
        <v>0.5</v>
      </c>
      <c r="L362" s="3">
        <v>46</v>
      </c>
      <c r="M362" s="3">
        <v>230</v>
      </c>
      <c r="N362" s="21">
        <v>0.32</v>
      </c>
      <c r="O362" s="25">
        <v>480</v>
      </c>
      <c r="P362" s="21">
        <v>0.5</v>
      </c>
      <c r="Q362" s="21">
        <v>0.99</v>
      </c>
      <c r="T362" s="25">
        <f>J362+M362</f>
        <v>480</v>
      </c>
      <c r="U362" s="21">
        <f>ROUNDDOWN(IF(T362=T361,U361,(ROW()-370)/276),2)</f>
        <v>-0.02</v>
      </c>
      <c r="V362" s="21">
        <v>0.99</v>
      </c>
      <c r="W362" s="25">
        <f>ROUNDDOWN(IF(I362=I361,W361,MAX(_xlfn.NORM.INV((ROW()-2)/644,250,43),150))/10,0)*10</f>
        <v>250</v>
      </c>
      <c r="X362" s="21">
        <f>ROUNDDOWN(IF(W362=W361,X361,(ROW()-2)/644),2)</f>
        <v>0.5</v>
      </c>
      <c r="Y362" s="3" t="e">
        <f>ROUNDDOWN(IF(L361=L362,Y361,MAX(_xlfn.NORM.INV((ROW()-370)/276,250,43),150))/10,0)*10</f>
        <v>#NUM!</v>
      </c>
      <c r="Z362" s="21" t="e">
        <f>ROUNDDOWN(IF(Y362=Y361,Z361,(ROW()-370)/276),2)</f>
        <v>#NUM!</v>
      </c>
    </row>
    <row r="363" spans="1:34" x14ac:dyDescent="0.2">
      <c r="A363" s="3" t="s">
        <v>2210</v>
      </c>
      <c r="B363" s="3" t="s">
        <v>2211</v>
      </c>
      <c r="C363" s="14" t="s">
        <v>2177</v>
      </c>
      <c r="E363" s="3" t="s">
        <v>324</v>
      </c>
      <c r="F363" s="3" t="s">
        <v>2170</v>
      </c>
      <c r="G363" s="3" t="s">
        <v>25</v>
      </c>
      <c r="H363" s="3" t="s">
        <v>21</v>
      </c>
      <c r="I363" s="3">
        <v>18</v>
      </c>
      <c r="J363" s="3">
        <v>250</v>
      </c>
      <c r="K363" s="21">
        <v>0.5</v>
      </c>
      <c r="L363" s="3">
        <v>5</v>
      </c>
      <c r="M363" s="3">
        <v>210</v>
      </c>
      <c r="N363" s="21">
        <v>0.18</v>
      </c>
      <c r="O363" s="25">
        <v>460</v>
      </c>
      <c r="P363" s="21">
        <v>0.3</v>
      </c>
      <c r="Q363" s="21">
        <v>0.08</v>
      </c>
      <c r="T363" s="25">
        <f>J363+M363</f>
        <v>460</v>
      </c>
      <c r="U363" s="21">
        <f>ROUNDDOWN(IF(T363=T362,U362,(ROW()-2)/368),2)</f>
        <v>0.98</v>
      </c>
      <c r="V363" s="21">
        <f>ROUNDDOWN(IF(O363=O362,V362,(ROW()-566)/21+0.04),2)</f>
        <v>-9.6199999999999992</v>
      </c>
      <c r="W363" s="25">
        <f>ROUNDDOWN(IF(I363=I362,W362,MAX(_xlfn.NORM.INV((ROW()-2)/644,250,43),150))/10,0)*10</f>
        <v>250</v>
      </c>
      <c r="X363" s="21">
        <f>ROUNDDOWN(IF(W363=W362,X362,(ROW()-2)/644),2)</f>
        <v>0.5</v>
      </c>
      <c r="Y363" s="3">
        <f>ROUNDDOWN(IF(L363=L362,Y362,MAX(_xlfn.NORM.INV((ROW()-2)/368,250,43),150))/10,0)*10</f>
        <v>330</v>
      </c>
      <c r="Z363" s="21" t="e">
        <f>ROUNDDOWN(IF(Y363=Y362,Z362,(ROW()-2)/368+0.01),2)</f>
        <v>#NUM!</v>
      </c>
    </row>
    <row r="364" spans="1:34" x14ac:dyDescent="0.2">
      <c r="A364" s="4" t="s">
        <v>865</v>
      </c>
      <c r="B364" s="10" t="s">
        <v>866</v>
      </c>
      <c r="C364" s="14" t="s">
        <v>782</v>
      </c>
      <c r="D364" s="10"/>
      <c r="E364" s="3" t="s">
        <v>65</v>
      </c>
      <c r="F364" s="3" t="s">
        <v>675</v>
      </c>
      <c r="G364" s="3" t="s">
        <v>25</v>
      </c>
      <c r="H364" s="3" t="s">
        <v>67</v>
      </c>
      <c r="I364" s="3">
        <v>18</v>
      </c>
      <c r="J364" s="3">
        <v>250</v>
      </c>
      <c r="K364" s="21">
        <v>0.5</v>
      </c>
      <c r="L364" s="3">
        <v>48</v>
      </c>
      <c r="M364" s="3">
        <v>230</v>
      </c>
      <c r="N364" s="21">
        <v>0.32</v>
      </c>
      <c r="O364" s="25">
        <v>480</v>
      </c>
      <c r="P364" s="21">
        <v>0.5</v>
      </c>
      <c r="Q364" s="21">
        <v>0.36</v>
      </c>
      <c r="T364" s="25">
        <f>J364+M364</f>
        <v>480</v>
      </c>
      <c r="U364" s="21">
        <f>ROUNDDOWN(IF(T364=T363,U363,(ROW()-370)/276),2)</f>
        <v>-0.02</v>
      </c>
      <c r="V364" s="21">
        <f>ROUNDDOWN(IF(O364=O363,V363,(ROW()-592)/78+0.02),2)</f>
        <v>-2.9</v>
      </c>
      <c r="W364" s="25">
        <f>ROUNDDOWN(IF(I364=I363,W363,MAX(_xlfn.NORM.INV((ROW()-2)/644,250,43),150))/10,0)*10</f>
        <v>250</v>
      </c>
      <c r="X364" s="21">
        <f>ROUNDDOWN(IF(W364=W363,X363,(ROW()-2)/644),2)</f>
        <v>0.5</v>
      </c>
      <c r="Y364" s="3" t="e">
        <f>ROUNDDOWN(IF(L363=L364,Y363,MAX(_xlfn.NORM.INV((ROW()-370)/276,250,43),150))/10,0)*10</f>
        <v>#NUM!</v>
      </c>
      <c r="Z364" s="21" t="e">
        <f>ROUNDDOWN(IF(Y364=Y363,Z363,(ROW()-370)/276),2)</f>
        <v>#NUM!</v>
      </c>
    </row>
    <row r="365" spans="1:34" x14ac:dyDescent="0.2">
      <c r="A365" s="5" t="s">
        <v>103</v>
      </c>
      <c r="B365" s="6" t="s">
        <v>104</v>
      </c>
      <c r="C365" s="14" t="s">
        <v>99</v>
      </c>
      <c r="D365" s="6"/>
      <c r="E365" s="3" t="s">
        <v>65</v>
      </c>
      <c r="F365" s="3" t="s">
        <v>66</v>
      </c>
      <c r="G365" s="3" t="s">
        <v>25</v>
      </c>
      <c r="H365" s="3" t="s">
        <v>67</v>
      </c>
      <c r="I365" s="3">
        <v>18</v>
      </c>
      <c r="J365" s="3">
        <v>250</v>
      </c>
      <c r="K365" s="21">
        <v>0.5</v>
      </c>
      <c r="L365" s="3">
        <v>61</v>
      </c>
      <c r="M365" s="3">
        <v>250</v>
      </c>
      <c r="N365" s="21">
        <v>0.5</v>
      </c>
      <c r="O365" s="25">
        <v>500</v>
      </c>
      <c r="P365" s="21">
        <v>0.6</v>
      </c>
      <c r="Q365" s="21">
        <v>0.49</v>
      </c>
      <c r="T365" s="25">
        <f>J365+M365</f>
        <v>500</v>
      </c>
      <c r="U365" s="21">
        <f>ROUNDDOWN(IF(T365=T364,U364,(ROW()-370)/276),2)</f>
        <v>-0.01</v>
      </c>
      <c r="V365" s="21">
        <f>ROUNDDOWN(IF(O365=O364,V364,(ROW()-592)/78+0.02),2)</f>
        <v>-2.89</v>
      </c>
      <c r="W365" s="25">
        <f>ROUNDDOWN(IF(I365=I364,W364,MAX(_xlfn.NORM.INV((ROW()-2)/644,250,43),150))/10,0)*10</f>
        <v>250</v>
      </c>
      <c r="X365" s="21">
        <f>ROUNDDOWN(IF(W365=W364,X364,(ROW()-2)/644),2)</f>
        <v>0.5</v>
      </c>
      <c r="Y365" s="3" t="e">
        <f>ROUNDDOWN(IF(L364=L365,Y364,MAX(_xlfn.NORM.INV((ROW()-370)/276,250,43),150))/10,0)*10</f>
        <v>#NUM!</v>
      </c>
      <c r="Z365" s="21" t="e">
        <f>ROUNDDOWN(IF(Y365=Y364,Z364,(ROW()-370)/276),2)</f>
        <v>#NUM!</v>
      </c>
    </row>
    <row r="366" spans="1:34" x14ac:dyDescent="0.2">
      <c r="A366" s="4" t="s">
        <v>945</v>
      </c>
      <c r="B366" s="10" t="s">
        <v>946</v>
      </c>
      <c r="C366" s="14" t="s">
        <v>947</v>
      </c>
      <c r="D366" s="10"/>
      <c r="E366" s="3" t="s">
        <v>894</v>
      </c>
      <c r="F366" s="3" t="s">
        <v>895</v>
      </c>
      <c r="G366" s="3" t="s">
        <v>25</v>
      </c>
      <c r="H366" s="3" t="s">
        <v>21</v>
      </c>
      <c r="I366" s="3">
        <v>18</v>
      </c>
      <c r="J366" s="3">
        <v>250</v>
      </c>
      <c r="K366" s="21">
        <v>0.5</v>
      </c>
      <c r="L366" s="3">
        <v>10</v>
      </c>
      <c r="M366" s="3">
        <v>220</v>
      </c>
      <c r="N366" s="21">
        <v>0.26</v>
      </c>
      <c r="O366" s="25">
        <v>470</v>
      </c>
      <c r="P366" s="21">
        <v>0.34</v>
      </c>
      <c r="Q366" s="21">
        <v>0.52</v>
      </c>
      <c r="T366" s="25">
        <f>J366+M366</f>
        <v>470</v>
      </c>
      <c r="U366" s="21">
        <f>ROUNDDOWN(IF(T366=T365,U365,(ROW()-2)/368),2)</f>
        <v>0.98</v>
      </c>
      <c r="V366" s="21">
        <f>ROUNDDOWN(IF(O366=O365,V365,(ROW()-849)/15+0.06),2)</f>
        <v>-32.14</v>
      </c>
      <c r="W366" s="25">
        <f>ROUNDDOWN(IF(I366=I365,W365,MAX(_xlfn.NORM.INV((ROW()-2)/644,250,43),150))/10,0)*10</f>
        <v>250</v>
      </c>
      <c r="X366" s="21">
        <f>ROUNDDOWN(IF(W366=W365,X365,(ROW()-2)/644),2)</f>
        <v>0.5</v>
      </c>
      <c r="Y366" s="3">
        <f>ROUNDDOWN(IF(L366=L365,Y365,MAX(_xlfn.NORM.INV((ROW()-2)/368,250,43),150))/10,0)*10</f>
        <v>340</v>
      </c>
      <c r="Z366" s="21" t="e">
        <f>ROUNDDOWN(IF(Y366=Y365,Z365,(ROW()-2)/368+0.01),2)</f>
        <v>#NUM!</v>
      </c>
      <c r="AC366" s="1"/>
      <c r="AD366" s="1"/>
      <c r="AE366" s="1"/>
      <c r="AF366" s="1"/>
      <c r="AG366" s="1"/>
      <c r="AH366" s="1"/>
    </row>
    <row r="367" spans="1:34" x14ac:dyDescent="0.2">
      <c r="A367" s="4" t="s">
        <v>1632</v>
      </c>
      <c r="B367" s="10" t="s">
        <v>1633</v>
      </c>
      <c r="C367" s="14" t="s">
        <v>1567</v>
      </c>
      <c r="D367" s="10"/>
      <c r="E367" s="3" t="s">
        <v>1501</v>
      </c>
      <c r="F367" s="3" t="s">
        <v>1502</v>
      </c>
      <c r="G367" s="3" t="s">
        <v>25</v>
      </c>
      <c r="H367" s="3" t="s">
        <v>67</v>
      </c>
      <c r="I367" s="3">
        <v>18</v>
      </c>
      <c r="J367" s="3">
        <v>250</v>
      </c>
      <c r="K367" s="21">
        <v>0.5</v>
      </c>
      <c r="L367" s="3">
        <v>69</v>
      </c>
      <c r="M367" s="3">
        <v>260</v>
      </c>
      <c r="N367" s="21">
        <v>0.59</v>
      </c>
      <c r="O367" s="25">
        <v>510</v>
      </c>
      <c r="P367" s="21">
        <v>0.66</v>
      </c>
      <c r="Q367" s="21">
        <v>0.82</v>
      </c>
      <c r="T367" s="25">
        <f>J367+M367</f>
        <v>510</v>
      </c>
      <c r="U367" s="21">
        <f>ROUNDDOWN(IF(T367=T366,U366,(ROW()-370)/276),2)</f>
        <v>-0.01</v>
      </c>
      <c r="V367" s="21">
        <f>ROUNDDOWN(IF(O367=O366,V366,(ROW()-898)/35+0.02),2)</f>
        <v>-15.15</v>
      </c>
      <c r="W367" s="25">
        <f>ROUNDDOWN(IF(I367=I366,W366,MAX(_xlfn.NORM.INV((ROW()-2)/644,250,43),150))/10,0)*10</f>
        <v>250</v>
      </c>
      <c r="X367" s="21">
        <f>ROUNDDOWN(IF(W367=W366,X366,(ROW()-2)/644),2)</f>
        <v>0.5</v>
      </c>
      <c r="Y367" s="3" t="e">
        <f>ROUNDDOWN(IF(L366=L367,Y366,MAX(_xlfn.NORM.INV((ROW()-370)/276,250,43),150))/10,0)*10</f>
        <v>#NUM!</v>
      </c>
      <c r="Z367" s="21" t="e">
        <f>ROUNDDOWN(IF(Y367=Y366,Z366,(ROW()-370)/276),2)</f>
        <v>#NUM!</v>
      </c>
    </row>
    <row r="368" spans="1:34" x14ac:dyDescent="0.2">
      <c r="A368" s="3" t="s">
        <v>2282</v>
      </c>
      <c r="B368" s="3" t="s">
        <v>2283</v>
      </c>
      <c r="C368" s="14" t="s">
        <v>2284</v>
      </c>
      <c r="E368" s="3" t="s">
        <v>2226</v>
      </c>
      <c r="F368" s="3" t="s">
        <v>2227</v>
      </c>
      <c r="G368" s="3" t="s">
        <v>25</v>
      </c>
      <c r="H368" s="3" t="s">
        <v>67</v>
      </c>
      <c r="I368" s="3">
        <v>19</v>
      </c>
      <c r="J368" s="3">
        <v>250</v>
      </c>
      <c r="K368" s="21">
        <v>0.5</v>
      </c>
      <c r="L368" s="3">
        <v>55</v>
      </c>
      <c r="M368" s="3">
        <v>240</v>
      </c>
      <c r="N368" s="21">
        <v>0.41</v>
      </c>
      <c r="O368" s="25">
        <v>490</v>
      </c>
      <c r="P368" s="21">
        <v>0.54</v>
      </c>
      <c r="Q368" s="21">
        <v>0.63</v>
      </c>
      <c r="T368" s="25">
        <f>J368+M368</f>
        <v>490</v>
      </c>
      <c r="U368" s="21">
        <f>ROUNDDOWN(IF(T368=T367,U367,(ROW()-370)/276),2)</f>
        <v>0</v>
      </c>
      <c r="V368" s="21">
        <f>ROUNDDOWN(IF(O368=O367,V367,(ROW()-181)/11+0.09),2)</f>
        <v>17.09</v>
      </c>
      <c r="W368" s="25">
        <f>ROUNDDOWN(IF(I368=I367,W367,MAX(_xlfn.NORM.INV((ROW()-2)/644,250,43),150))/10,0)*10</f>
        <v>250</v>
      </c>
      <c r="X368" s="21">
        <f>ROUNDDOWN(IF(W368=W367,X367,(ROW()-2)/644),2)</f>
        <v>0.5</v>
      </c>
      <c r="Y368" s="3" t="e">
        <f>ROUNDDOWN(IF(L367=L368,Y367,MAX(_xlfn.NORM.INV((ROW()-370)/276,250,43),150))/10,0)*10</f>
        <v>#NUM!</v>
      </c>
      <c r="Z368" s="21" t="e">
        <f>ROUNDDOWN(IF(Y368=Y367,Z367,(ROW()-370)/276),2)</f>
        <v>#NUM!</v>
      </c>
    </row>
    <row r="369" spans="1:26" x14ac:dyDescent="0.2">
      <c r="A369" s="4" t="s">
        <v>1360</v>
      </c>
      <c r="B369" s="10" t="s">
        <v>1361</v>
      </c>
      <c r="C369" s="14" t="s">
        <v>1319</v>
      </c>
      <c r="D369" s="10"/>
      <c r="E369" s="3" t="s">
        <v>203</v>
      </c>
      <c r="F369" s="3" t="s">
        <v>1268</v>
      </c>
      <c r="G369" s="3" t="s">
        <v>25</v>
      </c>
      <c r="H369" s="3" t="s">
        <v>21</v>
      </c>
      <c r="I369" s="3">
        <v>19</v>
      </c>
      <c r="J369" s="3">
        <v>250</v>
      </c>
      <c r="K369" s="21">
        <v>0.5</v>
      </c>
      <c r="L369" s="3">
        <v>37</v>
      </c>
      <c r="M369" s="3">
        <v>260</v>
      </c>
      <c r="N369" s="21">
        <v>0.63</v>
      </c>
      <c r="O369" s="25">
        <v>510</v>
      </c>
      <c r="P369" s="21">
        <v>0.56999999999999995</v>
      </c>
      <c r="Q369" s="21">
        <v>0.62</v>
      </c>
      <c r="T369" s="25">
        <f>J369+M369</f>
        <v>510</v>
      </c>
      <c r="U369" s="21">
        <f>ROUNDDOWN(IF(T369=T368,U368,(ROW()-2)/368),2)</f>
        <v>0.99</v>
      </c>
      <c r="V369" s="21">
        <f>ROUNDDOWN(IF(O369=O368,V368,(ROW()-274)/103+0.01),2)</f>
        <v>0.93</v>
      </c>
      <c r="W369" s="25">
        <f>ROUNDDOWN(IF(I369=I368,W368,MAX(_xlfn.NORM.INV((ROW()-2)/644,250,43),150))/10,0)*10</f>
        <v>250</v>
      </c>
      <c r="X369" s="21">
        <f>ROUNDDOWN(IF(W369=W368,X368,(ROW()-2)/644),2)</f>
        <v>0.5</v>
      </c>
      <c r="Y369" s="3">
        <f>ROUNDDOWN(IF(L369=L368,Y368,MAX(_xlfn.NORM.INV((ROW()-2)/368,250,43),150))/10,0)*10</f>
        <v>360</v>
      </c>
      <c r="Z369" s="21" t="e">
        <f>ROUNDDOWN(IF(Y369=Y368,Z368,(ROW()-2)/368+0.01),2)</f>
        <v>#NUM!</v>
      </c>
    </row>
    <row r="370" spans="1:26" x14ac:dyDescent="0.2">
      <c r="A370" s="4" t="s">
        <v>1347</v>
      </c>
      <c r="B370" s="10" t="s">
        <v>1348</v>
      </c>
      <c r="C370" s="14" t="s">
        <v>1319</v>
      </c>
      <c r="D370" s="10"/>
      <c r="E370" s="3" t="s">
        <v>203</v>
      </c>
      <c r="F370" s="3" t="s">
        <v>1268</v>
      </c>
      <c r="G370" s="3" t="s">
        <v>25</v>
      </c>
      <c r="H370" s="3" t="s">
        <v>21</v>
      </c>
      <c r="I370" s="3">
        <v>19</v>
      </c>
      <c r="J370" s="3">
        <v>250</v>
      </c>
      <c r="K370" s="21">
        <v>0.5</v>
      </c>
      <c r="L370" s="3">
        <v>56</v>
      </c>
      <c r="M370" s="3">
        <v>280</v>
      </c>
      <c r="N370" s="21">
        <v>0.77</v>
      </c>
      <c r="O370" s="25">
        <v>530</v>
      </c>
      <c r="P370" s="21">
        <v>0.67</v>
      </c>
      <c r="Q370" s="21">
        <v>0.73</v>
      </c>
      <c r="T370" s="25">
        <f>J370+M370</f>
        <v>530</v>
      </c>
      <c r="U370" s="21">
        <f>ROUNDDOWN(IF(T370=T369,U369,(ROW()-2)/368),2)</f>
        <v>1</v>
      </c>
      <c r="V370" s="21">
        <f>ROUNDDOWN(IF(O370=O369,V369,(ROW()-274)/103+0.01),2)</f>
        <v>0.94</v>
      </c>
      <c r="W370" s="25">
        <f>ROUNDDOWN(IF(I370=I369,W369,MAX(_xlfn.NORM.INV((ROW()-2)/644,250,43),150))/10,0)*10</f>
        <v>250</v>
      </c>
      <c r="X370" s="21">
        <f>ROUNDDOWN(IF(W370=W369,X369,(ROW()-2)/644),2)</f>
        <v>0.5</v>
      </c>
      <c r="Y370" s="3" t="e">
        <f>ROUNDDOWN(IF(L370=L369,Y369,MAX(_xlfn.NORM.INV((ROW()-2)/368,250,43),150))/10,0)*10</f>
        <v>#NUM!</v>
      </c>
      <c r="Z370" s="21" t="e">
        <f>ROUNDDOWN(IF(Y370=Y369,Z369,(ROW()-2)/368+0.01),2)</f>
        <v>#NUM!</v>
      </c>
    </row>
    <row r="371" spans="1:26" x14ac:dyDescent="0.2">
      <c r="A371" s="4" t="s">
        <v>1472</v>
      </c>
      <c r="B371" s="10" t="s">
        <v>1473</v>
      </c>
      <c r="C371" s="14" t="s">
        <v>1463</v>
      </c>
      <c r="D371" s="10"/>
      <c r="E371" s="3" t="s">
        <v>1443</v>
      </c>
      <c r="F371" s="3" t="s">
        <v>1444</v>
      </c>
      <c r="G371" s="3" t="s">
        <v>25</v>
      </c>
      <c r="H371" s="3" t="s">
        <v>67</v>
      </c>
      <c r="I371" s="3">
        <v>19</v>
      </c>
      <c r="J371" s="3">
        <v>250</v>
      </c>
      <c r="K371" s="21">
        <v>0.5</v>
      </c>
      <c r="L371" s="3">
        <v>76</v>
      </c>
      <c r="M371" s="3">
        <v>270</v>
      </c>
      <c r="N371" s="21">
        <v>0.69</v>
      </c>
      <c r="O371" s="25">
        <v>520</v>
      </c>
      <c r="P371" s="21">
        <v>0.7</v>
      </c>
      <c r="Q371" s="21">
        <v>0.86</v>
      </c>
      <c r="T371" s="25">
        <f>J371+M371</f>
        <v>520</v>
      </c>
      <c r="U371" s="21">
        <f>ROUNDDOWN(IF(T371=T370,U370,(ROW()-370)/276),2)</f>
        <v>0</v>
      </c>
      <c r="V371" s="21">
        <f>ROUNDDOWN(IF(O371=O370,V370,(ROW()-493)/15+0.06),2)</f>
        <v>-8.07</v>
      </c>
      <c r="W371" s="25">
        <f>ROUNDDOWN(IF(I371=I370,W370,MAX(_xlfn.NORM.INV((ROW()-2)/644,250,43),150))/10,0)*10</f>
        <v>250</v>
      </c>
      <c r="X371" s="21">
        <f>ROUNDDOWN(IF(W371=W370,X370,(ROW()-2)/644),2)</f>
        <v>0.5</v>
      </c>
      <c r="Y371" s="3">
        <f>ROUNDDOWN(IF(L370=L371,Y370,MAX(_xlfn.NORM.INV((ROW()-370)/276,250,43),150))/10,0)*10</f>
        <v>150</v>
      </c>
      <c r="Z371" s="21" t="e">
        <f>ROUNDDOWN(IF(Y371=Y370,Z370,(ROW()-370)/276),2)</f>
        <v>#NUM!</v>
      </c>
    </row>
    <row r="372" spans="1:26" x14ac:dyDescent="0.2">
      <c r="A372" s="11" t="s">
        <v>174</v>
      </c>
      <c r="B372" s="10" t="s">
        <v>175</v>
      </c>
      <c r="C372" s="14" t="s">
        <v>176</v>
      </c>
      <c r="D372" s="2" t="s">
        <v>100</v>
      </c>
      <c r="E372" s="3" t="s">
        <v>144</v>
      </c>
      <c r="F372" s="3" t="s">
        <v>145</v>
      </c>
      <c r="G372" s="3" t="s">
        <v>25</v>
      </c>
      <c r="H372" s="3" t="s">
        <v>21</v>
      </c>
      <c r="I372" s="3">
        <v>19</v>
      </c>
      <c r="J372" s="3">
        <v>250</v>
      </c>
      <c r="K372" s="21">
        <v>0.5</v>
      </c>
      <c r="L372" s="3">
        <v>13</v>
      </c>
      <c r="M372" s="3">
        <v>220</v>
      </c>
      <c r="N372" s="21">
        <v>0.26</v>
      </c>
      <c r="O372" s="25">
        <v>470</v>
      </c>
      <c r="P372" s="21">
        <v>0.34</v>
      </c>
      <c r="Q372" s="21">
        <v>0.42</v>
      </c>
      <c r="T372" s="25">
        <f>J372+M372</f>
        <v>470</v>
      </c>
      <c r="U372" s="21">
        <f>ROUNDDOWN(IF(T372=T371,U371,(ROW()-2)/368),2)</f>
        <v>1</v>
      </c>
      <c r="V372" s="21">
        <f>ROUNDDOWN(IF(O372=O371,V371,(ROW()-517)/33+0.03),2)</f>
        <v>-4.3600000000000003</v>
      </c>
      <c r="W372" s="25">
        <f>ROUNDDOWN(IF(I372=I371,W371,MAX(_xlfn.NORM.INV((ROW()-2)/644,250,43),150))/10,0)*10</f>
        <v>250</v>
      </c>
      <c r="X372" s="21">
        <f>ROUNDDOWN(IF(W372=W371,X371,(ROW()-2)/644),2)</f>
        <v>0.5</v>
      </c>
      <c r="Y372" s="3" t="e">
        <f>ROUNDDOWN(IF(L372=L371,Y371,MAX(_xlfn.NORM.INV((ROW()-2)/368,250,43),150))/10,0)*10</f>
        <v>#NUM!</v>
      </c>
      <c r="Z372" s="21" t="e">
        <f>ROUNDDOWN(IF(Y372=Y371,Z371,(ROW()-2)/368+0.01),2)</f>
        <v>#NUM!</v>
      </c>
    </row>
    <row r="373" spans="1:26" x14ac:dyDescent="0.2">
      <c r="A373" s="4" t="s">
        <v>1985</v>
      </c>
      <c r="B373" s="10" t="s">
        <v>1986</v>
      </c>
      <c r="C373" s="14" t="s">
        <v>1866</v>
      </c>
      <c r="D373" s="10"/>
      <c r="E373" s="3" t="s">
        <v>1744</v>
      </c>
      <c r="F373" s="3" t="s">
        <v>1744</v>
      </c>
      <c r="G373" s="3" t="s">
        <v>25</v>
      </c>
      <c r="H373" s="3" t="s">
        <v>21</v>
      </c>
      <c r="I373" s="3">
        <v>20</v>
      </c>
      <c r="J373" s="3">
        <v>250</v>
      </c>
      <c r="K373" s="21">
        <v>0.5</v>
      </c>
      <c r="L373" s="3">
        <v>0</v>
      </c>
      <c r="M373" s="3">
        <v>150</v>
      </c>
      <c r="N373" s="21">
        <v>0.01</v>
      </c>
      <c r="O373" s="25">
        <v>400</v>
      </c>
      <c r="P373" s="21">
        <v>0.12</v>
      </c>
      <c r="Q373" s="21">
        <v>0.04</v>
      </c>
      <c r="T373" s="25">
        <f>J373+M373</f>
        <v>400</v>
      </c>
      <c r="U373" s="21">
        <f>ROUNDDOWN(IF(T373=T372,U372,(ROW()-2)/368),2)</f>
        <v>1</v>
      </c>
      <c r="V373" s="21">
        <f>ROUNDDOWN(IF(O373=O372,V372,(ROW()-2)/60+0.01),2)</f>
        <v>6.19</v>
      </c>
      <c r="W373" s="25">
        <f>ROUNDDOWN(IF(I373=I372,W372,MAX(_xlfn.NORM.INV((ROW()-2)/644,250,43),150))/10,0)*10</f>
        <v>250</v>
      </c>
      <c r="X373" s="21">
        <f>ROUNDDOWN(IF(W373=W372,X372,(ROW()-2)/644),2)</f>
        <v>0.5</v>
      </c>
      <c r="Y373" s="3" t="e">
        <f>ROUNDDOWN(IF(L373=L372,Y372,MAX(_xlfn.NORM.INV((ROW()-2)/368,250,43),150))/10,0)*10</f>
        <v>#NUM!</v>
      </c>
      <c r="Z373" s="21" t="e">
        <f>ROUNDDOWN(IF(Y373=Y372,Z372,(ROW()-2)/368+0.01),2)</f>
        <v>#NUM!</v>
      </c>
    </row>
    <row r="374" spans="1:26" x14ac:dyDescent="0.2">
      <c r="A374" s="4" t="s">
        <v>1976</v>
      </c>
      <c r="B374" s="10" t="s">
        <v>1977</v>
      </c>
      <c r="C374" s="14" t="s">
        <v>1866</v>
      </c>
      <c r="D374" s="10"/>
      <c r="E374" s="3" t="s">
        <v>1744</v>
      </c>
      <c r="F374" s="3" t="s">
        <v>1744</v>
      </c>
      <c r="G374" s="3" t="s">
        <v>25</v>
      </c>
      <c r="H374" s="3" t="s">
        <v>21</v>
      </c>
      <c r="I374" s="3">
        <v>20</v>
      </c>
      <c r="J374" s="3">
        <v>250</v>
      </c>
      <c r="K374" s="21">
        <v>0.5</v>
      </c>
      <c r="L374" s="3">
        <v>0</v>
      </c>
      <c r="M374" s="3">
        <v>150</v>
      </c>
      <c r="N374" s="21">
        <v>0.01</v>
      </c>
      <c r="O374" s="25">
        <v>400</v>
      </c>
      <c r="P374" s="21">
        <v>0.12</v>
      </c>
      <c r="Q374" s="21">
        <v>0.04</v>
      </c>
      <c r="T374" s="25">
        <f>J374+M374</f>
        <v>400</v>
      </c>
      <c r="U374" s="21">
        <f>ROUNDDOWN(IF(T374=T373,U373,(ROW()-2)/368),2)</f>
        <v>1</v>
      </c>
      <c r="V374" s="21">
        <f>ROUNDDOWN(IF(O374=O373,V373,(ROW()-2)/60+0.01),2)</f>
        <v>6.19</v>
      </c>
      <c r="W374" s="25">
        <f>ROUNDDOWN(IF(I374=I373,W373,MAX(_xlfn.NORM.INV((ROW()-2)/644,250,43),150))/10,0)*10</f>
        <v>250</v>
      </c>
      <c r="X374" s="21">
        <f>ROUNDDOWN(IF(W374=W373,X373,(ROW()-2)/644),2)</f>
        <v>0.5</v>
      </c>
      <c r="Y374" s="3" t="e">
        <f>ROUNDDOWN(IF(L374=L373,Y373,MAX(_xlfn.NORM.INV((ROW()-2)/368,250,43),150))/10,0)*10</f>
        <v>#NUM!</v>
      </c>
      <c r="Z374" s="21" t="e">
        <f>ROUNDDOWN(IF(Y374=Y373,Z373,(ROW()-2)/368+0.01),2)</f>
        <v>#NUM!</v>
      </c>
    </row>
    <row r="375" spans="1:26" x14ac:dyDescent="0.2">
      <c r="A375" s="4" t="s">
        <v>1918</v>
      </c>
      <c r="B375" s="10" t="s">
        <v>1919</v>
      </c>
      <c r="C375" s="14" t="s">
        <v>1866</v>
      </c>
      <c r="D375" s="10"/>
      <c r="E375" s="3" t="s">
        <v>1744</v>
      </c>
      <c r="F375" s="3" t="s">
        <v>1744</v>
      </c>
      <c r="G375" s="3" t="s">
        <v>25</v>
      </c>
      <c r="H375" s="3" t="s">
        <v>21</v>
      </c>
      <c r="I375" s="3">
        <v>20</v>
      </c>
      <c r="J375" s="3">
        <v>250</v>
      </c>
      <c r="K375" s="21">
        <v>0.5</v>
      </c>
      <c r="L375" s="3">
        <v>7</v>
      </c>
      <c r="M375" s="3">
        <v>210</v>
      </c>
      <c r="N375" s="21">
        <v>0.18</v>
      </c>
      <c r="O375" s="25">
        <v>460</v>
      </c>
      <c r="P375" s="21">
        <v>0.3</v>
      </c>
      <c r="Q375" s="21">
        <v>0.17</v>
      </c>
      <c r="T375" s="25">
        <f>J375+M375</f>
        <v>460</v>
      </c>
      <c r="U375" s="21">
        <f>ROUNDDOWN(IF(T375=T374,U374,(ROW()-2)/368),2)</f>
        <v>1.01</v>
      </c>
      <c r="V375" s="21">
        <f>ROUNDDOWN(IF(O375=O374,V374,(ROW()-2)/60+0.01),2)</f>
        <v>6.22</v>
      </c>
      <c r="W375" s="25">
        <f>ROUNDDOWN(IF(I375=I374,W374,MAX(_xlfn.NORM.INV((ROW()-2)/644,250,43),150))/10,0)*10</f>
        <v>250</v>
      </c>
      <c r="X375" s="21">
        <f>ROUNDDOWN(IF(W375=W374,X374,(ROW()-2)/644),2)</f>
        <v>0.5</v>
      </c>
      <c r="Y375" s="3" t="e">
        <f>ROUNDDOWN(IF(L375=L374,Y374,MAX(_xlfn.NORM.INV((ROW()-2)/368,250,43),150))/10,0)*10</f>
        <v>#NUM!</v>
      </c>
      <c r="Z375" s="21" t="e">
        <f>ROUNDDOWN(IF(Y375=Y374,Z374,(ROW()-2)/368+0.01),2)</f>
        <v>#NUM!</v>
      </c>
    </row>
    <row r="376" spans="1:26" x14ac:dyDescent="0.2">
      <c r="A376" s="4" t="s">
        <v>1903</v>
      </c>
      <c r="B376" s="10" t="s">
        <v>1904</v>
      </c>
      <c r="C376" s="14" t="s">
        <v>1866</v>
      </c>
      <c r="D376" s="10"/>
      <c r="E376" s="3" t="s">
        <v>1744</v>
      </c>
      <c r="F376" s="3" t="s">
        <v>1744</v>
      </c>
      <c r="G376" s="3" t="s">
        <v>25</v>
      </c>
      <c r="H376" s="3" t="s">
        <v>21</v>
      </c>
      <c r="I376" s="3">
        <v>20</v>
      </c>
      <c r="J376" s="3">
        <v>250</v>
      </c>
      <c r="K376" s="21">
        <v>0.5</v>
      </c>
      <c r="L376" s="3">
        <v>13</v>
      </c>
      <c r="M376" s="3">
        <v>220</v>
      </c>
      <c r="N376" s="21">
        <v>0.26</v>
      </c>
      <c r="O376" s="25">
        <v>470</v>
      </c>
      <c r="P376" s="21">
        <v>0.34</v>
      </c>
      <c r="Q376" s="21">
        <v>0.22</v>
      </c>
      <c r="T376" s="25">
        <f>J376+M376</f>
        <v>470</v>
      </c>
      <c r="U376" s="21">
        <f>ROUNDDOWN(IF(T376=T375,U375,(ROW()-2)/368),2)</f>
        <v>1.01</v>
      </c>
      <c r="V376" s="21">
        <f>ROUNDDOWN(IF(O376=O375,V375,(ROW()-2)/60+0.01),2)</f>
        <v>6.24</v>
      </c>
      <c r="W376" s="25">
        <f>ROUNDDOWN(IF(I376=I375,W375,MAX(_xlfn.NORM.INV((ROW()-2)/644,250,43),150))/10,0)*10</f>
        <v>250</v>
      </c>
      <c r="X376" s="21">
        <f>ROUNDDOWN(IF(W376=W375,X375,(ROW()-2)/644),2)</f>
        <v>0.5</v>
      </c>
      <c r="Y376" s="3" t="e">
        <f>ROUNDDOWN(IF(L376=L375,Y375,MAX(_xlfn.NORM.INV((ROW()-2)/368,250,43),150))/10,0)*10</f>
        <v>#NUM!</v>
      </c>
      <c r="Z376" s="21" t="e">
        <f>ROUNDDOWN(IF(Y376=Y375,Z375,(ROW()-2)/368+0.01),2)</f>
        <v>#NUM!</v>
      </c>
    </row>
    <row r="377" spans="1:26" x14ac:dyDescent="0.2">
      <c r="A377" s="4" t="s">
        <v>1978</v>
      </c>
      <c r="B377" s="10" t="s">
        <v>1979</v>
      </c>
      <c r="C377" s="14" t="s">
        <v>1866</v>
      </c>
      <c r="D377" s="10"/>
      <c r="E377" s="3" t="s">
        <v>1744</v>
      </c>
      <c r="F377" s="3" t="s">
        <v>1744</v>
      </c>
      <c r="G377" s="3" t="s">
        <v>25</v>
      </c>
      <c r="H377" s="3" t="s">
        <v>21</v>
      </c>
      <c r="I377" s="3">
        <v>20</v>
      </c>
      <c r="J377" s="3">
        <v>250</v>
      </c>
      <c r="K377" s="21">
        <v>0.5</v>
      </c>
      <c r="L377" s="3">
        <v>21</v>
      </c>
      <c r="M377" s="3">
        <v>230</v>
      </c>
      <c r="N377" s="21">
        <v>0.33</v>
      </c>
      <c r="O377" s="25">
        <v>480</v>
      </c>
      <c r="P377" s="21">
        <v>0.41</v>
      </c>
      <c r="Q377" s="21">
        <v>0.26</v>
      </c>
      <c r="T377" s="25">
        <f>J377+M377</f>
        <v>480</v>
      </c>
      <c r="U377" s="21">
        <f>ROUNDDOWN(IF(T377=T376,U376,(ROW()-2)/368),2)</f>
        <v>1.01</v>
      </c>
      <c r="V377" s="21">
        <f>ROUNDDOWN(IF(O377=O376,V376,(ROW()-2)/60+0.01),2)</f>
        <v>6.26</v>
      </c>
      <c r="W377" s="25">
        <f>ROUNDDOWN(IF(I377=I376,W376,MAX(_xlfn.NORM.INV((ROW()-2)/644,250,43),150))/10,0)*10</f>
        <v>250</v>
      </c>
      <c r="X377" s="21">
        <f>ROUNDDOWN(IF(W377=W376,X376,(ROW()-2)/644),2)</f>
        <v>0.5</v>
      </c>
      <c r="Y377" s="3" t="e">
        <f>ROUNDDOWN(IF(L377=L376,Y376,MAX(_xlfn.NORM.INV((ROW()-2)/368,250,43),150))/10,0)*10</f>
        <v>#NUM!</v>
      </c>
      <c r="Z377" s="21" t="e">
        <f>ROUNDDOWN(IF(Y377=Y376,Z376,(ROW()-2)/368+0.01),2)</f>
        <v>#NUM!</v>
      </c>
    </row>
    <row r="378" spans="1:26" x14ac:dyDescent="0.2">
      <c r="A378" s="3" t="s">
        <v>2287</v>
      </c>
      <c r="B378" s="3" t="s">
        <v>2288</v>
      </c>
      <c r="C378" s="14" t="s">
        <v>2284</v>
      </c>
      <c r="E378" s="3" t="s">
        <v>2226</v>
      </c>
      <c r="F378" s="3" t="s">
        <v>2227</v>
      </c>
      <c r="G378" s="3" t="s">
        <v>25</v>
      </c>
      <c r="H378" s="3" t="s">
        <v>67</v>
      </c>
      <c r="I378" s="3">
        <v>20</v>
      </c>
      <c r="J378" s="3">
        <v>250</v>
      </c>
      <c r="K378" s="21">
        <v>0.5</v>
      </c>
      <c r="L378" s="3">
        <v>75</v>
      </c>
      <c r="M378" s="3">
        <v>270</v>
      </c>
      <c r="N378" s="21">
        <v>0.69</v>
      </c>
      <c r="O378" s="25">
        <v>520</v>
      </c>
      <c r="P378" s="21">
        <v>0.7</v>
      </c>
      <c r="Q378" s="21">
        <v>0.99</v>
      </c>
      <c r="T378" s="25">
        <f>J378+M378</f>
        <v>520</v>
      </c>
      <c r="U378" s="21">
        <f>ROUNDDOWN(IF(T378=T377,U377,(ROW()-370)/276),2)</f>
        <v>0.02</v>
      </c>
      <c r="V378" s="21">
        <f>ROUNDDOWN(IF(O378=O377,V377,(ROW()-181)/11+0.09),2)</f>
        <v>17.989999999999998</v>
      </c>
      <c r="W378" s="25">
        <f>ROUNDDOWN(IF(I378=I377,W377,MAX(_xlfn.NORM.INV((ROW()-2)/644,250,43),150))/10,0)*10</f>
        <v>250</v>
      </c>
      <c r="X378" s="21">
        <f>ROUNDDOWN(IF(W378=W377,X377,(ROW()-2)/644),2)</f>
        <v>0.5</v>
      </c>
      <c r="Y378" s="3">
        <f>ROUNDDOWN(IF(L377=L378,Y377,MAX(_xlfn.NORM.INV((ROW()-370)/276,250,43),150))/10,0)*10</f>
        <v>160</v>
      </c>
      <c r="Z378" s="21" t="e">
        <f>ROUNDDOWN(IF(Y378=Y377,Z377,(ROW()-370)/276),2)</f>
        <v>#NUM!</v>
      </c>
    </row>
    <row r="379" spans="1:26" x14ac:dyDescent="0.2">
      <c r="A379" s="3" t="s">
        <v>2153</v>
      </c>
      <c r="B379" s="3" t="s">
        <v>2154</v>
      </c>
      <c r="C379" s="14" t="s">
        <v>2152</v>
      </c>
      <c r="E379" s="3" t="s">
        <v>18</v>
      </c>
      <c r="F379" s="3" t="s">
        <v>2091</v>
      </c>
      <c r="G379" s="3" t="s">
        <v>25</v>
      </c>
      <c r="H379" s="3" t="s">
        <v>67</v>
      </c>
      <c r="I379" s="3">
        <v>20</v>
      </c>
      <c r="J379" s="3">
        <v>250</v>
      </c>
      <c r="K379" s="21">
        <v>0.5</v>
      </c>
      <c r="L379" s="3">
        <v>23</v>
      </c>
      <c r="M379" s="3">
        <v>200</v>
      </c>
      <c r="N379" s="21">
        <v>0.12</v>
      </c>
      <c r="O379" s="25">
        <v>450</v>
      </c>
      <c r="P379" s="21">
        <v>0.35</v>
      </c>
      <c r="Q379" s="21">
        <v>0.56000000000000005</v>
      </c>
      <c r="T379" s="25">
        <f>J379+M379</f>
        <v>450</v>
      </c>
      <c r="U379" s="21">
        <f>ROUNDDOWN(IF(T379=T378,U378,(ROW()-370)/276),2)</f>
        <v>0.03</v>
      </c>
      <c r="V379" s="21">
        <f>ROUNDDOWN(IF(O379=O378,V378,(ROW()-250)/7+0.14),2)</f>
        <v>18.559999999999999</v>
      </c>
      <c r="W379" s="25">
        <f>ROUNDDOWN(IF(I379=I378,W378,MAX(_xlfn.NORM.INV((ROW()-2)/644,250,43),150))/10,0)*10</f>
        <v>250</v>
      </c>
      <c r="X379" s="21">
        <f>ROUNDDOWN(IF(W379=W378,X378,(ROW()-2)/644),2)</f>
        <v>0.5</v>
      </c>
      <c r="Y379" s="3">
        <f>ROUNDDOWN(IF(L378=L379,Y378,MAX(_xlfn.NORM.INV((ROW()-370)/276,250,43),150))/10,0)*10</f>
        <v>170</v>
      </c>
      <c r="Z379" s="21">
        <f>ROUNDDOWN(IF(Y379=Y378,Z378,(ROW()-370)/276),2)</f>
        <v>0.03</v>
      </c>
    </row>
    <row r="380" spans="1:26" x14ac:dyDescent="0.2">
      <c r="A380" s="4" t="s">
        <v>477</v>
      </c>
      <c r="B380" s="10" t="s">
        <v>478</v>
      </c>
      <c r="C380" s="14" t="s">
        <v>472</v>
      </c>
      <c r="D380" s="10"/>
      <c r="E380" s="3" t="s">
        <v>203</v>
      </c>
      <c r="F380" s="3" t="s">
        <v>423</v>
      </c>
      <c r="G380" s="3" t="s">
        <v>25</v>
      </c>
      <c r="H380" s="3" t="s">
        <v>21</v>
      </c>
      <c r="I380" s="3">
        <v>20</v>
      </c>
      <c r="J380" s="3">
        <v>250</v>
      </c>
      <c r="K380" s="21">
        <v>0.5</v>
      </c>
      <c r="L380" s="3">
        <v>36</v>
      </c>
      <c r="M380" s="3">
        <v>250</v>
      </c>
      <c r="N380" s="21">
        <v>0.53</v>
      </c>
      <c r="O380" s="25">
        <v>500</v>
      </c>
      <c r="P380" s="21">
        <v>0.5</v>
      </c>
      <c r="Q380" s="21">
        <v>0.52</v>
      </c>
      <c r="T380" s="25">
        <f>J380+M380</f>
        <v>500</v>
      </c>
      <c r="U380" s="21">
        <f>ROUNDDOWN(IF(T380=T379,U379,(ROW()-2)/368),2)</f>
        <v>1.02</v>
      </c>
      <c r="V380" s="21">
        <f>ROUNDDOWN(IF(O380=O379,V379,(ROW()-274)/103+0.01),2)</f>
        <v>1.03</v>
      </c>
      <c r="W380" s="25">
        <f>ROUNDDOWN(IF(I380=I379,W379,MAX(_xlfn.NORM.INV((ROW()-2)/644,250,43),150))/10,0)*10</f>
        <v>250</v>
      </c>
      <c r="X380" s="21">
        <f>ROUNDDOWN(IF(W380=W379,X379,(ROW()-2)/644),2)</f>
        <v>0.5</v>
      </c>
      <c r="Y380" s="3" t="e">
        <f>ROUNDDOWN(IF(L380=L379,Y379,MAX(_xlfn.NORM.INV((ROW()-2)/368,250,43),150))/10,0)*10</f>
        <v>#NUM!</v>
      </c>
      <c r="Z380" s="21" t="e">
        <f>ROUNDDOWN(IF(Y380=Y379,Z379,(ROW()-2)/368+0.01),2)</f>
        <v>#NUM!</v>
      </c>
    </row>
    <row r="381" spans="1:26" x14ac:dyDescent="0.2">
      <c r="A381" s="4" t="s">
        <v>1403</v>
      </c>
      <c r="B381" s="10" t="s">
        <v>1404</v>
      </c>
      <c r="C381" s="14" t="s">
        <v>1396</v>
      </c>
      <c r="D381" s="10"/>
      <c r="E381" s="3" t="s">
        <v>203</v>
      </c>
      <c r="F381" s="3" t="s">
        <v>1268</v>
      </c>
      <c r="G381" s="3" t="s">
        <v>25</v>
      </c>
      <c r="H381" s="3" t="s">
        <v>67</v>
      </c>
      <c r="I381" s="3">
        <v>20</v>
      </c>
      <c r="J381" s="3">
        <v>250</v>
      </c>
      <c r="K381" s="21">
        <v>0.5</v>
      </c>
      <c r="L381" s="3">
        <v>43</v>
      </c>
      <c r="M381" s="3">
        <v>220</v>
      </c>
      <c r="N381" s="21">
        <v>0.24</v>
      </c>
      <c r="O381" s="25">
        <v>470</v>
      </c>
      <c r="P381" s="21">
        <v>0.46</v>
      </c>
      <c r="Q381" s="21">
        <v>0.57999999999999996</v>
      </c>
      <c r="T381" s="25">
        <f>J381+M381</f>
        <v>470</v>
      </c>
      <c r="U381" s="21">
        <f>ROUNDDOWN(IF(T381=T380,U380,(ROW()-370)/276),2)</f>
        <v>0.03</v>
      </c>
      <c r="V381" s="21">
        <f>ROUNDDOWN(IF(O381=O380,V380,(ROW()-377)/41+0.02),2)</f>
        <v>0.11</v>
      </c>
      <c r="W381" s="25">
        <f>ROUNDDOWN(IF(I381=I380,W380,MAX(_xlfn.NORM.INV((ROW()-2)/644,250,43),150))/10,0)*10</f>
        <v>250</v>
      </c>
      <c r="X381" s="21">
        <f>ROUNDDOWN(IF(W381=W380,X380,(ROW()-2)/644),2)</f>
        <v>0.5</v>
      </c>
      <c r="Y381" s="3">
        <f>ROUNDDOWN(IF(L380=L381,Y380,MAX(_xlfn.NORM.INV((ROW()-370)/276,250,43),150))/10,0)*10</f>
        <v>170</v>
      </c>
      <c r="Z381" s="21" t="e">
        <f>ROUNDDOWN(IF(Y381=Y380,Z380,(ROW()-370)/276),2)</f>
        <v>#NUM!</v>
      </c>
    </row>
    <row r="382" spans="1:26" x14ac:dyDescent="0.2">
      <c r="A382" s="4" t="s">
        <v>1394</v>
      </c>
      <c r="B382" s="10" t="s">
        <v>1395</v>
      </c>
      <c r="C382" s="14" t="s">
        <v>1396</v>
      </c>
      <c r="D382" s="10"/>
      <c r="E382" s="3" t="s">
        <v>203</v>
      </c>
      <c r="F382" s="3" t="s">
        <v>1268</v>
      </c>
      <c r="G382" s="3" t="s">
        <v>25</v>
      </c>
      <c r="H382" s="3" t="s">
        <v>67</v>
      </c>
      <c r="I382" s="3">
        <v>20</v>
      </c>
      <c r="J382" s="3">
        <v>250</v>
      </c>
      <c r="K382" s="21">
        <v>0.5</v>
      </c>
      <c r="L382" s="3">
        <v>68</v>
      </c>
      <c r="M382" s="3">
        <v>260</v>
      </c>
      <c r="N382" s="21">
        <v>0.59</v>
      </c>
      <c r="O382" s="25">
        <v>510</v>
      </c>
      <c r="P382" s="21">
        <v>0.66</v>
      </c>
      <c r="Q382" s="21">
        <v>0.72</v>
      </c>
      <c r="T382" s="25">
        <f>J382+M382</f>
        <v>510</v>
      </c>
      <c r="U382" s="21">
        <f>ROUNDDOWN(IF(T382=T381,U381,(ROW()-370)/276),2)</f>
        <v>0.04</v>
      </c>
      <c r="V382" s="21">
        <f>ROUNDDOWN(IF(O382=O381,V381,(ROW()-377)/41+0.02),2)</f>
        <v>0.14000000000000001</v>
      </c>
      <c r="W382" s="25">
        <f>ROUNDDOWN(IF(I382=I381,W381,MAX(_xlfn.NORM.INV((ROW()-2)/644,250,43),150))/10,0)*10</f>
        <v>250</v>
      </c>
      <c r="X382" s="21">
        <f>ROUNDDOWN(IF(W382=W381,X381,(ROW()-2)/644),2)</f>
        <v>0.5</v>
      </c>
      <c r="Y382" s="3">
        <f>ROUNDDOWN(IF(L381=L382,Y381,MAX(_xlfn.NORM.INV((ROW()-370)/276,250,43),150))/10,0)*10</f>
        <v>170</v>
      </c>
      <c r="Z382" s="21" t="e">
        <f>ROUNDDOWN(IF(Y382=Y381,Z381,(ROW()-370)/276),2)</f>
        <v>#NUM!</v>
      </c>
    </row>
    <row r="383" spans="1:26" x14ac:dyDescent="0.2">
      <c r="A383" s="3" t="s">
        <v>2194</v>
      </c>
      <c r="B383" s="3" t="s">
        <v>2195</v>
      </c>
      <c r="C383" s="14" t="s">
        <v>2177</v>
      </c>
      <c r="E383" s="3" t="s">
        <v>324</v>
      </c>
      <c r="F383" s="3" t="s">
        <v>2170</v>
      </c>
      <c r="G383" s="3" t="s">
        <v>25</v>
      </c>
      <c r="H383" s="3" t="s">
        <v>21</v>
      </c>
      <c r="I383" s="3">
        <v>20</v>
      </c>
      <c r="J383" s="3">
        <v>250</v>
      </c>
      <c r="K383" s="21">
        <v>0.5</v>
      </c>
      <c r="L383" s="3">
        <v>68</v>
      </c>
      <c r="M383" s="3">
        <v>290</v>
      </c>
      <c r="N383" s="21">
        <v>0.84</v>
      </c>
      <c r="O383" s="25">
        <v>540</v>
      </c>
      <c r="P383" s="21">
        <v>0.72</v>
      </c>
      <c r="Q383" s="21">
        <v>0.51</v>
      </c>
      <c r="T383" s="25">
        <f>J383+M383</f>
        <v>540</v>
      </c>
      <c r="U383" s="21">
        <f>ROUNDDOWN(IF(T383=T382,U382,(ROW()-2)/368),2)</f>
        <v>1.03</v>
      </c>
      <c r="V383" s="21">
        <f>ROUNDDOWN(IF(O383=O382,V382,(ROW()-566)/21+0.04),2)</f>
        <v>-8.67</v>
      </c>
      <c r="W383" s="25">
        <f>ROUNDDOWN(IF(I383=I382,W382,MAX(_xlfn.NORM.INV((ROW()-2)/644,250,43),150))/10,0)*10</f>
        <v>250</v>
      </c>
      <c r="X383" s="21">
        <f>ROUNDDOWN(IF(W383=W382,X382,(ROW()-2)/644),2)</f>
        <v>0.5</v>
      </c>
      <c r="Y383" s="3">
        <f>ROUNDDOWN(IF(L383=L382,Y382,MAX(_xlfn.NORM.INV((ROW()-2)/368,250,43),150))/10,0)*10</f>
        <v>170</v>
      </c>
      <c r="Z383" s="21" t="e">
        <f>ROUNDDOWN(IF(Y383=Y382,Z382,(ROW()-2)/368+0.01),2)</f>
        <v>#NUM!</v>
      </c>
    </row>
    <row r="384" spans="1:26" x14ac:dyDescent="0.2">
      <c r="A384" s="4" t="s">
        <v>647</v>
      </c>
      <c r="B384" s="10" t="s">
        <v>648</v>
      </c>
      <c r="C384" s="14" t="s">
        <v>602</v>
      </c>
      <c r="D384" s="10"/>
      <c r="E384" s="3" t="s">
        <v>576</v>
      </c>
      <c r="F384" s="3" t="s">
        <v>577</v>
      </c>
      <c r="G384" s="3" t="s">
        <v>25</v>
      </c>
      <c r="H384" s="3" t="s">
        <v>21</v>
      </c>
      <c r="I384" s="3">
        <v>20</v>
      </c>
      <c r="J384" s="3">
        <v>250</v>
      </c>
      <c r="K384" s="21">
        <v>0.5</v>
      </c>
      <c r="L384" s="3">
        <v>42</v>
      </c>
      <c r="M384" s="3">
        <v>260</v>
      </c>
      <c r="N384" s="21">
        <v>0.63</v>
      </c>
      <c r="O384" s="25">
        <v>510</v>
      </c>
      <c r="P384" s="21">
        <v>0.56999999999999995</v>
      </c>
      <c r="Q384" s="21">
        <v>0.49</v>
      </c>
      <c r="T384" s="25">
        <f>J384+M384</f>
        <v>510</v>
      </c>
      <c r="U384" s="21">
        <f>ROUNDDOWN(IF(T384=T383,U383,(ROW()-2)/368),2)</f>
        <v>1.03</v>
      </c>
      <c r="V384" s="21">
        <f>ROUNDDOWN(IF(O384=O383,V383,(ROW()-740)/36+0.02),2)</f>
        <v>-9.86</v>
      </c>
      <c r="W384" s="25">
        <f>ROUNDDOWN(IF(I384=I383,W383,MAX(_xlfn.NORM.INV((ROW()-2)/644,250,43),150))/10,0)*10</f>
        <v>250</v>
      </c>
      <c r="X384" s="21">
        <f>ROUNDDOWN(IF(W384=W383,X383,(ROW()-2)/644),2)</f>
        <v>0.5</v>
      </c>
      <c r="Y384" s="3" t="e">
        <f>ROUNDDOWN(IF(L384=L383,Y383,MAX(_xlfn.NORM.INV((ROW()-2)/368,250,43),150))/10,0)*10</f>
        <v>#NUM!</v>
      </c>
      <c r="Z384" s="21" t="e">
        <f>ROUNDDOWN(IF(Y384=Y383,Z383,(ROW()-2)/368+0.01),2)</f>
        <v>#NUM!</v>
      </c>
    </row>
    <row r="385" spans="1:26" x14ac:dyDescent="0.2">
      <c r="A385" s="4" t="s">
        <v>1709</v>
      </c>
      <c r="B385" s="10" t="s">
        <v>1701</v>
      </c>
      <c r="C385" s="14" t="s">
        <v>1710</v>
      </c>
      <c r="D385" s="10"/>
      <c r="E385" s="3" t="s">
        <v>576</v>
      </c>
      <c r="F385" s="3" t="s">
        <v>1639</v>
      </c>
      <c r="G385" s="3" t="s">
        <v>25</v>
      </c>
      <c r="H385" s="3" t="s">
        <v>67</v>
      </c>
      <c r="I385" s="3">
        <v>20</v>
      </c>
      <c r="J385" s="3">
        <v>250</v>
      </c>
      <c r="K385" s="21">
        <v>0.5</v>
      </c>
      <c r="L385" s="3">
        <v>43</v>
      </c>
      <c r="M385" s="3">
        <v>220</v>
      </c>
      <c r="N385" s="21">
        <v>0.24</v>
      </c>
      <c r="O385" s="25">
        <v>470</v>
      </c>
      <c r="P385" s="21">
        <v>0.46</v>
      </c>
      <c r="Q385" s="21">
        <v>0.35</v>
      </c>
      <c r="T385" s="25">
        <f>J385+M385</f>
        <v>470</v>
      </c>
      <c r="U385" s="21">
        <f>ROUNDDOWN(IF(T385=T384,U384,(ROW()-370)/276),2)</f>
        <v>0.05</v>
      </c>
      <c r="V385" s="21">
        <f>ROUNDDOWN(IF(O385=O384,V384,(ROW()-776)/22+0.04),2)</f>
        <v>-17.73</v>
      </c>
      <c r="W385" s="25">
        <f>ROUNDDOWN(IF(I385=I384,W384,MAX(_xlfn.NORM.INV((ROW()-2)/644,250,43),150))/10,0)*10</f>
        <v>250</v>
      </c>
      <c r="X385" s="21">
        <f>ROUNDDOWN(IF(W385=W384,X384,(ROW()-2)/644),2)</f>
        <v>0.5</v>
      </c>
      <c r="Y385" s="3">
        <f>ROUNDDOWN(IF(L384=L385,Y384,MAX(_xlfn.NORM.INV((ROW()-370)/276,250,43),150))/10,0)*10</f>
        <v>180</v>
      </c>
      <c r="Z385" s="21" t="e">
        <f>ROUNDDOWN(IF(Y385=Y384,Z384,(ROW()-370)/276),2)</f>
        <v>#NUM!</v>
      </c>
    </row>
    <row r="386" spans="1:26" x14ac:dyDescent="0.2">
      <c r="A386" s="4" t="s">
        <v>657</v>
      </c>
      <c r="B386" s="10" t="s">
        <v>658</v>
      </c>
      <c r="C386" s="14" t="s">
        <v>602</v>
      </c>
      <c r="D386" s="10"/>
      <c r="E386" s="3" t="s">
        <v>576</v>
      </c>
      <c r="F386" s="3" t="s">
        <v>577</v>
      </c>
      <c r="G386" s="3" t="s">
        <v>25</v>
      </c>
      <c r="H386" s="3" t="s">
        <v>67</v>
      </c>
      <c r="I386" s="3">
        <v>20</v>
      </c>
      <c r="J386" s="3">
        <v>250</v>
      </c>
      <c r="K386" s="21">
        <v>0.5</v>
      </c>
      <c r="L386" s="3">
        <v>55</v>
      </c>
      <c r="M386" s="3">
        <v>240</v>
      </c>
      <c r="N386" s="21">
        <v>0.41</v>
      </c>
      <c r="O386" s="25">
        <v>490</v>
      </c>
      <c r="P386" s="21">
        <v>0.54</v>
      </c>
      <c r="Q386" s="21">
        <v>0.44</v>
      </c>
      <c r="T386" s="25">
        <f>J386+M386</f>
        <v>490</v>
      </c>
      <c r="U386" s="21">
        <f>ROUNDDOWN(IF(T386=T385,U385,(ROW()-370)/276),2)</f>
        <v>0.05</v>
      </c>
      <c r="V386" s="21">
        <f>ROUNDDOWN(IF(O386=O385,V385,(ROW()-776)/22+0.04),2)</f>
        <v>-17.68</v>
      </c>
      <c r="W386" s="25">
        <f>ROUNDDOWN(IF(I386=I385,W385,MAX(_xlfn.NORM.INV((ROW()-2)/644,250,43),150))/10,0)*10</f>
        <v>250</v>
      </c>
      <c r="X386" s="21">
        <f>ROUNDDOWN(IF(W386=W385,X385,(ROW()-2)/644),2)</f>
        <v>0.5</v>
      </c>
      <c r="Y386" s="3">
        <f>ROUNDDOWN(IF(L385=L386,Y385,MAX(_xlfn.NORM.INV((ROW()-370)/276,250,43),150))/10,0)*10</f>
        <v>180</v>
      </c>
      <c r="Z386" s="21" t="e">
        <f>ROUNDDOWN(IF(Y386=Y385,Z385,(ROW()-370)/276),2)</f>
        <v>#NUM!</v>
      </c>
    </row>
    <row r="387" spans="1:26" x14ac:dyDescent="0.2">
      <c r="A387" s="4" t="s">
        <v>1715</v>
      </c>
      <c r="B387" s="10" t="s">
        <v>1716</v>
      </c>
      <c r="C387" s="14" t="s">
        <v>1710</v>
      </c>
      <c r="D387" s="10"/>
      <c r="E387" s="3" t="s">
        <v>576</v>
      </c>
      <c r="F387" s="3" t="s">
        <v>1639</v>
      </c>
      <c r="G387" s="3" t="s">
        <v>25</v>
      </c>
      <c r="H387" s="3" t="s">
        <v>67</v>
      </c>
      <c r="I387" s="3">
        <v>20</v>
      </c>
      <c r="J387" s="3">
        <v>250</v>
      </c>
      <c r="K387" s="21">
        <v>0.5</v>
      </c>
      <c r="L387" s="3">
        <v>104</v>
      </c>
      <c r="M387" s="3">
        <v>290</v>
      </c>
      <c r="N387" s="21">
        <v>0.82</v>
      </c>
      <c r="O387" s="25">
        <v>540</v>
      </c>
      <c r="P387" s="21">
        <v>0.79</v>
      </c>
      <c r="Q387" s="21">
        <v>0.67</v>
      </c>
      <c r="T387" s="25">
        <f>J387+M387</f>
        <v>540</v>
      </c>
      <c r="U387" s="21">
        <f>ROUNDDOWN(IF(T387=T386,U386,(ROW()-370)/276),2)</f>
        <v>0.06</v>
      </c>
      <c r="V387" s="21">
        <f>ROUNDDOWN(IF(O387=O386,V386,(ROW()-776)/22+0.04),2)</f>
        <v>-17.64</v>
      </c>
      <c r="W387" s="25">
        <f>ROUNDDOWN(IF(I387=I386,W386,MAX(_xlfn.NORM.INV((ROW()-2)/644,250,43),150))/10,0)*10</f>
        <v>250</v>
      </c>
      <c r="X387" s="21">
        <f>ROUNDDOWN(IF(W387=W386,X386,(ROW()-2)/644),2)</f>
        <v>0.5</v>
      </c>
      <c r="Y387" s="3">
        <f>ROUNDDOWN(IF(L386=L387,Y386,MAX(_xlfn.NORM.INV((ROW()-370)/276,250,43),150))/10,0)*10</f>
        <v>180</v>
      </c>
      <c r="Z387" s="21" t="e">
        <f>ROUNDDOWN(IF(Y387=Y386,Z386,(ROW()-370)/276),2)</f>
        <v>#NUM!</v>
      </c>
    </row>
    <row r="388" spans="1:26" x14ac:dyDescent="0.2">
      <c r="A388" s="4" t="s">
        <v>979</v>
      </c>
      <c r="B388" s="10" t="s">
        <v>980</v>
      </c>
      <c r="C388" s="14" t="s">
        <v>981</v>
      </c>
      <c r="D388" s="10"/>
      <c r="E388" s="3" t="s">
        <v>894</v>
      </c>
      <c r="F388" s="3" t="s">
        <v>895</v>
      </c>
      <c r="G388" s="3" t="s">
        <v>25</v>
      </c>
      <c r="H388" s="3" t="s">
        <v>67</v>
      </c>
      <c r="I388" s="3">
        <v>20</v>
      </c>
      <c r="J388" s="3">
        <v>250</v>
      </c>
      <c r="K388" s="21">
        <v>0.5</v>
      </c>
      <c r="L388" s="3">
        <v>45</v>
      </c>
      <c r="M388" s="3">
        <v>230</v>
      </c>
      <c r="N388" s="21">
        <v>0.32</v>
      </c>
      <c r="O388" s="25">
        <v>480</v>
      </c>
      <c r="P388" s="21">
        <v>0.5</v>
      </c>
      <c r="Q388" s="21">
        <v>0.99</v>
      </c>
      <c r="T388" s="25">
        <f>J388+M388</f>
        <v>480</v>
      </c>
      <c r="U388" s="21">
        <f>ROUNDDOWN(IF(T388=T387,U387,(ROW()-370)/276),2)</f>
        <v>0.06</v>
      </c>
      <c r="V388" s="21">
        <v>0.99</v>
      </c>
      <c r="W388" s="25">
        <f>ROUNDDOWN(IF(I388=I387,W387,MAX(_xlfn.NORM.INV((ROW()-2)/644,250,43),150))/10,0)*10</f>
        <v>250</v>
      </c>
      <c r="X388" s="21">
        <f>ROUNDDOWN(IF(W388=W387,X387,(ROW()-2)/644),2)</f>
        <v>0.5</v>
      </c>
      <c r="Y388" s="3">
        <f>ROUNDDOWN(IF(L387=L388,Y387,MAX(_xlfn.NORM.INV((ROW()-370)/276,250,43),150))/10,0)*10</f>
        <v>180</v>
      </c>
      <c r="Z388" s="21" t="e">
        <f>ROUNDDOWN(IF(Y388=Y387,Z387,(ROW()-370)/276),2)</f>
        <v>#NUM!</v>
      </c>
    </row>
    <row r="389" spans="1:26" x14ac:dyDescent="0.2">
      <c r="A389" s="4" t="s">
        <v>1557</v>
      </c>
      <c r="B389" s="10" t="s">
        <v>1558</v>
      </c>
      <c r="C389" s="14" t="s">
        <v>1544</v>
      </c>
      <c r="D389" s="10"/>
      <c r="E389" s="3" t="s">
        <v>1501</v>
      </c>
      <c r="F389" s="3" t="s">
        <v>1502</v>
      </c>
      <c r="G389" s="3" t="s">
        <v>25</v>
      </c>
      <c r="H389" s="3" t="s">
        <v>21</v>
      </c>
      <c r="I389" s="3">
        <v>20</v>
      </c>
      <c r="J389" s="3">
        <v>250</v>
      </c>
      <c r="K389" s="21">
        <v>0.5</v>
      </c>
      <c r="L389" s="3">
        <v>0</v>
      </c>
      <c r="M389" s="3">
        <v>150</v>
      </c>
      <c r="N389" s="21">
        <v>0.01</v>
      </c>
      <c r="O389" s="25">
        <v>400</v>
      </c>
      <c r="P389" s="21">
        <v>0.12</v>
      </c>
      <c r="Q389" s="21">
        <v>0.12</v>
      </c>
      <c r="T389" s="25">
        <f>J389+M389</f>
        <v>400</v>
      </c>
      <c r="U389" s="21">
        <f>ROUNDDOWN(IF(T389=T388,U388,(ROW()-2)/368),2)</f>
        <v>1.05</v>
      </c>
      <c r="V389" s="21">
        <f>1%+0.11</f>
        <v>0.12</v>
      </c>
      <c r="W389" s="25">
        <f>ROUNDDOWN(IF(I389=I388,W388,MAX(_xlfn.NORM.INV((ROW()-2)/644,250,43),150))/10,0)*10</f>
        <v>250</v>
      </c>
      <c r="X389" s="21">
        <f>ROUNDDOWN(IF(W389=W388,X388,(ROW()-2)/644),2)</f>
        <v>0.5</v>
      </c>
      <c r="Y389" s="3" t="e">
        <f>ROUNDDOWN(IF(L389=L388,Y388,MAX(_xlfn.NORM.INV((ROW()-2)/368,250,43),150))/10,0)*10</f>
        <v>#NUM!</v>
      </c>
      <c r="Z389" s="21" t="e">
        <f>ROUNDDOWN(IF(Y389=Y388,Z388,(ROW()-2)/368+0.01),2)</f>
        <v>#NUM!</v>
      </c>
    </row>
    <row r="390" spans="1:26" x14ac:dyDescent="0.2">
      <c r="A390" s="4" t="s">
        <v>1626</v>
      </c>
      <c r="B390" s="10" t="s">
        <v>1627</v>
      </c>
      <c r="C390" s="14" t="s">
        <v>1567</v>
      </c>
      <c r="D390" s="10"/>
      <c r="E390" s="3" t="s">
        <v>1501</v>
      </c>
      <c r="F390" s="3" t="s">
        <v>1502</v>
      </c>
      <c r="G390" s="3" t="s">
        <v>25</v>
      </c>
      <c r="H390" s="3" t="s">
        <v>67</v>
      </c>
      <c r="I390" s="3">
        <v>20</v>
      </c>
      <c r="J390" s="3">
        <v>250</v>
      </c>
      <c r="K390" s="21">
        <v>0.5</v>
      </c>
      <c r="L390" s="3">
        <v>63</v>
      </c>
      <c r="M390" s="3">
        <v>260</v>
      </c>
      <c r="N390" s="21">
        <v>0.59</v>
      </c>
      <c r="O390" s="25">
        <v>510</v>
      </c>
      <c r="P390" s="21">
        <v>0.66</v>
      </c>
      <c r="Q390" s="21">
        <v>0.82</v>
      </c>
      <c r="T390" s="25">
        <f>J390+M390</f>
        <v>510</v>
      </c>
      <c r="U390" s="21">
        <f>ROUNDDOWN(IF(T390=T389,U389,(ROW()-370)/276),2)</f>
        <v>7.0000000000000007E-2</v>
      </c>
      <c r="V390" s="21">
        <f>ROUNDDOWN(IF(O390=O389,V389,(ROW()-898)/35+0.02),2)</f>
        <v>-14.49</v>
      </c>
      <c r="W390" s="25">
        <f>ROUNDDOWN(IF(I390=I389,W389,MAX(_xlfn.NORM.INV((ROW()-2)/644,250,43),150))/10,0)*10</f>
        <v>250</v>
      </c>
      <c r="X390" s="21">
        <f>ROUNDDOWN(IF(W390=W389,X389,(ROW()-2)/644),2)</f>
        <v>0.5</v>
      </c>
      <c r="Y390" s="3">
        <f>ROUNDDOWN(IF(L389=L390,Y389,MAX(_xlfn.NORM.INV((ROW()-370)/276,250,43),150))/10,0)*10</f>
        <v>180</v>
      </c>
      <c r="Z390" s="21" t="e">
        <f>ROUNDDOWN(IF(Y390=Y389,Z389,(ROW()-370)/276),2)</f>
        <v>#NUM!</v>
      </c>
    </row>
    <row r="391" spans="1:26" x14ac:dyDescent="0.2">
      <c r="A391" s="4" t="s">
        <v>1204</v>
      </c>
      <c r="B391" s="10" t="s">
        <v>1205</v>
      </c>
      <c r="C391" s="14" t="s">
        <v>1199</v>
      </c>
      <c r="D391" s="10"/>
      <c r="E391" s="3" t="s">
        <v>280</v>
      </c>
      <c r="F391" s="3" t="s">
        <v>1180</v>
      </c>
      <c r="G391" s="3" t="s">
        <v>25</v>
      </c>
      <c r="H391" s="3" t="s">
        <v>21</v>
      </c>
      <c r="I391" s="3">
        <v>20</v>
      </c>
      <c r="J391" s="3">
        <v>250</v>
      </c>
      <c r="K391" s="21">
        <v>0.5</v>
      </c>
      <c r="L391" s="3">
        <v>22</v>
      </c>
      <c r="M391" s="3">
        <v>230</v>
      </c>
      <c r="N391" s="21">
        <v>0.33</v>
      </c>
      <c r="O391" s="25">
        <v>480</v>
      </c>
      <c r="P391" s="21">
        <v>0.41</v>
      </c>
      <c r="Q391" s="21">
        <v>0.21</v>
      </c>
      <c r="R391" s="2"/>
      <c r="T391" s="25">
        <f>J391+M391</f>
        <v>480</v>
      </c>
      <c r="U391" s="21">
        <f>ROUNDDOWN(IF(T391=T390,U390,(ROW()-2)/368),2)</f>
        <v>1.05</v>
      </c>
      <c r="V391" s="21">
        <f>ROUNDDOWN(IF(O391=O390,V390,(ROW()-953)/18+0.05),2)</f>
        <v>-31.17</v>
      </c>
      <c r="W391" s="25">
        <f>ROUNDDOWN(IF(I391=I390,W390,MAX(_xlfn.NORM.INV((ROW()-2)/644,250,43),150))/10,0)*10</f>
        <v>250</v>
      </c>
      <c r="X391" s="21">
        <f>ROUNDDOWN(IF(W391=W390,X390,(ROW()-2)/644),2)</f>
        <v>0.5</v>
      </c>
      <c r="Y391" s="3" t="e">
        <f>ROUNDDOWN(IF(L391=L390,Y390,MAX(_xlfn.NORM.INV((ROW()-2)/368,250,43),150))/10,0)*10</f>
        <v>#NUM!</v>
      </c>
      <c r="Z391" s="21" t="e">
        <f>ROUNDDOWN(IF(Y391=Y390,Z390,(ROW()-2)/368+0.01),2)</f>
        <v>#NUM!</v>
      </c>
    </row>
    <row r="392" spans="1:26" x14ac:dyDescent="0.2">
      <c r="A392" s="3" t="s">
        <v>2378</v>
      </c>
      <c r="B392" s="3" t="s">
        <v>2379</v>
      </c>
      <c r="C392" s="14" t="s">
        <v>2375</v>
      </c>
      <c r="E392" s="3" t="s">
        <v>2366</v>
      </c>
      <c r="F392" s="3" t="s">
        <v>2367</v>
      </c>
      <c r="G392" s="3" t="s">
        <v>25</v>
      </c>
      <c r="H392" s="3" t="s">
        <v>21</v>
      </c>
      <c r="I392" s="3">
        <v>20</v>
      </c>
      <c r="J392" s="3">
        <v>250</v>
      </c>
      <c r="K392" s="21">
        <v>0.5</v>
      </c>
      <c r="L392" s="3">
        <v>0</v>
      </c>
      <c r="M392" s="3">
        <v>150</v>
      </c>
      <c r="N392" s="21">
        <v>0.01</v>
      </c>
      <c r="O392" s="25">
        <v>400</v>
      </c>
      <c r="P392" s="21">
        <v>0.12</v>
      </c>
      <c r="Q392" s="21">
        <v>0.38</v>
      </c>
      <c r="T392" s="25">
        <f>J392+M392</f>
        <v>400</v>
      </c>
      <c r="U392" s="21">
        <f>ROUNDDOWN(IF(T392=T391,U391,(ROW()-2)/368),2)</f>
        <v>1.05</v>
      </c>
      <c r="V392" s="21">
        <f>ROUNDDOWN(IF(O392=O391,V391,(ROW()-1042)/13+0.15),2)</f>
        <v>-49.85</v>
      </c>
      <c r="W392" s="25">
        <f>ROUNDDOWN(IF(I392=I391,W391,MAX(_xlfn.NORM.INV((ROW()-2)/644,250,43),150))/10,0)*10</f>
        <v>250</v>
      </c>
      <c r="X392" s="21">
        <f>ROUNDDOWN(IF(W392=W391,X391,(ROW()-2)/644),2)</f>
        <v>0.5</v>
      </c>
      <c r="Y392" s="3" t="e">
        <f>ROUNDDOWN(IF(L392=L391,Y391,MAX(_xlfn.NORM.INV((ROW()-2)/368,250,43),150))/10,0)*10</f>
        <v>#NUM!</v>
      </c>
      <c r="Z392" s="21" t="e">
        <f>ROUNDDOWN(IF(Y392=Y391,Z391,(ROW()-2)/368+0.01),2)</f>
        <v>#NUM!</v>
      </c>
    </row>
    <row r="393" spans="1:26" x14ac:dyDescent="0.2">
      <c r="A393" s="3" t="s">
        <v>2373</v>
      </c>
      <c r="B393" s="3" t="s">
        <v>2374</v>
      </c>
      <c r="C393" s="14" t="s">
        <v>2375</v>
      </c>
      <c r="E393" s="3" t="s">
        <v>2366</v>
      </c>
      <c r="F393" s="3" t="s">
        <v>2367</v>
      </c>
      <c r="G393" s="3" t="s">
        <v>25</v>
      </c>
      <c r="H393" s="3" t="s">
        <v>21</v>
      </c>
      <c r="I393" s="3">
        <v>20</v>
      </c>
      <c r="J393" s="3">
        <v>250</v>
      </c>
      <c r="K393" s="21">
        <v>0.5</v>
      </c>
      <c r="L393" s="3">
        <v>36</v>
      </c>
      <c r="M393" s="3">
        <v>250</v>
      </c>
      <c r="N393" s="21">
        <v>0.53</v>
      </c>
      <c r="O393" s="25">
        <v>500</v>
      </c>
      <c r="P393" s="21">
        <v>0.5</v>
      </c>
      <c r="Q393" s="21">
        <v>0.76</v>
      </c>
      <c r="T393" s="25">
        <f>J393+M393</f>
        <v>500</v>
      </c>
      <c r="U393" s="21">
        <f>ROUNDDOWN(IF(T393=T392,U392,(ROW()-2)/368),2)</f>
        <v>1.06</v>
      </c>
      <c r="V393" s="21">
        <f>ROUNDDOWN(IF(O393=O392,V392,(ROW()-1042)/13+0.15),2)</f>
        <v>-49.77</v>
      </c>
      <c r="W393" s="25">
        <f>ROUNDDOWN(IF(I393=I392,W392,MAX(_xlfn.NORM.INV((ROW()-2)/644,250,43),150))/10,0)*10</f>
        <v>250</v>
      </c>
      <c r="X393" s="21">
        <f>ROUNDDOWN(IF(W393=W392,X392,(ROW()-2)/644),2)</f>
        <v>0.5</v>
      </c>
      <c r="Y393" s="3" t="e">
        <f>ROUNDDOWN(IF(L393=L392,Y392,MAX(_xlfn.NORM.INV((ROW()-2)/368,250,43),150))/10,0)*10</f>
        <v>#NUM!</v>
      </c>
      <c r="Z393" s="21" t="e">
        <f>ROUNDDOWN(IF(Y393=Y392,Z392,(ROW()-2)/368+0.01),2)</f>
        <v>#NUM!</v>
      </c>
    </row>
    <row r="394" spans="1:26" x14ac:dyDescent="0.2">
      <c r="A394" s="4" t="s">
        <v>1885</v>
      </c>
      <c r="B394" s="10" t="s">
        <v>1886</v>
      </c>
      <c r="C394" s="14" t="s">
        <v>1866</v>
      </c>
      <c r="D394" s="10"/>
      <c r="E394" s="3" t="s">
        <v>1744</v>
      </c>
      <c r="F394" s="3" t="s">
        <v>1744</v>
      </c>
      <c r="G394" s="3" t="s">
        <v>25</v>
      </c>
      <c r="H394" s="3" t="s">
        <v>21</v>
      </c>
      <c r="I394" s="3">
        <v>21</v>
      </c>
      <c r="J394" s="3">
        <v>260</v>
      </c>
      <c r="K394" s="21">
        <v>0.6</v>
      </c>
      <c r="L394" s="3">
        <v>24</v>
      </c>
      <c r="M394" s="3">
        <v>240</v>
      </c>
      <c r="N394" s="21">
        <v>0.45</v>
      </c>
      <c r="O394" s="25">
        <v>500</v>
      </c>
      <c r="P394" s="21">
        <v>0.5</v>
      </c>
      <c r="Q394" s="21">
        <v>0.37</v>
      </c>
      <c r="T394" s="25">
        <f>J394+M394</f>
        <v>500</v>
      </c>
      <c r="U394" s="21">
        <f>ROUNDDOWN(IF(T394=T393,U393,(ROW()-2)/368),2)</f>
        <v>1.06</v>
      </c>
      <c r="V394" s="21">
        <f>ROUNDDOWN(IF(O394=O393,V393,(ROW()-2)/60+0.01),2)</f>
        <v>-49.77</v>
      </c>
      <c r="W394" s="25">
        <f>ROUNDDOWN(IF(I394=I393,W393,MAX(_xlfn.NORM.INV((ROW()-2)/644,250,43),150))/10,0)*10</f>
        <v>260</v>
      </c>
      <c r="X394" s="21">
        <f>ROUNDDOWN(IF(W394=W393,X393,(ROW()-2)/644),2)</f>
        <v>0.6</v>
      </c>
      <c r="Y394" s="3" t="e">
        <f>ROUNDDOWN(IF(L394=L393,Y393,MAX(_xlfn.NORM.INV((ROW()-2)/368,250,43),150))/10,0)*10</f>
        <v>#NUM!</v>
      </c>
      <c r="Z394" s="21" t="e">
        <f>ROUNDDOWN(IF(Y394=Y393,Z393,(ROW()-2)/368+0.01),2)</f>
        <v>#NUM!</v>
      </c>
    </row>
    <row r="395" spans="1:26" x14ac:dyDescent="0.2">
      <c r="A395" s="4" t="s">
        <v>1994</v>
      </c>
      <c r="B395" s="10" t="s">
        <v>1995</v>
      </c>
      <c r="C395" s="14" t="s">
        <v>1991</v>
      </c>
      <c r="D395" s="10"/>
      <c r="E395" s="3" t="s">
        <v>1744</v>
      </c>
      <c r="F395" s="3" t="s">
        <v>1744</v>
      </c>
      <c r="G395" s="3" t="s">
        <v>25</v>
      </c>
      <c r="H395" s="3" t="s">
        <v>67</v>
      </c>
      <c r="I395" s="3">
        <v>21</v>
      </c>
      <c r="J395" s="3">
        <v>260</v>
      </c>
      <c r="K395" s="21">
        <v>0.6</v>
      </c>
      <c r="L395" s="3">
        <v>24</v>
      </c>
      <c r="M395" s="3">
        <v>200</v>
      </c>
      <c r="N395" s="21">
        <v>0.12</v>
      </c>
      <c r="O395" s="25">
        <v>460</v>
      </c>
      <c r="P395" s="21">
        <v>0.4</v>
      </c>
      <c r="Q395" s="21">
        <v>0.71</v>
      </c>
      <c r="T395" s="25">
        <f>J395+M395</f>
        <v>460</v>
      </c>
      <c r="U395" s="21">
        <f>ROUNDDOWN(IF(T395=T394,U394,(ROW()-370)/276),2)</f>
        <v>0.09</v>
      </c>
      <c r="V395" s="21">
        <f>ROUNDDOWN(IF(O395=O394,V394,(ROW()-62)/29+0.06),2)</f>
        <v>11.54</v>
      </c>
      <c r="W395" s="25">
        <f>ROUNDDOWN(IF(I395=I394,W394,MAX(_xlfn.NORM.INV((ROW()-2)/644,250,43),150))/10,0)*10</f>
        <v>260</v>
      </c>
      <c r="X395" s="21">
        <f>ROUNDDOWN(IF(W395=W394,X394,(ROW()-2)/644),2)</f>
        <v>0.6</v>
      </c>
      <c r="Y395" s="3" t="e">
        <f>ROUNDDOWN(IF(L394=L395,Y394,MAX(_xlfn.NORM.INV((ROW()-370)/276,250,43),150))/10,0)*10</f>
        <v>#NUM!</v>
      </c>
      <c r="Z395" s="21" t="e">
        <f>ROUNDDOWN(IF(Y395=Y394,Z394,(ROW()-370)/276),2)</f>
        <v>#NUM!</v>
      </c>
    </row>
    <row r="396" spans="1:26" x14ac:dyDescent="0.2">
      <c r="A396" s="4" t="s">
        <v>1989</v>
      </c>
      <c r="B396" s="10" t="s">
        <v>1990</v>
      </c>
      <c r="C396" s="14" t="s">
        <v>1991</v>
      </c>
      <c r="D396" s="10"/>
      <c r="E396" s="3" t="s">
        <v>1744</v>
      </c>
      <c r="F396" s="3" t="s">
        <v>1744</v>
      </c>
      <c r="G396" s="3" t="s">
        <v>25</v>
      </c>
      <c r="H396" s="3" t="s">
        <v>67</v>
      </c>
      <c r="I396" s="3">
        <v>21</v>
      </c>
      <c r="J396" s="3">
        <v>260</v>
      </c>
      <c r="K396" s="21">
        <v>0.6</v>
      </c>
      <c r="L396" s="3">
        <v>87</v>
      </c>
      <c r="M396" s="3">
        <v>280</v>
      </c>
      <c r="N396" s="21">
        <v>0.77</v>
      </c>
      <c r="O396" s="25">
        <v>540</v>
      </c>
      <c r="P396" s="21">
        <v>0.79</v>
      </c>
      <c r="Q396" s="21">
        <v>0.92</v>
      </c>
      <c r="T396" s="25">
        <f>J396+M396</f>
        <v>540</v>
      </c>
      <c r="U396" s="21">
        <f>ROUNDDOWN(IF(T396=T395,U395,(ROW()-370)/276),2)</f>
        <v>0.09</v>
      </c>
      <c r="V396" s="21">
        <f>ROUNDDOWN(IF(O396=O395,V395,(ROW()-62)/29+0.06),2)</f>
        <v>11.57</v>
      </c>
      <c r="W396" s="25">
        <f>ROUNDDOWN(IF(I396=I395,W395,MAX(_xlfn.NORM.INV((ROW()-2)/644,250,43),150))/10,0)*10</f>
        <v>260</v>
      </c>
      <c r="X396" s="21">
        <f>ROUNDDOWN(IF(W396=W395,X395,(ROW()-2)/644),2)</f>
        <v>0.6</v>
      </c>
      <c r="Y396" s="3">
        <f>ROUNDDOWN(IF(L395=L396,Y395,MAX(_xlfn.NORM.INV((ROW()-370)/276,250,43),150))/10,0)*10</f>
        <v>190</v>
      </c>
      <c r="Z396" s="21" t="e">
        <f>ROUNDDOWN(IF(Y396=Y395,Z395,(ROW()-370)/276),2)</f>
        <v>#NUM!</v>
      </c>
    </row>
    <row r="397" spans="1:26" x14ac:dyDescent="0.2">
      <c r="A397" s="4" t="s">
        <v>481</v>
      </c>
      <c r="B397" s="10" t="s">
        <v>482</v>
      </c>
      <c r="C397" s="14" t="s">
        <v>472</v>
      </c>
      <c r="D397" s="10"/>
      <c r="E397" s="3" t="s">
        <v>203</v>
      </c>
      <c r="F397" s="3" t="s">
        <v>423</v>
      </c>
      <c r="G397" s="3" t="s">
        <v>25</v>
      </c>
      <c r="H397" s="3" t="s">
        <v>21</v>
      </c>
      <c r="I397" s="3">
        <v>21</v>
      </c>
      <c r="J397" s="3">
        <v>260</v>
      </c>
      <c r="K397" s="21">
        <v>0.6</v>
      </c>
      <c r="L397" s="3">
        <v>43</v>
      </c>
      <c r="M397" s="3">
        <v>260</v>
      </c>
      <c r="N397" s="21">
        <v>0.63</v>
      </c>
      <c r="O397" s="25">
        <v>520</v>
      </c>
      <c r="P397" s="21">
        <v>0.61</v>
      </c>
      <c r="Q397" s="21">
        <v>0.66</v>
      </c>
      <c r="T397" s="25">
        <f>J397+M397</f>
        <v>520</v>
      </c>
      <c r="U397" s="21">
        <f>ROUNDDOWN(IF(T397=T396,U396,(ROW()-2)/368),2)</f>
        <v>1.07</v>
      </c>
      <c r="V397" s="21">
        <f>ROUNDDOWN(IF(O397=O396,V396,(ROW()-274)/103+0.01),2)</f>
        <v>1.2</v>
      </c>
      <c r="W397" s="25">
        <f>ROUNDDOWN(IF(I397=I396,W396,MAX(_xlfn.NORM.INV((ROW()-2)/644,250,43),150))/10,0)*10</f>
        <v>260</v>
      </c>
      <c r="X397" s="21">
        <f>ROUNDDOWN(IF(W397=W396,X396,(ROW()-2)/644),2)</f>
        <v>0.6</v>
      </c>
      <c r="Y397" s="3" t="e">
        <f>ROUNDDOWN(IF(L397=L396,Y396,MAX(_xlfn.NORM.INV((ROW()-2)/368,250,43),150))/10,0)*10</f>
        <v>#NUM!</v>
      </c>
      <c r="Z397" s="21" t="e">
        <f>ROUNDDOWN(IF(Y397=Y396,Z396,(ROW()-2)/368+0.01),2)</f>
        <v>#NUM!</v>
      </c>
    </row>
    <row r="398" spans="1:26" x14ac:dyDescent="0.2">
      <c r="A398" s="4" t="s">
        <v>837</v>
      </c>
      <c r="B398" s="10" t="s">
        <v>838</v>
      </c>
      <c r="C398" s="14" t="s">
        <v>782</v>
      </c>
      <c r="D398" s="10"/>
      <c r="E398" s="3" t="s">
        <v>65</v>
      </c>
      <c r="F398" s="3" t="s">
        <v>675</v>
      </c>
      <c r="G398" s="3" t="s">
        <v>25</v>
      </c>
      <c r="H398" s="3" t="s">
        <v>67</v>
      </c>
      <c r="I398" s="3">
        <v>21</v>
      </c>
      <c r="J398" s="3">
        <v>260</v>
      </c>
      <c r="K398" s="21">
        <v>0.6</v>
      </c>
      <c r="L398" s="3">
        <v>77</v>
      </c>
      <c r="M398" s="3">
        <v>270</v>
      </c>
      <c r="N398" s="21">
        <v>0.69</v>
      </c>
      <c r="O398" s="25">
        <v>530</v>
      </c>
      <c r="P398" s="21">
        <v>0.75</v>
      </c>
      <c r="Q398" s="21">
        <v>0.66</v>
      </c>
      <c r="T398" s="25">
        <f>J398+M398</f>
        <v>530</v>
      </c>
      <c r="U398" s="21">
        <f>ROUNDDOWN(IF(T398=T397,U397,(ROW()-370)/276),2)</f>
        <v>0.1</v>
      </c>
      <c r="V398" s="21">
        <f>ROUNDDOWN(IF(O398=O397,V397,(ROW()-592)/78+0.02),2)</f>
        <v>-2.46</v>
      </c>
      <c r="W398" s="25">
        <f>ROUNDDOWN(IF(I398=I397,W397,MAX(_xlfn.NORM.INV((ROW()-2)/644,250,43),150))/10,0)*10</f>
        <v>260</v>
      </c>
      <c r="X398" s="21">
        <f>ROUNDDOWN(IF(W398=W397,X397,(ROW()-2)/644),2)</f>
        <v>0.6</v>
      </c>
      <c r="Y398" s="3">
        <f>ROUNDDOWN(IF(L397=L398,Y397,MAX(_xlfn.NORM.INV((ROW()-370)/276,250,43),150))/10,0)*10</f>
        <v>190</v>
      </c>
      <c r="Z398" s="21" t="e">
        <f>ROUNDDOWN(IF(Y398=Y397,Z397,(ROW()-370)/276),2)</f>
        <v>#NUM!</v>
      </c>
    </row>
    <row r="399" spans="1:26" x14ac:dyDescent="0.2">
      <c r="A399" s="4" t="s">
        <v>817</v>
      </c>
      <c r="B399" s="10" t="s">
        <v>818</v>
      </c>
      <c r="C399" s="14" t="s">
        <v>782</v>
      </c>
      <c r="D399" s="10"/>
      <c r="E399" s="3" t="s">
        <v>65</v>
      </c>
      <c r="F399" s="3" t="s">
        <v>675</v>
      </c>
      <c r="G399" s="3" t="s">
        <v>25</v>
      </c>
      <c r="H399" s="3" t="s">
        <v>67</v>
      </c>
      <c r="I399" s="3">
        <v>21</v>
      </c>
      <c r="J399" s="3">
        <v>260</v>
      </c>
      <c r="K399" s="21">
        <v>0.6</v>
      </c>
      <c r="L399" s="3">
        <v>80</v>
      </c>
      <c r="M399" s="3">
        <v>270</v>
      </c>
      <c r="N399" s="21">
        <v>0.69</v>
      </c>
      <c r="O399" s="25">
        <v>530</v>
      </c>
      <c r="P399" s="21">
        <v>0.75</v>
      </c>
      <c r="Q399" s="21">
        <v>0.66</v>
      </c>
      <c r="T399" s="25">
        <f>J399+M399</f>
        <v>530</v>
      </c>
      <c r="U399" s="21">
        <f>ROUNDDOWN(IF(T399=T398,U398,(ROW()-370)/276),2)</f>
        <v>0.1</v>
      </c>
      <c r="V399" s="21">
        <f>ROUNDDOWN(IF(O399=O398,V398,(ROW()-592)/78+0.02),2)</f>
        <v>-2.46</v>
      </c>
      <c r="W399" s="25">
        <f>ROUNDDOWN(IF(I399=I398,W398,MAX(_xlfn.NORM.INV((ROW()-2)/644,250,43),150))/10,0)*10</f>
        <v>260</v>
      </c>
      <c r="X399" s="21">
        <f>ROUNDDOWN(IF(W399=W398,X398,(ROW()-2)/644),2)</f>
        <v>0.6</v>
      </c>
      <c r="Y399" s="3">
        <f>ROUNDDOWN(IF(L398=L399,Y398,MAX(_xlfn.NORM.INV((ROW()-370)/276,250,43),150))/10,0)*10</f>
        <v>190</v>
      </c>
      <c r="Z399" s="21" t="e">
        <f>ROUNDDOWN(IF(Y399=Y398,Z398,(ROW()-370)/276),2)</f>
        <v>#NUM!</v>
      </c>
    </row>
    <row r="400" spans="1:26" x14ac:dyDescent="0.2">
      <c r="A400" s="4" t="s">
        <v>663</v>
      </c>
      <c r="B400" s="10" t="s">
        <v>664</v>
      </c>
      <c r="C400" s="14" t="s">
        <v>602</v>
      </c>
      <c r="D400" s="10"/>
      <c r="E400" s="3" t="s">
        <v>576</v>
      </c>
      <c r="F400" s="3" t="s">
        <v>577</v>
      </c>
      <c r="G400" s="3" t="s">
        <v>25</v>
      </c>
      <c r="H400" s="3" t="s">
        <v>67</v>
      </c>
      <c r="I400" s="3">
        <v>21</v>
      </c>
      <c r="J400" s="3">
        <v>260</v>
      </c>
      <c r="K400" s="21">
        <v>0.6</v>
      </c>
      <c r="L400" s="3">
        <v>98</v>
      </c>
      <c r="M400" s="3">
        <v>290</v>
      </c>
      <c r="N400" s="21">
        <v>0.82</v>
      </c>
      <c r="O400" s="25">
        <v>550</v>
      </c>
      <c r="P400" s="21">
        <v>0.82</v>
      </c>
      <c r="Q400" s="21">
        <v>0.81</v>
      </c>
      <c r="T400" s="25">
        <f>J400+M400</f>
        <v>550</v>
      </c>
      <c r="U400" s="21">
        <f>ROUNDDOWN(IF(T400=T399,U399,(ROW()-370)/276),2)</f>
        <v>0.1</v>
      </c>
      <c r="V400" s="21">
        <f>ROUNDDOWN(IF(O400=O399,V399,(ROW()-776)/22+0.04),2)</f>
        <v>-17.05</v>
      </c>
      <c r="W400" s="25">
        <f>ROUNDDOWN(IF(I400=I399,W399,MAX(_xlfn.NORM.INV((ROW()-2)/644,250,43),150))/10,0)*10</f>
        <v>260</v>
      </c>
      <c r="X400" s="21">
        <f>ROUNDDOWN(IF(W400=W399,X399,(ROW()-2)/644),2)</f>
        <v>0.6</v>
      </c>
      <c r="Y400" s="3">
        <f>ROUNDDOWN(IF(L399=L400,Y399,MAX(_xlfn.NORM.INV((ROW()-370)/276,250,43),150))/10,0)*10</f>
        <v>190</v>
      </c>
      <c r="Z400" s="21" t="e">
        <f>ROUNDDOWN(IF(Y400=Y399,Z399,(ROW()-370)/276),2)</f>
        <v>#NUM!</v>
      </c>
    </row>
    <row r="401" spans="1:34" x14ac:dyDescent="0.2">
      <c r="A401" s="4" t="s">
        <v>974</v>
      </c>
      <c r="B401" s="10" t="s">
        <v>975</v>
      </c>
      <c r="C401" s="14" t="s">
        <v>947</v>
      </c>
      <c r="D401" s="10"/>
      <c r="E401" s="3" t="s">
        <v>894</v>
      </c>
      <c r="F401" s="3" t="s">
        <v>895</v>
      </c>
      <c r="G401" s="3" t="s">
        <v>25</v>
      </c>
      <c r="H401" s="3" t="s">
        <v>21</v>
      </c>
      <c r="I401" s="3">
        <v>21</v>
      </c>
      <c r="J401" s="3">
        <v>260</v>
      </c>
      <c r="K401" s="21">
        <v>0.6</v>
      </c>
      <c r="L401" s="3">
        <v>8</v>
      </c>
      <c r="M401" s="3">
        <v>210</v>
      </c>
      <c r="N401" s="21">
        <v>0.18</v>
      </c>
      <c r="O401" s="25">
        <v>470</v>
      </c>
      <c r="P401" s="21">
        <v>0.34</v>
      </c>
      <c r="Q401" s="21">
        <v>0.52</v>
      </c>
      <c r="T401" s="25">
        <f>J401+M401</f>
        <v>470</v>
      </c>
      <c r="U401" s="21">
        <f>ROUNDDOWN(IF(T401=T400,U400,(ROW()-2)/368),2)</f>
        <v>1.08</v>
      </c>
      <c r="V401" s="21">
        <f>ROUNDDOWN(IF(O401=O400,V400,(ROW()-849)/15+0.06),2)</f>
        <v>-29.8</v>
      </c>
      <c r="W401" s="25">
        <f>ROUNDDOWN(IF(I401=I400,W400,MAX(_xlfn.NORM.INV((ROW()-2)/644,250,43),150))/10,0)*10</f>
        <v>260</v>
      </c>
      <c r="X401" s="21">
        <f>ROUNDDOWN(IF(W401=W400,X400,(ROW()-2)/644),2)</f>
        <v>0.6</v>
      </c>
      <c r="Y401" s="3" t="e">
        <f>ROUNDDOWN(IF(L401=L400,Y400,MAX(_xlfn.NORM.INV((ROW()-2)/368,250,43),150))/10,0)*10</f>
        <v>#NUM!</v>
      </c>
      <c r="Z401" s="21" t="e">
        <f>ROUNDDOWN(IF(Y401=Y400,Z400,(ROW()-2)/368+0.01),2)</f>
        <v>#NUM!</v>
      </c>
      <c r="AC401" s="1"/>
      <c r="AD401" s="1"/>
      <c r="AE401" s="1"/>
      <c r="AF401" s="1"/>
      <c r="AG401" s="1"/>
      <c r="AH401" s="1"/>
    </row>
    <row r="402" spans="1:34" x14ac:dyDescent="0.2">
      <c r="A402" s="4" t="s">
        <v>1604</v>
      </c>
      <c r="B402" s="10" t="s">
        <v>1605</v>
      </c>
      <c r="C402" s="14" t="s">
        <v>1567</v>
      </c>
      <c r="D402" s="10"/>
      <c r="E402" s="3" t="s">
        <v>1501</v>
      </c>
      <c r="F402" s="3" t="s">
        <v>1502</v>
      </c>
      <c r="G402" s="3" t="s">
        <v>25</v>
      </c>
      <c r="H402" s="3" t="s">
        <v>67</v>
      </c>
      <c r="I402" s="3">
        <v>21</v>
      </c>
      <c r="J402" s="3">
        <v>260</v>
      </c>
      <c r="K402" s="21">
        <v>0.6</v>
      </c>
      <c r="L402" s="3">
        <v>52</v>
      </c>
      <c r="M402" s="3">
        <v>240</v>
      </c>
      <c r="N402" s="21">
        <v>0.41</v>
      </c>
      <c r="O402" s="25">
        <v>500</v>
      </c>
      <c r="P402" s="21">
        <v>0.6</v>
      </c>
      <c r="Q402" s="21">
        <v>0.73</v>
      </c>
      <c r="T402" s="25">
        <f>J402+M402</f>
        <v>500</v>
      </c>
      <c r="U402" s="21">
        <f>ROUNDDOWN(IF(T402=T401,U401,(ROW()-370)/276),2)</f>
        <v>0.11</v>
      </c>
      <c r="V402" s="21">
        <f>ROUNDDOWN(IF(O402=O401,V401,(ROW()-898)/35+0.02),2)</f>
        <v>-14.15</v>
      </c>
      <c r="W402" s="25">
        <f>ROUNDDOWN(IF(I402=I401,W401,MAX(_xlfn.NORM.INV((ROW()-2)/644,250,43),150))/10,0)*10</f>
        <v>260</v>
      </c>
      <c r="X402" s="21">
        <f>ROUNDDOWN(IF(W402=W401,X401,(ROW()-2)/644),2)</f>
        <v>0.6</v>
      </c>
      <c r="Y402" s="3">
        <f>ROUNDDOWN(IF(L401=L402,Y401,MAX(_xlfn.NORM.INV((ROW()-370)/276,250,43),150))/10,0)*10</f>
        <v>190</v>
      </c>
      <c r="Z402" s="21" t="e">
        <f>ROUNDDOWN(IF(Y402=Y401,Z401,(ROW()-370)/276),2)</f>
        <v>#NUM!</v>
      </c>
    </row>
    <row r="403" spans="1:34" x14ac:dyDescent="0.2">
      <c r="A403" s="3" t="s">
        <v>2330</v>
      </c>
      <c r="B403" s="3" t="s">
        <v>2331</v>
      </c>
      <c r="C403" s="14" t="s">
        <v>2329</v>
      </c>
      <c r="E403" s="3" t="s">
        <v>2308</v>
      </c>
      <c r="F403" s="3" t="s">
        <v>2309</v>
      </c>
      <c r="G403" s="3" t="s">
        <v>25</v>
      </c>
      <c r="H403" s="3" t="s">
        <v>21</v>
      </c>
      <c r="I403" s="3">
        <v>21</v>
      </c>
      <c r="J403" s="3">
        <v>260</v>
      </c>
      <c r="K403" s="21">
        <v>0.6</v>
      </c>
      <c r="L403" s="3">
        <v>112</v>
      </c>
      <c r="M403" s="3">
        <v>330</v>
      </c>
      <c r="N403" s="21">
        <v>0.98</v>
      </c>
      <c r="O403" s="25">
        <v>590</v>
      </c>
      <c r="P403" s="21">
        <v>0.89</v>
      </c>
      <c r="Q403" s="21">
        <v>0.9</v>
      </c>
      <c r="T403" s="25">
        <f>J403+M403</f>
        <v>590</v>
      </c>
      <c r="U403" s="21">
        <f>ROUNDDOWN(IF(T403=T402,U402,(ROW()-2)/368),2)</f>
        <v>1.08</v>
      </c>
      <c r="V403" s="21">
        <f>ROUNDDOWN(IF(O403=O402,V402,(ROW()-1019)/11+0.09),2)</f>
        <v>-55.91</v>
      </c>
      <c r="W403" s="25">
        <f>ROUNDDOWN(IF(I403=I402,W402,MAX(_xlfn.NORM.INV((ROW()-2)/644,250,43),150))/10,0)*10</f>
        <v>260</v>
      </c>
      <c r="X403" s="21">
        <f>ROUNDDOWN(IF(W403=W402,X402,(ROW()-2)/644),2)</f>
        <v>0.6</v>
      </c>
      <c r="Y403" s="3" t="e">
        <f>ROUNDDOWN(IF(L403=L402,Y402,MAX(_xlfn.NORM.INV((ROW()-2)/368,250,43),150))/10,0)*10</f>
        <v>#NUM!</v>
      </c>
      <c r="Z403" s="21" t="e">
        <f>ROUNDDOWN(IF(Y403=Y402,Z402,(ROW()-2)/368+0.01),2)</f>
        <v>#NUM!</v>
      </c>
    </row>
    <row r="404" spans="1:34" x14ac:dyDescent="0.2">
      <c r="A404" s="4" t="s">
        <v>1372</v>
      </c>
      <c r="B404" s="10" t="s">
        <v>1373</v>
      </c>
      <c r="C404" s="14" t="s">
        <v>1319</v>
      </c>
      <c r="D404" s="10" t="s">
        <v>434</v>
      </c>
      <c r="E404" s="3" t="s">
        <v>203</v>
      </c>
      <c r="F404" s="3" t="s">
        <v>1268</v>
      </c>
      <c r="G404" s="3" t="s">
        <v>25</v>
      </c>
      <c r="H404" s="3" t="s">
        <v>21</v>
      </c>
      <c r="I404" s="3">
        <v>22</v>
      </c>
      <c r="J404" s="3">
        <v>260</v>
      </c>
      <c r="K404" s="21">
        <v>0.6</v>
      </c>
      <c r="L404" s="3">
        <v>0</v>
      </c>
      <c r="M404" s="3">
        <v>150</v>
      </c>
      <c r="N404" s="21">
        <v>0.01</v>
      </c>
      <c r="O404" s="25">
        <v>410</v>
      </c>
      <c r="P404" s="21">
        <v>0.15</v>
      </c>
      <c r="Q404" s="21">
        <v>0.2</v>
      </c>
      <c r="T404" s="25">
        <f>J404+M404</f>
        <v>410</v>
      </c>
      <c r="U404" s="21">
        <f>ROUNDDOWN(IF(T404=T403,U403,(ROW()-2)/368),2)</f>
        <v>1.0900000000000001</v>
      </c>
      <c r="V404" s="21">
        <f>ROUNDDOWN(IF(O404=O403,V403,(ROW()-274)/103+0.01),2)</f>
        <v>1.27</v>
      </c>
      <c r="W404" s="25">
        <f>ROUNDDOWN(IF(I404=I403,W403,MAX(_xlfn.NORM.INV((ROW()-2)/644,250,43),150))/10,0)*10</f>
        <v>260</v>
      </c>
      <c r="X404" s="21">
        <f>ROUNDDOWN(IF(W404=W403,X403,(ROW()-2)/644),2)</f>
        <v>0.6</v>
      </c>
      <c r="Y404" s="3" t="e">
        <f>ROUNDDOWN(IF(L404=L403,Y403,MAX(_xlfn.NORM.INV((ROW()-2)/368,250,43),150))/10,0)*10</f>
        <v>#NUM!</v>
      </c>
      <c r="Z404" s="21" t="e">
        <f>ROUNDDOWN(IF(Y404=Y403,Z403,(ROW()-2)/368+0.01),2)</f>
        <v>#NUM!</v>
      </c>
    </row>
    <row r="405" spans="1:34" x14ac:dyDescent="0.2">
      <c r="A405" s="4" t="s">
        <v>263</v>
      </c>
      <c r="B405" s="10" t="s">
        <v>264</v>
      </c>
      <c r="C405" s="14" t="s">
        <v>232</v>
      </c>
      <c r="D405" s="10"/>
      <c r="E405" s="3" t="s">
        <v>203</v>
      </c>
      <c r="F405" s="3" t="s">
        <v>204</v>
      </c>
      <c r="G405" s="3" t="s">
        <v>25</v>
      </c>
      <c r="H405" s="3" t="s">
        <v>21</v>
      </c>
      <c r="I405" s="3">
        <v>22</v>
      </c>
      <c r="J405" s="3">
        <v>260</v>
      </c>
      <c r="K405" s="21">
        <v>0.6</v>
      </c>
      <c r="L405" s="3">
        <v>0</v>
      </c>
      <c r="M405" s="3">
        <v>150</v>
      </c>
      <c r="N405" s="21">
        <v>0.01</v>
      </c>
      <c r="O405" s="25">
        <v>410</v>
      </c>
      <c r="P405" s="21">
        <v>0.15</v>
      </c>
      <c r="Q405" s="21">
        <v>0.2</v>
      </c>
      <c r="T405" s="25">
        <f>J405+M405</f>
        <v>410</v>
      </c>
      <c r="U405" s="21">
        <f>ROUNDDOWN(IF(T405=T404,U404,(ROW()-2)/368),2)</f>
        <v>1.0900000000000001</v>
      </c>
      <c r="V405" s="21">
        <f>ROUNDDOWN(IF(O405=O404,V404,(ROW()-274)/103+0.01),2)</f>
        <v>1.27</v>
      </c>
      <c r="W405" s="25">
        <f>ROUNDDOWN(IF(I405=I404,W404,MAX(_xlfn.NORM.INV((ROW()-2)/644,250,43),150))/10,0)*10</f>
        <v>260</v>
      </c>
      <c r="X405" s="21">
        <f>ROUNDDOWN(IF(W405=W404,X404,(ROW()-2)/644),2)</f>
        <v>0.6</v>
      </c>
      <c r="Y405" s="3" t="e">
        <f>ROUNDDOWN(IF(L405=L404,Y404,MAX(_xlfn.NORM.INV((ROW()-2)/368,250,43),150))/10,0)*10</f>
        <v>#NUM!</v>
      </c>
      <c r="Z405" s="21" t="e">
        <f>ROUNDDOWN(IF(Y405=Y404,Z404,(ROW()-2)/368+0.01),2)</f>
        <v>#NUM!</v>
      </c>
    </row>
    <row r="406" spans="1:34" x14ac:dyDescent="0.2">
      <c r="A406" s="4" t="s">
        <v>1486</v>
      </c>
      <c r="B406" s="10" t="s">
        <v>1487</v>
      </c>
      <c r="C406" s="14" t="s">
        <v>1463</v>
      </c>
      <c r="D406" s="10"/>
      <c r="E406" s="3" t="s">
        <v>1443</v>
      </c>
      <c r="F406" s="3" t="s">
        <v>1444</v>
      </c>
      <c r="G406" s="3" t="s">
        <v>25</v>
      </c>
      <c r="H406" s="3" t="s">
        <v>67</v>
      </c>
      <c r="I406" s="3">
        <v>22</v>
      </c>
      <c r="J406" s="3">
        <v>260</v>
      </c>
      <c r="K406" s="21">
        <v>0.6</v>
      </c>
      <c r="L406" s="3">
        <v>74</v>
      </c>
      <c r="M406" s="3">
        <v>270</v>
      </c>
      <c r="N406" s="21">
        <v>0.69</v>
      </c>
      <c r="O406" s="25">
        <v>530</v>
      </c>
      <c r="P406" s="21">
        <v>0.75</v>
      </c>
      <c r="Q406" s="21">
        <v>0.92</v>
      </c>
      <c r="T406" s="25">
        <f>J406+M406</f>
        <v>530</v>
      </c>
      <c r="U406" s="21">
        <f>ROUNDDOWN(IF(T406=T405,U405,(ROW()-370)/276),2)</f>
        <v>0.13</v>
      </c>
      <c r="V406" s="21">
        <f>ROUNDDOWN(IF(O406=O405,V405,(ROW()-493)/15+0.06),2)</f>
        <v>-5.74</v>
      </c>
      <c r="W406" s="25">
        <f>ROUNDDOWN(IF(I406=I405,W405,MAX(_xlfn.NORM.INV((ROW()-2)/644,250,43),150))/10,0)*10</f>
        <v>260</v>
      </c>
      <c r="X406" s="21">
        <f>ROUNDDOWN(IF(W406=W405,X405,(ROW()-2)/644),2)</f>
        <v>0.6</v>
      </c>
      <c r="Y406" s="3">
        <f>ROUNDDOWN(IF(L405=L406,Y405,MAX(_xlfn.NORM.INV((ROW()-370)/276,250,43),150))/10,0)*10</f>
        <v>200</v>
      </c>
      <c r="Z406" s="21" t="e">
        <f>ROUNDDOWN(IF(Y406=Y405,Z405,(ROW()-370)/276),2)</f>
        <v>#NUM!</v>
      </c>
    </row>
    <row r="407" spans="1:34" x14ac:dyDescent="0.2">
      <c r="A407" s="4" t="s">
        <v>839</v>
      </c>
      <c r="B407" s="10" t="s">
        <v>840</v>
      </c>
      <c r="C407" s="14" t="s">
        <v>782</v>
      </c>
      <c r="D407" s="10"/>
      <c r="E407" s="3" t="s">
        <v>65</v>
      </c>
      <c r="F407" s="3" t="s">
        <v>675</v>
      </c>
      <c r="G407" s="3" t="s">
        <v>25</v>
      </c>
      <c r="H407" s="3" t="s">
        <v>67</v>
      </c>
      <c r="I407" s="3">
        <v>22</v>
      </c>
      <c r="J407" s="3">
        <v>260</v>
      </c>
      <c r="K407" s="21">
        <v>0.6</v>
      </c>
      <c r="L407" s="3">
        <v>90</v>
      </c>
      <c r="M407" s="3">
        <v>280</v>
      </c>
      <c r="N407" s="21">
        <v>0.77</v>
      </c>
      <c r="O407" s="25">
        <v>540</v>
      </c>
      <c r="P407" s="21">
        <v>0.79</v>
      </c>
      <c r="Q407" s="21">
        <v>0.72</v>
      </c>
      <c r="T407" s="25">
        <f>J407+M407</f>
        <v>540</v>
      </c>
      <c r="U407" s="21">
        <f>ROUNDDOWN(IF(T407=T406,U406,(ROW()-370)/276),2)</f>
        <v>0.13</v>
      </c>
      <c r="V407" s="21">
        <f>ROUNDDOWN(IF(O407=O406,V406,(ROW()-592)/78+0.02),2)</f>
        <v>-2.35</v>
      </c>
      <c r="W407" s="25">
        <f>ROUNDDOWN(IF(I407=I406,W406,MAX(_xlfn.NORM.INV((ROW()-2)/644,250,43),150))/10,0)*10</f>
        <v>260</v>
      </c>
      <c r="X407" s="21">
        <f>ROUNDDOWN(IF(W407=W406,X406,(ROW()-2)/644),2)</f>
        <v>0.6</v>
      </c>
      <c r="Y407" s="3">
        <f>ROUNDDOWN(IF(L406=L407,Y406,MAX(_xlfn.NORM.INV((ROW()-370)/276,250,43),150))/10,0)*10</f>
        <v>200</v>
      </c>
      <c r="Z407" s="21" t="e">
        <f>ROUNDDOWN(IF(Y407=Y406,Z406,(ROW()-370)/276),2)</f>
        <v>#NUM!</v>
      </c>
    </row>
    <row r="408" spans="1:34" x14ac:dyDescent="0.2">
      <c r="A408" s="3" t="s">
        <v>2386</v>
      </c>
      <c r="B408" s="3" t="s">
        <v>2387</v>
      </c>
      <c r="C408" s="14" t="s">
        <v>2375</v>
      </c>
      <c r="E408" s="3" t="s">
        <v>2366</v>
      </c>
      <c r="F408" s="3" t="s">
        <v>2367</v>
      </c>
      <c r="G408" s="3" t="s">
        <v>25</v>
      </c>
      <c r="H408" s="3" t="s">
        <v>21</v>
      </c>
      <c r="I408" s="3">
        <v>22</v>
      </c>
      <c r="J408" s="3">
        <v>260</v>
      </c>
      <c r="K408" s="21">
        <v>0.6</v>
      </c>
      <c r="L408" s="3">
        <v>36</v>
      </c>
      <c r="M408" s="3">
        <v>250</v>
      </c>
      <c r="N408" s="21">
        <v>0.53</v>
      </c>
      <c r="O408" s="25">
        <v>510</v>
      </c>
      <c r="P408" s="21">
        <v>0.56999999999999995</v>
      </c>
      <c r="Q408" s="21">
        <v>0.84</v>
      </c>
      <c r="T408" s="25">
        <f>J408+M408</f>
        <v>510</v>
      </c>
      <c r="U408" s="21">
        <f>ROUNDDOWN(IF(T408=T407,U407,(ROW()-2)/368),2)</f>
        <v>1.1000000000000001</v>
      </c>
      <c r="V408" s="21">
        <f>ROUNDDOWN(IF(O408=O407,V407,(ROW()-1042)/13+0.15),2)</f>
        <v>-48.61</v>
      </c>
      <c r="W408" s="25">
        <f>ROUNDDOWN(IF(I408=I407,W407,MAX(_xlfn.NORM.INV((ROW()-2)/644,250,43),150))/10,0)*10</f>
        <v>260</v>
      </c>
      <c r="X408" s="21">
        <f>ROUNDDOWN(IF(W408=W407,X407,(ROW()-2)/644),2)</f>
        <v>0.6</v>
      </c>
      <c r="Y408" s="3" t="e">
        <f>ROUNDDOWN(IF(L408=L407,Y407,MAX(_xlfn.NORM.INV((ROW()-2)/368,250,43),150))/10,0)*10</f>
        <v>#NUM!</v>
      </c>
      <c r="Z408" s="21" t="e">
        <f>ROUNDDOWN(IF(Y408=Y407,Z407,(ROW()-2)/368+0.01),2)</f>
        <v>#NUM!</v>
      </c>
    </row>
    <row r="409" spans="1:34" x14ac:dyDescent="0.2">
      <c r="A409" s="4" t="s">
        <v>1897</v>
      </c>
      <c r="B409" s="10" t="s">
        <v>1898</v>
      </c>
      <c r="C409" s="14" t="s">
        <v>1866</v>
      </c>
      <c r="D409" s="10"/>
      <c r="E409" s="3" t="s">
        <v>1744</v>
      </c>
      <c r="F409" s="3" t="s">
        <v>1744</v>
      </c>
      <c r="G409" s="3" t="s">
        <v>25</v>
      </c>
      <c r="H409" s="3" t="s">
        <v>21</v>
      </c>
      <c r="I409" s="3">
        <v>23</v>
      </c>
      <c r="J409" s="3">
        <v>260</v>
      </c>
      <c r="K409" s="21">
        <v>0.6</v>
      </c>
      <c r="L409" s="3">
        <v>54</v>
      </c>
      <c r="M409" s="3">
        <v>280</v>
      </c>
      <c r="N409" s="21">
        <v>0.77</v>
      </c>
      <c r="O409" s="25">
        <v>540</v>
      </c>
      <c r="P409" s="21">
        <v>0.72</v>
      </c>
      <c r="Q409" s="21">
        <v>0.62</v>
      </c>
      <c r="T409" s="25">
        <f>J409+M409</f>
        <v>540</v>
      </c>
      <c r="U409" s="21">
        <f>ROUNDDOWN(IF(T409=T408,U408,(ROW()-2)/368),2)</f>
        <v>1.1000000000000001</v>
      </c>
      <c r="V409" s="21">
        <f>ROUNDDOWN(IF(O409=O408,V408,(ROW()-2)/60+0.01),2)</f>
        <v>6.79</v>
      </c>
      <c r="W409" s="25">
        <f>ROUNDDOWN(IF(I409=I408,W408,MAX(_xlfn.NORM.INV((ROW()-2)/644,250,43),150))/10,0)*10</f>
        <v>260</v>
      </c>
      <c r="X409" s="21">
        <f>ROUNDDOWN(IF(W409=W408,X408,(ROW()-2)/644),2)</f>
        <v>0.6</v>
      </c>
      <c r="Y409" s="3" t="e">
        <f>ROUNDDOWN(IF(L409=L408,Y408,MAX(_xlfn.NORM.INV((ROW()-2)/368,250,43),150))/10,0)*10</f>
        <v>#NUM!</v>
      </c>
      <c r="Z409" s="21" t="e">
        <f>ROUNDDOWN(IF(Y409=Y408,Z408,(ROW()-2)/368+0.01),2)</f>
        <v>#NUM!</v>
      </c>
    </row>
    <row r="410" spans="1:34" x14ac:dyDescent="0.2">
      <c r="A410" s="3" t="s">
        <v>2293</v>
      </c>
      <c r="B410" s="3" t="s">
        <v>2294</v>
      </c>
      <c r="C410" s="14" t="s">
        <v>2284</v>
      </c>
      <c r="E410" s="3" t="s">
        <v>2226</v>
      </c>
      <c r="F410" s="3" t="s">
        <v>2227</v>
      </c>
      <c r="G410" s="3" t="s">
        <v>25</v>
      </c>
      <c r="H410" s="3" t="s">
        <v>67</v>
      </c>
      <c r="I410" s="3">
        <v>23</v>
      </c>
      <c r="J410" s="3">
        <v>260</v>
      </c>
      <c r="K410" s="21">
        <v>0.6</v>
      </c>
      <c r="L410" s="3">
        <v>30</v>
      </c>
      <c r="M410" s="3">
        <v>210</v>
      </c>
      <c r="N410" s="21">
        <v>0.18</v>
      </c>
      <c r="O410" s="25">
        <v>470</v>
      </c>
      <c r="P410" s="21">
        <v>0.46</v>
      </c>
      <c r="Q410" s="21">
        <v>0.45</v>
      </c>
      <c r="T410" s="25">
        <f>J410+M410</f>
        <v>470</v>
      </c>
      <c r="U410" s="21">
        <f>ROUNDDOWN(IF(T410=T409,U409,(ROW()-370)/276),2)</f>
        <v>0.14000000000000001</v>
      </c>
      <c r="V410" s="21">
        <f>ROUNDDOWN(IF(O410=O409,V409,(ROW()-181)/11+0.09),2)</f>
        <v>20.9</v>
      </c>
      <c r="W410" s="25">
        <f>ROUNDDOWN(IF(I410=I409,W409,MAX(_xlfn.NORM.INV((ROW()-2)/644,250,43),150))/10,0)*10</f>
        <v>260</v>
      </c>
      <c r="X410" s="21">
        <f>ROUNDDOWN(IF(W410=W409,X409,(ROW()-2)/644),2)</f>
        <v>0.6</v>
      </c>
      <c r="Y410" s="3">
        <f>ROUNDDOWN(IF(L409=L410,Y409,MAX(_xlfn.NORM.INV((ROW()-370)/276,250,43),150))/10,0)*10</f>
        <v>200</v>
      </c>
      <c r="Z410" s="21" t="e">
        <f>ROUNDDOWN(IF(Y410=Y409,Z409,(ROW()-370)/276),2)</f>
        <v>#NUM!</v>
      </c>
    </row>
    <row r="411" spans="1:34" x14ac:dyDescent="0.2">
      <c r="A411" s="3" t="s">
        <v>28</v>
      </c>
      <c r="B411" s="3" t="s">
        <v>29</v>
      </c>
      <c r="C411" s="14" t="s">
        <v>24</v>
      </c>
      <c r="E411" s="3" t="s">
        <v>18</v>
      </c>
      <c r="F411" s="3" t="s">
        <v>19</v>
      </c>
      <c r="G411" s="3" t="s">
        <v>25</v>
      </c>
      <c r="H411" s="3" t="s">
        <v>21</v>
      </c>
      <c r="I411" s="3">
        <v>23</v>
      </c>
      <c r="J411" s="3">
        <v>260</v>
      </c>
      <c r="K411" s="21">
        <v>0.6</v>
      </c>
      <c r="L411" s="3">
        <v>24</v>
      </c>
      <c r="M411" s="3">
        <v>240</v>
      </c>
      <c r="N411" s="21">
        <v>0.45</v>
      </c>
      <c r="O411" s="25">
        <v>500</v>
      </c>
      <c r="P411" s="21">
        <v>0.5</v>
      </c>
      <c r="Q411" s="21">
        <v>0.64</v>
      </c>
      <c r="T411" s="25">
        <f>J411+M411</f>
        <v>500</v>
      </c>
      <c r="U411" s="21">
        <f>ROUNDDOWN(IF(T411=T410,U410,(ROW()-2)/368),2)</f>
        <v>1.1100000000000001</v>
      </c>
      <c r="V411" s="21">
        <f>ROUNDDOWN(IF(O411=O410,V410,(ROW()-219)/31+0.03),2)</f>
        <v>6.22</v>
      </c>
      <c r="W411" s="25">
        <f>ROUNDDOWN(IF(I411=I410,W410,MAX(_xlfn.NORM.INV((ROW()-2)/644,250,43),150))/10,0)*10</f>
        <v>260</v>
      </c>
      <c r="X411" s="21">
        <f>ROUNDDOWN(IF(W411=W410,X410,(ROW()-2)/644),2)</f>
        <v>0.6</v>
      </c>
      <c r="Y411" s="3" t="e">
        <f>ROUNDDOWN(IF(L411=L410,Y410,MAX(_xlfn.NORM.INV((ROW()-2)/368,250,43),150))/10,0)*10</f>
        <v>#NUM!</v>
      </c>
      <c r="Z411" s="21" t="e">
        <f>ROUNDDOWN(IF(Y411=Y410,Z410,(ROW()-2)/368+0.01),2)</f>
        <v>#NUM!</v>
      </c>
    </row>
    <row r="412" spans="1:34" x14ac:dyDescent="0.2">
      <c r="A412" s="4" t="s">
        <v>1352</v>
      </c>
      <c r="B412" s="10" t="s">
        <v>1353</v>
      </c>
      <c r="C412" s="14" t="s">
        <v>1319</v>
      </c>
      <c r="D412" s="10"/>
      <c r="E412" s="3" t="s">
        <v>203</v>
      </c>
      <c r="F412" s="3" t="s">
        <v>1268</v>
      </c>
      <c r="G412" s="3" t="s">
        <v>25</v>
      </c>
      <c r="H412" s="3" t="s">
        <v>21</v>
      </c>
      <c r="I412" s="3">
        <v>23</v>
      </c>
      <c r="J412" s="3">
        <v>260</v>
      </c>
      <c r="K412" s="21">
        <v>0.6</v>
      </c>
      <c r="L412" s="3">
        <v>0</v>
      </c>
      <c r="M412" s="3">
        <v>150</v>
      </c>
      <c r="N412" s="21">
        <v>0.01</v>
      </c>
      <c r="O412" s="25">
        <v>410</v>
      </c>
      <c r="P412" s="21">
        <v>0.15</v>
      </c>
      <c r="Q412" s="21">
        <v>0.2</v>
      </c>
      <c r="T412" s="25">
        <f>J412+M412</f>
        <v>410</v>
      </c>
      <c r="U412" s="21">
        <f>ROUNDDOWN(IF(T412=T411,U411,(ROW()-2)/368),2)</f>
        <v>1.1100000000000001</v>
      </c>
      <c r="V412" s="21">
        <f>ROUNDDOWN(IF(O412=O411,V411,(ROW()-274)/103+0.01),2)</f>
        <v>1.34</v>
      </c>
      <c r="W412" s="25">
        <f>ROUNDDOWN(IF(I412=I411,W411,MAX(_xlfn.NORM.INV((ROW()-2)/644,250,43),150))/10,0)*10</f>
        <v>260</v>
      </c>
      <c r="X412" s="21">
        <f>ROUNDDOWN(IF(W412=W411,X411,(ROW()-2)/644),2)</f>
        <v>0.6</v>
      </c>
      <c r="Y412" s="3" t="e">
        <f>ROUNDDOWN(IF(L412=L411,Y411,MAX(_xlfn.NORM.INV((ROW()-2)/368,250,43),150))/10,0)*10</f>
        <v>#NUM!</v>
      </c>
      <c r="Z412" s="21" t="e">
        <f>ROUNDDOWN(IF(Y412=Y411,Z411,(ROW()-2)/368+0.01),2)</f>
        <v>#NUM!</v>
      </c>
    </row>
    <row r="413" spans="1:34" x14ac:dyDescent="0.2">
      <c r="A413" s="4" t="s">
        <v>548</v>
      </c>
      <c r="B413" s="10" t="s">
        <v>549</v>
      </c>
      <c r="C413" s="14" t="s">
        <v>472</v>
      </c>
      <c r="D413" s="10"/>
      <c r="E413" s="3" t="s">
        <v>203</v>
      </c>
      <c r="F413" s="3" t="s">
        <v>423</v>
      </c>
      <c r="G413" s="3" t="s">
        <v>25</v>
      </c>
      <c r="H413" s="3" t="s">
        <v>21</v>
      </c>
      <c r="I413" s="3">
        <v>23</v>
      </c>
      <c r="J413" s="3">
        <v>260</v>
      </c>
      <c r="K413" s="21">
        <v>0.6</v>
      </c>
      <c r="L413" s="3">
        <v>24</v>
      </c>
      <c r="M413" s="3">
        <v>240</v>
      </c>
      <c r="N413" s="21">
        <v>0.45</v>
      </c>
      <c r="O413" s="25">
        <v>500</v>
      </c>
      <c r="P413" s="21">
        <v>0.5</v>
      </c>
      <c r="Q413" s="21">
        <v>0.52</v>
      </c>
      <c r="T413" s="25">
        <f>J413+M413</f>
        <v>500</v>
      </c>
      <c r="U413" s="21">
        <f>ROUNDDOWN(IF(T413=T412,U412,(ROW()-2)/368),2)</f>
        <v>1.1100000000000001</v>
      </c>
      <c r="V413" s="21">
        <f>ROUNDDOWN(IF(O413=O412,V412,(ROW()-274)/103+0.01),2)</f>
        <v>1.35</v>
      </c>
      <c r="W413" s="25">
        <f>ROUNDDOWN(IF(I413=I412,W412,MAX(_xlfn.NORM.INV((ROW()-2)/644,250,43),150))/10,0)*10</f>
        <v>260</v>
      </c>
      <c r="X413" s="21">
        <f>ROUNDDOWN(IF(W413=W412,X412,(ROW()-2)/644),2)</f>
        <v>0.6</v>
      </c>
      <c r="Y413" s="3" t="e">
        <f>ROUNDDOWN(IF(L413=L412,Y412,MAX(_xlfn.NORM.INV((ROW()-2)/368,250,43),150))/10,0)*10</f>
        <v>#NUM!</v>
      </c>
      <c r="Z413" s="21" t="e">
        <f>ROUNDDOWN(IF(Y413=Y412,Z412,(ROW()-2)/368+0.01),2)</f>
        <v>#NUM!</v>
      </c>
    </row>
    <row r="414" spans="1:34" x14ac:dyDescent="0.2">
      <c r="A414" s="4" t="s">
        <v>1332</v>
      </c>
      <c r="B414" s="10" t="s">
        <v>1333</v>
      </c>
      <c r="C414" s="14" t="s">
        <v>1319</v>
      </c>
      <c r="D414" s="10"/>
      <c r="E414" s="3" t="s">
        <v>203</v>
      </c>
      <c r="F414" s="3" t="s">
        <v>1268</v>
      </c>
      <c r="G414" s="3" t="s">
        <v>25</v>
      </c>
      <c r="H414" s="3" t="s">
        <v>21</v>
      </c>
      <c r="I414" s="3">
        <v>23</v>
      </c>
      <c r="J414" s="3">
        <v>260</v>
      </c>
      <c r="K414" s="21">
        <v>0.6</v>
      </c>
      <c r="L414" s="3">
        <v>54</v>
      </c>
      <c r="M414" s="3">
        <v>280</v>
      </c>
      <c r="N414" s="21">
        <v>0.77</v>
      </c>
      <c r="O414" s="25">
        <v>540</v>
      </c>
      <c r="P414" s="21">
        <v>0.72</v>
      </c>
      <c r="Q414" s="21">
        <v>0.8</v>
      </c>
      <c r="T414" s="25">
        <f>J414+M414</f>
        <v>540</v>
      </c>
      <c r="U414" s="21">
        <f>ROUNDDOWN(IF(T414=T413,U413,(ROW()-2)/368),2)</f>
        <v>1.1100000000000001</v>
      </c>
      <c r="V414" s="21">
        <f>ROUNDDOWN(IF(O414=O413,V413,(ROW()-274)/103+0.01),2)</f>
        <v>1.36</v>
      </c>
      <c r="W414" s="25">
        <f>ROUNDDOWN(IF(I414=I413,W413,MAX(_xlfn.NORM.INV((ROW()-2)/644,250,43),150))/10,0)*10</f>
        <v>260</v>
      </c>
      <c r="X414" s="21">
        <f>ROUNDDOWN(IF(W414=W413,X413,(ROW()-2)/644),2)</f>
        <v>0.6</v>
      </c>
      <c r="Y414" s="3" t="e">
        <f>ROUNDDOWN(IF(L414=L413,Y413,MAX(_xlfn.NORM.INV((ROW()-2)/368,250,43),150))/10,0)*10</f>
        <v>#NUM!</v>
      </c>
      <c r="Z414" s="21" t="e">
        <f>ROUNDDOWN(IF(Y414=Y413,Z413,(ROW()-2)/368+0.01),2)</f>
        <v>#NUM!</v>
      </c>
    </row>
    <row r="415" spans="1:34" x14ac:dyDescent="0.2">
      <c r="A415" s="4" t="s">
        <v>571</v>
      </c>
      <c r="B415" s="10" t="s">
        <v>572</v>
      </c>
      <c r="C415" s="14" t="s">
        <v>472</v>
      </c>
      <c r="D415" s="10"/>
      <c r="E415" s="3" t="s">
        <v>203</v>
      </c>
      <c r="F415" s="3" t="s">
        <v>423</v>
      </c>
      <c r="G415" s="3" t="s">
        <v>25</v>
      </c>
      <c r="H415" s="3" t="s">
        <v>21</v>
      </c>
      <c r="I415" s="3">
        <v>23</v>
      </c>
      <c r="J415" s="3">
        <v>260</v>
      </c>
      <c r="K415" s="21">
        <v>0.6</v>
      </c>
      <c r="L415" s="3">
        <v>80</v>
      </c>
      <c r="M415" s="3">
        <v>300</v>
      </c>
      <c r="N415" s="21">
        <v>0.89</v>
      </c>
      <c r="O415" s="25">
        <v>560</v>
      </c>
      <c r="P415" s="21">
        <v>0.79</v>
      </c>
      <c r="Q415" s="21">
        <v>0.83</v>
      </c>
      <c r="T415" s="25">
        <f>J415+M415</f>
        <v>560</v>
      </c>
      <c r="U415" s="21">
        <f>ROUNDDOWN(IF(T415=T414,U414,(ROW()-2)/368),2)</f>
        <v>1.1200000000000001</v>
      </c>
      <c r="V415" s="21">
        <f>ROUNDDOWN(IF(O415=O414,V414,(ROW()-274)/103+0.01),2)</f>
        <v>1.37</v>
      </c>
      <c r="W415" s="25">
        <f>ROUNDDOWN(IF(I415=I414,W414,MAX(_xlfn.NORM.INV((ROW()-2)/644,250,43),150))/10,0)*10</f>
        <v>260</v>
      </c>
      <c r="X415" s="21">
        <f>ROUNDDOWN(IF(W415=W414,X414,(ROW()-2)/644),2)</f>
        <v>0.6</v>
      </c>
      <c r="Y415" s="3" t="e">
        <f>ROUNDDOWN(IF(L415=L414,Y414,MAX(_xlfn.NORM.INV((ROW()-2)/368,250,43),150))/10,0)*10</f>
        <v>#NUM!</v>
      </c>
      <c r="Z415" s="21" t="e">
        <f>ROUNDDOWN(IF(Y415=Y414,Z414,(ROW()-2)/368+0.01),2)</f>
        <v>#NUM!</v>
      </c>
    </row>
    <row r="416" spans="1:34" x14ac:dyDescent="0.2">
      <c r="A416" s="4" t="s">
        <v>569</v>
      </c>
      <c r="B416" s="10" t="s">
        <v>570</v>
      </c>
      <c r="C416" s="14" t="s">
        <v>560</v>
      </c>
      <c r="D416" s="10"/>
      <c r="E416" s="3" t="s">
        <v>203</v>
      </c>
      <c r="F416" s="3" t="s">
        <v>423</v>
      </c>
      <c r="G416" s="3" t="s">
        <v>25</v>
      </c>
      <c r="H416" s="3" t="s">
        <v>67</v>
      </c>
      <c r="I416" s="3">
        <v>23</v>
      </c>
      <c r="J416" s="3">
        <v>260</v>
      </c>
      <c r="K416" s="21">
        <v>0.6</v>
      </c>
      <c r="L416" s="3">
        <v>49</v>
      </c>
      <c r="M416" s="3">
        <v>230</v>
      </c>
      <c r="N416" s="21">
        <v>0.32</v>
      </c>
      <c r="O416" s="25">
        <v>490</v>
      </c>
      <c r="P416" s="21">
        <v>0.54</v>
      </c>
      <c r="Q416" s="21">
        <v>0.62</v>
      </c>
      <c r="T416" s="25">
        <f>J416+M416</f>
        <v>490</v>
      </c>
      <c r="U416" s="21">
        <f>ROUNDDOWN(IF(T416=T415,U415,(ROW()-370)/276),2)</f>
        <v>0.16</v>
      </c>
      <c r="V416" s="21">
        <f>ROUNDDOWN(IF(O416=O415,V415,(ROW()-377)/41+0.02),2)</f>
        <v>0.97</v>
      </c>
      <c r="W416" s="25">
        <f>ROUNDDOWN(IF(I416=I415,W415,MAX(_xlfn.NORM.INV((ROW()-2)/644,250,43),150))/10,0)*10</f>
        <v>260</v>
      </c>
      <c r="X416" s="21">
        <f>ROUNDDOWN(IF(W416=W415,X415,(ROW()-2)/644),2)</f>
        <v>0.6</v>
      </c>
      <c r="Y416" s="3">
        <f>ROUNDDOWN(IF(L415=L416,Y415,MAX(_xlfn.NORM.INV((ROW()-370)/276,250,43),150))/10,0)*10</f>
        <v>200</v>
      </c>
      <c r="Z416" s="21" t="e">
        <f>ROUNDDOWN(IF(Y416=Y415,Z415,(ROW()-370)/276),2)</f>
        <v>#NUM!</v>
      </c>
    </row>
    <row r="417" spans="1:26" x14ac:dyDescent="0.2">
      <c r="A417" s="4" t="s">
        <v>1120</v>
      </c>
      <c r="B417" s="10" t="s">
        <v>1121</v>
      </c>
      <c r="C417" s="14" t="s">
        <v>1097</v>
      </c>
      <c r="D417" s="10"/>
      <c r="E417" s="3" t="s">
        <v>144</v>
      </c>
      <c r="F417" s="3" t="s">
        <v>1094</v>
      </c>
      <c r="G417" s="3" t="s">
        <v>25</v>
      </c>
      <c r="H417" s="3" t="s">
        <v>21</v>
      </c>
      <c r="I417" s="3">
        <v>23</v>
      </c>
      <c r="J417" s="3">
        <v>260</v>
      </c>
      <c r="K417" s="21">
        <v>0.6</v>
      </c>
      <c r="L417" s="3">
        <v>0</v>
      </c>
      <c r="M417" s="3">
        <v>150</v>
      </c>
      <c r="N417" s="21">
        <v>0.01</v>
      </c>
      <c r="O417" s="25">
        <v>410</v>
      </c>
      <c r="P417" s="21">
        <v>0.15</v>
      </c>
      <c r="Q417" s="21">
        <v>0.15</v>
      </c>
      <c r="T417" s="25">
        <f>J417+M417</f>
        <v>410</v>
      </c>
      <c r="U417" s="21">
        <f>ROUNDDOWN(IF(T417=T416,U416,(ROW()-2)/368),2)</f>
        <v>1.1200000000000001</v>
      </c>
      <c r="V417" s="21">
        <f>ROUNDDOWN(IF(O417=O416,V416,(ROW()-517)/33+0.03),2)</f>
        <v>-3</v>
      </c>
      <c r="W417" s="25">
        <f>ROUNDDOWN(IF(I417=I416,W416,MAX(_xlfn.NORM.INV((ROW()-2)/644,250,43),150))/10,0)*10</f>
        <v>260</v>
      </c>
      <c r="X417" s="21">
        <f>ROUNDDOWN(IF(W417=W416,X416,(ROW()-2)/644),2)</f>
        <v>0.6</v>
      </c>
      <c r="Y417" s="3" t="e">
        <f>ROUNDDOWN(IF(L417=L416,Y416,MAX(_xlfn.NORM.INV((ROW()-2)/368,250,43),150))/10,0)*10</f>
        <v>#NUM!</v>
      </c>
      <c r="Z417" s="21" t="e">
        <f>ROUNDDOWN(IF(Y417=Y416,Z416,(ROW()-2)/368+0.01),2)</f>
        <v>#NUM!</v>
      </c>
    </row>
    <row r="418" spans="1:26" x14ac:dyDescent="0.2">
      <c r="A418" s="5" t="s">
        <v>135</v>
      </c>
      <c r="B418" s="6" t="s">
        <v>136</v>
      </c>
      <c r="C418" s="14" t="s">
        <v>99</v>
      </c>
      <c r="D418" s="6"/>
      <c r="E418" s="3" t="s">
        <v>65</v>
      </c>
      <c r="F418" s="3" t="s">
        <v>66</v>
      </c>
      <c r="G418" s="3" t="s">
        <v>25</v>
      </c>
      <c r="H418" s="3" t="s">
        <v>67</v>
      </c>
      <c r="I418" s="3">
        <v>23</v>
      </c>
      <c r="J418" s="3">
        <v>260</v>
      </c>
      <c r="K418" s="21">
        <v>0.6</v>
      </c>
      <c r="L418" s="3">
        <v>63</v>
      </c>
      <c r="M418" s="3">
        <v>260</v>
      </c>
      <c r="N418" s="21">
        <v>0.59</v>
      </c>
      <c r="O418" s="25">
        <v>520</v>
      </c>
      <c r="P418" s="21">
        <v>0.7</v>
      </c>
      <c r="Q418" s="21">
        <v>0.56999999999999995</v>
      </c>
      <c r="T418" s="25">
        <f>J418+M418</f>
        <v>520</v>
      </c>
      <c r="U418" s="21">
        <f>ROUNDDOWN(IF(T418=T417,U417,(ROW()-370)/276),2)</f>
        <v>0.17</v>
      </c>
      <c r="V418" s="21">
        <f>ROUNDDOWN(IF(O418=O417,V417,(ROW()-592)/78+0.02),2)</f>
        <v>-2.21</v>
      </c>
      <c r="W418" s="25">
        <f>ROUNDDOWN(IF(I418=I417,W417,MAX(_xlfn.NORM.INV((ROW()-2)/644,250,43),150))/10,0)*10</f>
        <v>260</v>
      </c>
      <c r="X418" s="21">
        <f>ROUNDDOWN(IF(W418=W417,X417,(ROW()-2)/644),2)</f>
        <v>0.6</v>
      </c>
      <c r="Y418" s="3">
        <f>ROUNDDOWN(IF(L417=L418,Y417,MAX(_xlfn.NORM.INV((ROW()-370)/276,250,43),150))/10,0)*10</f>
        <v>200</v>
      </c>
      <c r="Z418" s="21" t="e">
        <f>ROUNDDOWN(IF(Y418=Y417,Z417,(ROW()-370)/276),2)</f>
        <v>#NUM!</v>
      </c>
    </row>
    <row r="419" spans="1:26" x14ac:dyDescent="0.2">
      <c r="A419" s="4" t="s">
        <v>811</v>
      </c>
      <c r="B419" s="10" t="s">
        <v>812</v>
      </c>
      <c r="C419" s="14" t="s">
        <v>782</v>
      </c>
      <c r="D419" s="10"/>
      <c r="E419" s="3" t="s">
        <v>65</v>
      </c>
      <c r="F419" s="3" t="s">
        <v>675</v>
      </c>
      <c r="G419" s="3" t="s">
        <v>25</v>
      </c>
      <c r="H419" s="3" t="s">
        <v>67</v>
      </c>
      <c r="I419" s="3">
        <v>23</v>
      </c>
      <c r="J419" s="3">
        <v>260</v>
      </c>
      <c r="K419" s="21">
        <v>0.6</v>
      </c>
      <c r="L419" s="3">
        <v>114</v>
      </c>
      <c r="M419" s="3">
        <v>330</v>
      </c>
      <c r="N419" s="21">
        <v>0.97</v>
      </c>
      <c r="O419" s="25">
        <v>590</v>
      </c>
      <c r="P419" s="21">
        <v>0.93</v>
      </c>
      <c r="Q419" s="21">
        <v>0.94</v>
      </c>
      <c r="T419" s="25">
        <f>J419+M419</f>
        <v>590</v>
      </c>
      <c r="U419" s="21">
        <f>ROUNDDOWN(IF(T419=T418,U418,(ROW()-370)/276),2)</f>
        <v>0.17</v>
      </c>
      <c r="V419" s="21">
        <f>ROUNDDOWN(IF(O419=O418,V418,(ROW()-592)/78+0.02),2)</f>
        <v>-2.19</v>
      </c>
      <c r="W419" s="25">
        <f>ROUNDDOWN(IF(I419=I418,W418,MAX(_xlfn.NORM.INV((ROW()-2)/644,250,43),150))/10,0)*10</f>
        <v>260</v>
      </c>
      <c r="X419" s="21">
        <f>ROUNDDOWN(IF(W419=W418,X418,(ROW()-2)/644),2)</f>
        <v>0.6</v>
      </c>
      <c r="Y419" s="3">
        <f>ROUNDDOWN(IF(L418=L419,Y418,MAX(_xlfn.NORM.INV((ROW()-370)/276,250,43),150))/10,0)*10</f>
        <v>210</v>
      </c>
      <c r="Z419" s="21">
        <f>ROUNDDOWN(IF(Y419=Y418,Z418,(ROW()-370)/276),2)</f>
        <v>0.17</v>
      </c>
    </row>
    <row r="420" spans="1:26" x14ac:dyDescent="0.2">
      <c r="A420" s="4" t="s">
        <v>661</v>
      </c>
      <c r="B420" s="10" t="s">
        <v>662</v>
      </c>
      <c r="C420" s="14" t="s">
        <v>602</v>
      </c>
      <c r="D420" s="10"/>
      <c r="E420" s="3" t="s">
        <v>576</v>
      </c>
      <c r="F420" s="3" t="s">
        <v>577</v>
      </c>
      <c r="G420" s="3" t="s">
        <v>25</v>
      </c>
      <c r="H420" s="3" t="s">
        <v>67</v>
      </c>
      <c r="I420" s="3">
        <v>23</v>
      </c>
      <c r="J420" s="3">
        <v>260</v>
      </c>
      <c r="K420" s="21">
        <v>0.6</v>
      </c>
      <c r="L420" s="3">
        <v>80</v>
      </c>
      <c r="M420" s="3">
        <v>270</v>
      </c>
      <c r="N420" s="21">
        <v>0.69</v>
      </c>
      <c r="O420" s="25">
        <v>530</v>
      </c>
      <c r="P420" s="21">
        <v>0.75</v>
      </c>
      <c r="Q420" s="21">
        <v>0.63</v>
      </c>
      <c r="T420" s="25">
        <f>J420+M420</f>
        <v>530</v>
      </c>
      <c r="U420" s="21">
        <f>ROUNDDOWN(IF(T420=T419,U419,(ROW()-370)/276),2)</f>
        <v>0.18</v>
      </c>
      <c r="V420" s="21">
        <f>ROUNDDOWN(IF(O420=O419,V419,(ROW()-776)/22+0.04),2)</f>
        <v>-16.14</v>
      </c>
      <c r="W420" s="25">
        <f>ROUNDDOWN(IF(I420=I419,W419,MAX(_xlfn.NORM.INV((ROW()-2)/644,250,43),150))/10,0)*10</f>
        <v>260</v>
      </c>
      <c r="X420" s="21">
        <f>ROUNDDOWN(IF(W420=W419,X419,(ROW()-2)/644),2)</f>
        <v>0.6</v>
      </c>
      <c r="Y420" s="3">
        <f>ROUNDDOWN(IF(L419=L420,Y419,MAX(_xlfn.NORM.INV((ROW()-370)/276,250,43),150))/10,0)*10</f>
        <v>210</v>
      </c>
      <c r="Z420" s="21">
        <f>ROUNDDOWN(IF(Y420=Y419,Z419,(ROW()-370)/276),2)</f>
        <v>0.17</v>
      </c>
    </row>
    <row r="421" spans="1:26" x14ac:dyDescent="0.2">
      <c r="A421" s="4" t="s">
        <v>655</v>
      </c>
      <c r="B421" s="10" t="s">
        <v>656</v>
      </c>
      <c r="C421" s="14" t="s">
        <v>602</v>
      </c>
      <c r="D421" s="10"/>
      <c r="E421" s="3" t="s">
        <v>576</v>
      </c>
      <c r="F421" s="3" t="s">
        <v>577</v>
      </c>
      <c r="G421" s="3" t="s">
        <v>25</v>
      </c>
      <c r="H421" s="3" t="s">
        <v>67</v>
      </c>
      <c r="I421" s="3">
        <v>23</v>
      </c>
      <c r="J421" s="3">
        <v>260</v>
      </c>
      <c r="K421" s="21">
        <v>0.6</v>
      </c>
      <c r="L421" s="3">
        <v>104</v>
      </c>
      <c r="M421" s="3">
        <v>290</v>
      </c>
      <c r="N421" s="21">
        <v>0.82</v>
      </c>
      <c r="O421" s="25">
        <v>550</v>
      </c>
      <c r="P421" s="21">
        <v>0.82</v>
      </c>
      <c r="Q421" s="21">
        <v>0.81</v>
      </c>
      <c r="T421" s="25">
        <f>J421+M421</f>
        <v>550</v>
      </c>
      <c r="U421" s="21">
        <f>ROUNDDOWN(IF(T421=T420,U420,(ROW()-370)/276),2)</f>
        <v>0.18</v>
      </c>
      <c r="V421" s="21">
        <f>ROUNDDOWN(IF(O421=O420,V420,(ROW()-776)/22+0.04),2)</f>
        <v>-16.09</v>
      </c>
      <c r="W421" s="25">
        <f>ROUNDDOWN(IF(I421=I420,W420,MAX(_xlfn.NORM.INV((ROW()-2)/644,250,43),150))/10,0)*10</f>
        <v>260</v>
      </c>
      <c r="X421" s="21">
        <f>ROUNDDOWN(IF(W421=W420,X420,(ROW()-2)/644),2)</f>
        <v>0.6</v>
      </c>
      <c r="Y421" s="3">
        <f>ROUNDDOWN(IF(L420=L421,Y420,MAX(_xlfn.NORM.INV((ROW()-370)/276,250,43),150))/10,0)*10</f>
        <v>210</v>
      </c>
      <c r="Z421" s="21">
        <f>ROUNDDOWN(IF(Y421=Y420,Z420,(ROW()-370)/276),2)</f>
        <v>0.17</v>
      </c>
    </row>
    <row r="422" spans="1:26" x14ac:dyDescent="0.2">
      <c r="A422" s="4" t="s">
        <v>1612</v>
      </c>
      <c r="B422" s="10" t="s">
        <v>1613</v>
      </c>
      <c r="C422" s="14" t="s">
        <v>1567</v>
      </c>
      <c r="D422" s="10"/>
      <c r="E422" s="3" t="s">
        <v>1501</v>
      </c>
      <c r="F422" s="3" t="s">
        <v>1502</v>
      </c>
      <c r="G422" s="3" t="s">
        <v>25</v>
      </c>
      <c r="H422" s="3" t="s">
        <v>67</v>
      </c>
      <c r="I422" s="3">
        <v>23</v>
      </c>
      <c r="J422" s="3">
        <v>260</v>
      </c>
      <c r="K422" s="21">
        <v>0.6</v>
      </c>
      <c r="L422" s="3">
        <v>45</v>
      </c>
      <c r="M422" s="3">
        <v>230</v>
      </c>
      <c r="N422" s="21">
        <v>0.32</v>
      </c>
      <c r="O422" s="25">
        <v>490</v>
      </c>
      <c r="P422" s="21">
        <v>0.54</v>
      </c>
      <c r="Q422" s="21">
        <v>0.7</v>
      </c>
      <c r="T422" s="25">
        <f>J422+M422</f>
        <v>490</v>
      </c>
      <c r="U422" s="21">
        <f>ROUNDDOWN(IF(T422=T421,U421,(ROW()-370)/276),2)</f>
        <v>0.18</v>
      </c>
      <c r="V422" s="21">
        <f>ROUNDDOWN(IF(O422=O421,V421,(ROW()-898)/35+0.02),2)</f>
        <v>-13.58</v>
      </c>
      <c r="W422" s="25">
        <f>ROUNDDOWN(IF(I422=I421,W421,MAX(_xlfn.NORM.INV((ROW()-2)/644,250,43),150))/10,0)*10</f>
        <v>260</v>
      </c>
      <c r="X422" s="21">
        <f>ROUNDDOWN(IF(W422=W421,X421,(ROW()-2)/644),2)</f>
        <v>0.6</v>
      </c>
      <c r="Y422" s="3">
        <f>ROUNDDOWN(IF(L421=L422,Y421,MAX(_xlfn.NORM.INV((ROW()-370)/276,250,43),150))/10,0)*10</f>
        <v>210</v>
      </c>
      <c r="Z422" s="21">
        <f>ROUNDDOWN(IF(Y422=Y421,Z421,(ROW()-370)/276),2)</f>
        <v>0.17</v>
      </c>
    </row>
    <row r="423" spans="1:26" x14ac:dyDescent="0.2">
      <c r="A423" s="4" t="s">
        <v>1868</v>
      </c>
      <c r="B423" s="10" t="s">
        <v>1869</v>
      </c>
      <c r="C423" s="14" t="s">
        <v>1866</v>
      </c>
      <c r="D423" s="10"/>
      <c r="E423" s="3" t="s">
        <v>1744</v>
      </c>
      <c r="F423" s="3" t="s">
        <v>1744</v>
      </c>
      <c r="G423" s="3" t="s">
        <v>25</v>
      </c>
      <c r="H423" s="3" t="s">
        <v>21</v>
      </c>
      <c r="I423" s="3">
        <v>24</v>
      </c>
      <c r="J423" s="3">
        <v>260</v>
      </c>
      <c r="K423" s="21">
        <v>0.6</v>
      </c>
      <c r="L423" s="3">
        <v>46</v>
      </c>
      <c r="M423" s="3">
        <v>270</v>
      </c>
      <c r="N423" s="21">
        <v>0.69</v>
      </c>
      <c r="O423" s="25">
        <v>530</v>
      </c>
      <c r="P423" s="21">
        <v>0.67</v>
      </c>
      <c r="Q423" s="21">
        <v>0.54</v>
      </c>
      <c r="T423" s="25">
        <f>J423+M423</f>
        <v>530</v>
      </c>
      <c r="U423" s="21">
        <f>ROUNDDOWN(IF(T423=T422,U422,(ROW()-2)/368),2)</f>
        <v>1.1399999999999999</v>
      </c>
      <c r="V423" s="21">
        <f>ROUNDDOWN(IF(O423=O422,V422,(ROW()-2)/60+0.01),2)</f>
        <v>7.02</v>
      </c>
      <c r="W423" s="25">
        <f>ROUNDDOWN(IF(I423=I422,W422,MAX(_xlfn.NORM.INV((ROW()-2)/644,250,43),150))/10,0)*10</f>
        <v>260</v>
      </c>
      <c r="X423" s="21">
        <f>ROUNDDOWN(IF(W423=W422,X422,(ROW()-2)/644),2)</f>
        <v>0.6</v>
      </c>
      <c r="Y423" s="3" t="e">
        <f>ROUNDDOWN(IF(L423=L422,Y422,MAX(_xlfn.NORM.INV((ROW()-2)/368,250,43),150))/10,0)*10</f>
        <v>#NUM!</v>
      </c>
      <c r="Z423" s="21" t="e">
        <f>ROUNDDOWN(IF(Y423=Y422,Z422,(ROW()-2)/368+0.01),2)</f>
        <v>#NUM!</v>
      </c>
    </row>
    <row r="424" spans="1:26" x14ac:dyDescent="0.2">
      <c r="A424" s="4" t="s">
        <v>1870</v>
      </c>
      <c r="B424" s="10" t="s">
        <v>1871</v>
      </c>
      <c r="C424" s="14" t="s">
        <v>1866</v>
      </c>
      <c r="D424" s="10"/>
      <c r="E424" s="3" t="s">
        <v>1744</v>
      </c>
      <c r="F424" s="3" t="s">
        <v>1744</v>
      </c>
      <c r="G424" s="3" t="s">
        <v>25</v>
      </c>
      <c r="H424" s="3" t="s">
        <v>21</v>
      </c>
      <c r="I424" s="3">
        <v>24</v>
      </c>
      <c r="J424" s="3">
        <v>260</v>
      </c>
      <c r="K424" s="21">
        <v>0.6</v>
      </c>
      <c r="L424" s="3">
        <v>50</v>
      </c>
      <c r="M424" s="3">
        <v>270</v>
      </c>
      <c r="N424" s="21">
        <v>0.69</v>
      </c>
      <c r="O424" s="25">
        <v>530</v>
      </c>
      <c r="P424" s="21">
        <v>0.67</v>
      </c>
      <c r="Q424" s="21">
        <v>0.54</v>
      </c>
      <c r="T424" s="25">
        <f>J424+M424</f>
        <v>530</v>
      </c>
      <c r="U424" s="21">
        <f>ROUNDDOWN(IF(T424=T423,U423,(ROW()-2)/368),2)</f>
        <v>1.1399999999999999</v>
      </c>
      <c r="V424" s="21">
        <f>ROUNDDOWN(IF(O424=O423,V423,(ROW()-2)/60+0.01),2)</f>
        <v>7.02</v>
      </c>
      <c r="W424" s="25">
        <f>ROUNDDOWN(IF(I424=I423,W423,MAX(_xlfn.NORM.INV((ROW()-2)/644,250,43),150))/10,0)*10</f>
        <v>260</v>
      </c>
      <c r="X424" s="21">
        <f>ROUNDDOWN(IF(W424=W423,X423,(ROW()-2)/644),2)</f>
        <v>0.6</v>
      </c>
      <c r="Y424" s="3" t="e">
        <f>ROUNDDOWN(IF(L424=L423,Y423,MAX(_xlfn.NORM.INV((ROW()-2)/368,250,43),150))/10,0)*10</f>
        <v>#NUM!</v>
      </c>
      <c r="Z424" s="21" t="e">
        <f>ROUNDDOWN(IF(Y424=Y423,Z423,(ROW()-2)/368+0.01),2)</f>
        <v>#NUM!</v>
      </c>
    </row>
    <row r="425" spans="1:26" x14ac:dyDescent="0.2">
      <c r="A425" s="3" t="s">
        <v>2124</v>
      </c>
      <c r="B425" s="3" t="s">
        <v>2125</v>
      </c>
      <c r="C425" s="14" t="s">
        <v>2117</v>
      </c>
      <c r="E425" s="3" t="s">
        <v>18</v>
      </c>
      <c r="F425" s="3" t="s">
        <v>2091</v>
      </c>
      <c r="G425" s="3" t="s">
        <v>25</v>
      </c>
      <c r="H425" s="3" t="s">
        <v>21</v>
      </c>
      <c r="I425" s="3">
        <v>24</v>
      </c>
      <c r="J425" s="3">
        <v>260</v>
      </c>
      <c r="K425" s="21">
        <v>0.6</v>
      </c>
      <c r="L425" s="3">
        <v>33</v>
      </c>
      <c r="M425" s="3">
        <v>250</v>
      </c>
      <c r="N425" s="21">
        <v>0.53</v>
      </c>
      <c r="O425" s="25">
        <v>510</v>
      </c>
      <c r="P425" s="21">
        <v>0.56999999999999995</v>
      </c>
      <c r="Q425" s="21">
        <v>0.7</v>
      </c>
      <c r="T425" s="25">
        <f>J425+M425</f>
        <v>510</v>
      </c>
      <c r="U425" s="21">
        <f>ROUNDDOWN(IF(T425=T424,U424,(ROW()-2)/368),2)</f>
        <v>1.1399999999999999</v>
      </c>
      <c r="V425" s="21">
        <f>ROUNDDOWN(IF(O425=O424,V424,(ROW()-219)/31+0.03),2)</f>
        <v>6.67</v>
      </c>
      <c r="W425" s="25">
        <f>ROUNDDOWN(IF(I425=I424,W424,MAX(_xlfn.NORM.INV((ROW()-2)/644,250,43),150))/10,0)*10</f>
        <v>260</v>
      </c>
      <c r="X425" s="21">
        <f>ROUNDDOWN(IF(W425=W424,X424,(ROW()-2)/644),2)</f>
        <v>0.6</v>
      </c>
      <c r="Y425" s="3" t="e">
        <f>ROUNDDOWN(IF(L425=L424,Y424,MAX(_xlfn.NORM.INV((ROW()-2)/368,250,43),150))/10,0)*10</f>
        <v>#NUM!</v>
      </c>
      <c r="Z425" s="21" t="e">
        <f>ROUNDDOWN(IF(Y425=Y424,Z424,(ROW()-2)/368+0.01),2)</f>
        <v>#NUM!</v>
      </c>
    </row>
    <row r="426" spans="1:26" x14ac:dyDescent="0.2">
      <c r="A426" s="4" t="s">
        <v>257</v>
      </c>
      <c r="B426" s="10" t="s">
        <v>258</v>
      </c>
      <c r="C426" s="14" t="s">
        <v>232</v>
      </c>
      <c r="D426" s="10"/>
      <c r="E426" s="3" t="s">
        <v>203</v>
      </c>
      <c r="F426" s="3" t="s">
        <v>204</v>
      </c>
      <c r="G426" s="3" t="s">
        <v>25</v>
      </c>
      <c r="H426" s="3" t="s">
        <v>21</v>
      </c>
      <c r="I426" s="3">
        <v>24</v>
      </c>
      <c r="J426" s="3">
        <v>260</v>
      </c>
      <c r="K426" s="21">
        <v>0.6</v>
      </c>
      <c r="L426" s="3">
        <v>39</v>
      </c>
      <c r="M426" s="3">
        <v>260</v>
      </c>
      <c r="N426" s="21">
        <v>0.63</v>
      </c>
      <c r="O426" s="25">
        <v>520</v>
      </c>
      <c r="P426" s="21">
        <v>0.61</v>
      </c>
      <c r="Q426" s="21">
        <v>0.66</v>
      </c>
      <c r="T426" s="25">
        <f>J426+M426</f>
        <v>520</v>
      </c>
      <c r="U426" s="21">
        <f>ROUNDDOWN(IF(T426=T425,U425,(ROW()-2)/368),2)</f>
        <v>1.1499999999999999</v>
      </c>
      <c r="V426" s="21">
        <f>ROUNDDOWN(IF(O426=O425,V425,(ROW()-274)/103+0.01),2)</f>
        <v>1.48</v>
      </c>
      <c r="W426" s="25">
        <f>ROUNDDOWN(IF(I426=I425,W425,MAX(_xlfn.NORM.INV((ROW()-2)/644,250,43),150))/10,0)*10</f>
        <v>260</v>
      </c>
      <c r="X426" s="21">
        <f>ROUNDDOWN(IF(W426=W425,X425,(ROW()-2)/644),2)</f>
        <v>0.6</v>
      </c>
      <c r="Y426" s="3" t="e">
        <f>ROUNDDOWN(IF(L426=L425,Y425,MAX(_xlfn.NORM.INV((ROW()-2)/368,250,43),150))/10,0)*10</f>
        <v>#NUM!</v>
      </c>
      <c r="Z426" s="21" t="e">
        <f>ROUNDDOWN(IF(Y426=Y425,Z425,(ROW()-2)/368+0.01),2)</f>
        <v>#NUM!</v>
      </c>
    </row>
    <row r="427" spans="1:26" x14ac:dyDescent="0.2">
      <c r="A427" s="4" t="s">
        <v>1326</v>
      </c>
      <c r="B427" s="10" t="s">
        <v>1327</v>
      </c>
      <c r="C427" s="14" t="s">
        <v>1319</v>
      </c>
      <c r="D427" s="10"/>
      <c r="E427" s="3" t="s">
        <v>203</v>
      </c>
      <c r="F427" s="3" t="s">
        <v>1268</v>
      </c>
      <c r="G427" s="3" t="s">
        <v>25</v>
      </c>
      <c r="H427" s="3" t="s">
        <v>21</v>
      </c>
      <c r="I427" s="3">
        <v>24</v>
      </c>
      <c r="J427" s="3">
        <v>260</v>
      </c>
      <c r="K427" s="21">
        <v>0.6</v>
      </c>
      <c r="L427" s="3">
        <v>51</v>
      </c>
      <c r="M427" s="3">
        <v>270</v>
      </c>
      <c r="N427" s="21">
        <v>0.69</v>
      </c>
      <c r="O427" s="25">
        <v>530</v>
      </c>
      <c r="P427" s="21">
        <v>0.67</v>
      </c>
      <c r="Q427" s="21">
        <v>0.73</v>
      </c>
      <c r="T427" s="25">
        <f>J427+M427</f>
        <v>530</v>
      </c>
      <c r="U427" s="21">
        <f>ROUNDDOWN(IF(T427=T426,U426,(ROW()-2)/368),2)</f>
        <v>1.1499999999999999</v>
      </c>
      <c r="V427" s="21">
        <f>ROUNDDOWN(IF(O427=O426,V426,(ROW()-274)/103+0.01),2)</f>
        <v>1.49</v>
      </c>
      <c r="W427" s="25">
        <f>ROUNDDOWN(IF(I427=I426,W426,MAX(_xlfn.NORM.INV((ROW()-2)/644,250,43),150))/10,0)*10</f>
        <v>260</v>
      </c>
      <c r="X427" s="21">
        <f>ROUNDDOWN(IF(W427=W426,X426,(ROW()-2)/644),2)</f>
        <v>0.6</v>
      </c>
      <c r="Y427" s="3" t="e">
        <f>ROUNDDOWN(IF(L427=L426,Y426,MAX(_xlfn.NORM.INV((ROW()-2)/368,250,43),150))/10,0)*10</f>
        <v>#NUM!</v>
      </c>
      <c r="Z427" s="21" t="e">
        <f>ROUNDDOWN(IF(Y427=Y426,Z426,(ROW()-2)/368+0.01),2)</f>
        <v>#NUM!</v>
      </c>
    </row>
    <row r="428" spans="1:26" x14ac:dyDescent="0.2">
      <c r="A428" s="4" t="s">
        <v>1341</v>
      </c>
      <c r="B428" s="10" t="s">
        <v>1342</v>
      </c>
      <c r="C428" s="14" t="s">
        <v>1319</v>
      </c>
      <c r="D428" s="10"/>
      <c r="E428" s="3" t="s">
        <v>203</v>
      </c>
      <c r="F428" s="3" t="s">
        <v>1268</v>
      </c>
      <c r="G428" s="3" t="s">
        <v>25</v>
      </c>
      <c r="H428" s="3" t="s">
        <v>21</v>
      </c>
      <c r="I428" s="3">
        <v>24</v>
      </c>
      <c r="J428" s="3">
        <v>260</v>
      </c>
      <c r="K428" s="21">
        <v>0.6</v>
      </c>
      <c r="L428" s="3">
        <v>51</v>
      </c>
      <c r="M428" s="3">
        <v>270</v>
      </c>
      <c r="N428" s="21">
        <v>0.69</v>
      </c>
      <c r="O428" s="25">
        <v>530</v>
      </c>
      <c r="P428" s="21">
        <v>0.67</v>
      </c>
      <c r="Q428" s="21">
        <v>0.73</v>
      </c>
      <c r="T428" s="25">
        <f>J428+M428</f>
        <v>530</v>
      </c>
      <c r="U428" s="21">
        <f>ROUNDDOWN(IF(T428=T427,U427,(ROW()-2)/368),2)</f>
        <v>1.1499999999999999</v>
      </c>
      <c r="V428" s="21">
        <f>ROUNDDOWN(IF(O428=O427,V427,(ROW()-274)/103+0.01),2)</f>
        <v>1.49</v>
      </c>
      <c r="W428" s="25">
        <f>ROUNDDOWN(IF(I428=I427,W427,MAX(_xlfn.NORM.INV((ROW()-2)/644,250,43),150))/10,0)*10</f>
        <v>260</v>
      </c>
      <c r="X428" s="21">
        <f>ROUNDDOWN(IF(W428=W427,X427,(ROW()-2)/644),2)</f>
        <v>0.6</v>
      </c>
      <c r="Y428" s="3" t="e">
        <f>ROUNDDOWN(IF(L428=L427,Y427,MAX(_xlfn.NORM.INV((ROW()-2)/368,250,43),150))/10,0)*10</f>
        <v>#NUM!</v>
      </c>
      <c r="Z428" s="21" t="e">
        <f>ROUNDDOWN(IF(Y428=Y427,Z427,(ROW()-2)/368+0.01),2)</f>
        <v>#NUM!</v>
      </c>
    </row>
    <row r="429" spans="1:26" x14ac:dyDescent="0.2">
      <c r="A429" s="4" t="s">
        <v>267</v>
      </c>
      <c r="B429" s="10" t="s">
        <v>268</v>
      </c>
      <c r="C429" s="14" t="s">
        <v>232</v>
      </c>
      <c r="D429" s="10"/>
      <c r="E429" s="3" t="s">
        <v>203</v>
      </c>
      <c r="F429" s="3" t="s">
        <v>204</v>
      </c>
      <c r="G429" s="3" t="s">
        <v>25</v>
      </c>
      <c r="H429" s="3" t="s">
        <v>21</v>
      </c>
      <c r="I429" s="3">
        <v>24</v>
      </c>
      <c r="J429" s="3">
        <v>260</v>
      </c>
      <c r="K429" s="21">
        <v>0.6</v>
      </c>
      <c r="L429" s="3">
        <v>92</v>
      </c>
      <c r="M429" s="3">
        <v>310</v>
      </c>
      <c r="N429" s="21">
        <v>0.93</v>
      </c>
      <c r="O429" s="25">
        <v>570</v>
      </c>
      <c r="P429" s="21">
        <v>0.82</v>
      </c>
      <c r="Q429" s="21">
        <v>0.86</v>
      </c>
      <c r="T429" s="25">
        <f>J429+M429</f>
        <v>570</v>
      </c>
      <c r="U429" s="21">
        <f>ROUNDDOWN(IF(T429=T428,U428,(ROW()-2)/368),2)</f>
        <v>1.1599999999999999</v>
      </c>
      <c r="V429" s="21">
        <f>ROUNDDOWN(IF(O429=O428,V428,(ROW()-274)/103+0.01),2)</f>
        <v>1.51</v>
      </c>
      <c r="W429" s="25">
        <f>ROUNDDOWN(IF(I429=I428,W428,MAX(_xlfn.NORM.INV((ROW()-2)/644,250,43),150))/10,0)*10</f>
        <v>260</v>
      </c>
      <c r="X429" s="21">
        <f>ROUNDDOWN(IF(W429=W428,X428,(ROW()-2)/644),2)</f>
        <v>0.6</v>
      </c>
      <c r="Y429" s="3" t="e">
        <f>ROUNDDOWN(IF(L429=L428,Y428,MAX(_xlfn.NORM.INV((ROW()-2)/368,250,43),150))/10,0)*10</f>
        <v>#NUM!</v>
      </c>
      <c r="Z429" s="21" t="e">
        <f>ROUNDDOWN(IF(Y429=Y428,Z428,(ROW()-2)/368+0.01),2)</f>
        <v>#NUM!</v>
      </c>
    </row>
    <row r="430" spans="1:26" x14ac:dyDescent="0.2">
      <c r="A430" s="4" t="s">
        <v>637</v>
      </c>
      <c r="B430" s="10" t="s">
        <v>638</v>
      </c>
      <c r="C430" s="14" t="s">
        <v>602</v>
      </c>
      <c r="D430" s="10"/>
      <c r="E430" s="3" t="s">
        <v>576</v>
      </c>
      <c r="F430" s="3" t="s">
        <v>577</v>
      </c>
      <c r="G430" s="3" t="s">
        <v>25</v>
      </c>
      <c r="H430" s="3" t="s">
        <v>21</v>
      </c>
      <c r="I430" s="3">
        <v>24</v>
      </c>
      <c r="J430" s="3">
        <v>260</v>
      </c>
      <c r="K430" s="21">
        <v>0.6</v>
      </c>
      <c r="L430" s="3">
        <v>10</v>
      </c>
      <c r="M430" s="3">
        <v>220</v>
      </c>
      <c r="N430" s="21">
        <v>0.26</v>
      </c>
      <c r="O430" s="25">
        <v>480</v>
      </c>
      <c r="P430" s="21">
        <v>0.41</v>
      </c>
      <c r="Q430" s="21">
        <v>0.4</v>
      </c>
      <c r="T430" s="25">
        <f>J430+M430</f>
        <v>480</v>
      </c>
      <c r="U430" s="21">
        <f>ROUNDDOWN(IF(T430=T429,U429,(ROW()-2)/368),2)</f>
        <v>1.1599999999999999</v>
      </c>
      <c r="V430" s="21">
        <f>ROUNDDOWN(IF(O430=O429,V429,(ROW()-740)/36+0.02),2)</f>
        <v>-8.59</v>
      </c>
      <c r="W430" s="25">
        <f>ROUNDDOWN(IF(I430=I429,W429,MAX(_xlfn.NORM.INV((ROW()-2)/644,250,43),150))/10,0)*10</f>
        <v>260</v>
      </c>
      <c r="X430" s="21">
        <f>ROUNDDOWN(IF(W430=W429,X429,(ROW()-2)/644),2)</f>
        <v>0.6</v>
      </c>
      <c r="Y430" s="3" t="e">
        <f>ROUNDDOWN(IF(L430=L429,Y429,MAX(_xlfn.NORM.INV((ROW()-2)/368,250,43),150))/10,0)*10</f>
        <v>#NUM!</v>
      </c>
      <c r="Z430" s="21" t="e">
        <f>ROUNDDOWN(IF(Y430=Y429,Z429,(ROW()-2)/368+0.01),2)</f>
        <v>#NUM!</v>
      </c>
    </row>
    <row r="431" spans="1:26" x14ac:dyDescent="0.2">
      <c r="A431" s="4" t="s">
        <v>600</v>
      </c>
      <c r="B431" s="10" t="s">
        <v>601</v>
      </c>
      <c r="C431" s="14" t="s">
        <v>602</v>
      </c>
      <c r="D431" s="10"/>
      <c r="E431" s="3" t="s">
        <v>576</v>
      </c>
      <c r="F431" s="3" t="s">
        <v>577</v>
      </c>
      <c r="G431" s="3" t="s">
        <v>25</v>
      </c>
      <c r="H431" s="3" t="s">
        <v>21</v>
      </c>
      <c r="I431" s="3">
        <v>24</v>
      </c>
      <c r="J431" s="3">
        <v>260</v>
      </c>
      <c r="K431" s="21">
        <v>0.6</v>
      </c>
      <c r="L431" s="3">
        <v>28</v>
      </c>
      <c r="M431" s="3">
        <v>240</v>
      </c>
      <c r="N431" s="21">
        <v>0.45</v>
      </c>
      <c r="O431" s="25">
        <v>500</v>
      </c>
      <c r="P431" s="21">
        <v>0.5</v>
      </c>
      <c r="Q431" s="21">
        <v>0.46</v>
      </c>
      <c r="T431" s="25">
        <f>J431+M431</f>
        <v>500</v>
      </c>
      <c r="U431" s="21">
        <f>ROUNDDOWN(IF(T431=T430,U430,(ROW()-2)/368),2)</f>
        <v>1.1599999999999999</v>
      </c>
      <c r="V431" s="21">
        <f>ROUNDDOWN(IF(O431=O430,V430,(ROW()-740)/36+0.02),2)</f>
        <v>-8.56</v>
      </c>
      <c r="W431" s="25">
        <f>ROUNDDOWN(IF(I431=I430,W430,MAX(_xlfn.NORM.INV((ROW()-2)/644,250,43),150))/10,0)*10</f>
        <v>260</v>
      </c>
      <c r="X431" s="21">
        <f>ROUNDDOWN(IF(W431=W430,X430,(ROW()-2)/644),2)</f>
        <v>0.6</v>
      </c>
      <c r="Y431" s="3" t="e">
        <f>ROUNDDOWN(IF(L431=L430,Y430,MAX(_xlfn.NORM.INV((ROW()-2)/368,250,43),150))/10,0)*10</f>
        <v>#NUM!</v>
      </c>
      <c r="Z431" s="21" t="e">
        <f>ROUNDDOWN(IF(Y431=Y430,Z430,(ROW()-2)/368+0.01),2)</f>
        <v>#NUM!</v>
      </c>
    </row>
    <row r="432" spans="1:26" x14ac:dyDescent="0.2">
      <c r="A432" s="4" t="s">
        <v>1954</v>
      </c>
      <c r="B432" s="10" t="s">
        <v>1955</v>
      </c>
      <c r="C432" s="14" t="s">
        <v>1866</v>
      </c>
      <c r="D432" s="10"/>
      <c r="E432" s="3" t="s">
        <v>1744</v>
      </c>
      <c r="F432" s="3" t="s">
        <v>1744</v>
      </c>
      <c r="G432" s="3" t="s">
        <v>25</v>
      </c>
      <c r="H432" s="3" t="s">
        <v>21</v>
      </c>
      <c r="I432" s="3">
        <v>25</v>
      </c>
      <c r="J432" s="3">
        <v>260</v>
      </c>
      <c r="K432" s="21">
        <v>0.6</v>
      </c>
      <c r="L432" s="3">
        <v>22</v>
      </c>
      <c r="M432" s="3">
        <v>230</v>
      </c>
      <c r="N432" s="21">
        <v>0.33</v>
      </c>
      <c r="O432" s="25">
        <v>490</v>
      </c>
      <c r="P432" s="21">
        <v>0.47</v>
      </c>
      <c r="Q432" s="21">
        <v>0.34</v>
      </c>
      <c r="T432" s="25">
        <f>J432+M432</f>
        <v>490</v>
      </c>
      <c r="U432" s="21">
        <f>ROUNDDOWN(IF(T432=T431,U431,(ROW()-2)/368),2)</f>
        <v>1.1599999999999999</v>
      </c>
      <c r="V432" s="21">
        <f>ROUNDDOWN(IF(O432=O431,V431,(ROW()-2)/60+0.01),2)</f>
        <v>7.17</v>
      </c>
      <c r="W432" s="25">
        <f>ROUNDDOWN(IF(I432=I431,W431,MAX(_xlfn.NORM.INV((ROW()-2)/644,250,43),150))/10,0)*10</f>
        <v>260</v>
      </c>
      <c r="X432" s="21">
        <f>ROUNDDOWN(IF(W432=W431,X431,(ROW()-2)/644),2)</f>
        <v>0.6</v>
      </c>
      <c r="Y432" s="3" t="e">
        <f>ROUNDDOWN(IF(L432=L431,Y431,MAX(_xlfn.NORM.INV((ROW()-2)/368,250,43),150))/10,0)*10</f>
        <v>#NUM!</v>
      </c>
      <c r="Z432" s="21" t="e">
        <f>ROUNDDOWN(IF(Y432=Y431,Z431,(ROW()-2)/368+0.01),2)</f>
        <v>#NUM!</v>
      </c>
    </row>
    <row r="433" spans="1:26" x14ac:dyDescent="0.2">
      <c r="A433" s="4" t="s">
        <v>510</v>
      </c>
      <c r="B433" s="10" t="s">
        <v>511</v>
      </c>
      <c r="C433" s="14" t="s">
        <v>472</v>
      </c>
      <c r="D433" s="10"/>
      <c r="E433" s="3" t="s">
        <v>203</v>
      </c>
      <c r="F433" s="3" t="s">
        <v>423</v>
      </c>
      <c r="G433" s="3" t="s">
        <v>25</v>
      </c>
      <c r="H433" s="3" t="s">
        <v>21</v>
      </c>
      <c r="I433" s="3">
        <v>25</v>
      </c>
      <c r="J433" s="3">
        <v>260</v>
      </c>
      <c r="K433" s="21">
        <v>0.6</v>
      </c>
      <c r="L433" s="3">
        <v>0</v>
      </c>
      <c r="M433" s="3">
        <v>150</v>
      </c>
      <c r="N433" s="21">
        <v>0.01</v>
      </c>
      <c r="O433" s="25">
        <v>410</v>
      </c>
      <c r="P433" s="21">
        <v>0.15</v>
      </c>
      <c r="Q433" s="21">
        <v>0.2</v>
      </c>
      <c r="T433" s="25">
        <f>J433+M433</f>
        <v>410</v>
      </c>
      <c r="U433" s="21">
        <f>ROUNDDOWN(IF(T433=T432,U432,(ROW()-2)/368),2)</f>
        <v>1.17</v>
      </c>
      <c r="V433" s="21">
        <f>ROUNDDOWN(IF(O433=O432,V432,(ROW()-274)/103+0.01),2)</f>
        <v>1.55</v>
      </c>
      <c r="W433" s="25">
        <f>ROUNDDOWN(IF(I433=I432,W432,MAX(_xlfn.NORM.INV((ROW()-2)/644,250,43),150))/10,0)*10</f>
        <v>260</v>
      </c>
      <c r="X433" s="21">
        <f>ROUNDDOWN(IF(W433=W432,X432,(ROW()-2)/644),2)</f>
        <v>0.6</v>
      </c>
      <c r="Y433" s="3" t="e">
        <f>ROUNDDOWN(IF(L433=L432,Y432,MAX(_xlfn.NORM.INV((ROW()-2)/368,250,43),150))/10,0)*10</f>
        <v>#NUM!</v>
      </c>
      <c r="Z433" s="21" t="e">
        <f>ROUNDDOWN(IF(Y433=Y432,Z432,(ROW()-2)/368+0.01),2)</f>
        <v>#NUM!</v>
      </c>
    </row>
    <row r="434" spans="1:26" x14ac:dyDescent="0.2">
      <c r="A434" s="4" t="s">
        <v>1356</v>
      </c>
      <c r="B434" s="10" t="s">
        <v>1357</v>
      </c>
      <c r="C434" s="14" t="s">
        <v>1319</v>
      </c>
      <c r="D434" s="10"/>
      <c r="E434" s="3" t="s">
        <v>203</v>
      </c>
      <c r="F434" s="3" t="s">
        <v>1268</v>
      </c>
      <c r="G434" s="3" t="s">
        <v>25</v>
      </c>
      <c r="H434" s="3" t="s">
        <v>21</v>
      </c>
      <c r="I434" s="3">
        <v>25</v>
      </c>
      <c r="J434" s="3">
        <v>260</v>
      </c>
      <c r="K434" s="21">
        <v>0.6</v>
      </c>
      <c r="L434" s="3">
        <v>28</v>
      </c>
      <c r="M434" s="3">
        <v>240</v>
      </c>
      <c r="N434" s="21">
        <v>0.45</v>
      </c>
      <c r="O434" s="25">
        <v>500</v>
      </c>
      <c r="P434" s="21">
        <v>0.5</v>
      </c>
      <c r="Q434" s="21">
        <v>0.52</v>
      </c>
      <c r="T434" s="25">
        <f>J434+M434</f>
        <v>500</v>
      </c>
      <c r="U434" s="21">
        <f>ROUNDDOWN(IF(T434=T433,U433,(ROW()-2)/368),2)</f>
        <v>1.17</v>
      </c>
      <c r="V434" s="21">
        <f>ROUNDDOWN(IF(O434=O433,V433,(ROW()-274)/103+0.01),2)</f>
        <v>1.56</v>
      </c>
      <c r="W434" s="25">
        <f>ROUNDDOWN(IF(I434=I433,W433,MAX(_xlfn.NORM.INV((ROW()-2)/644,250,43),150))/10,0)*10</f>
        <v>260</v>
      </c>
      <c r="X434" s="21">
        <f>ROUNDDOWN(IF(W434=W433,X433,(ROW()-2)/644),2)</f>
        <v>0.6</v>
      </c>
      <c r="Y434" s="3" t="e">
        <f>ROUNDDOWN(IF(L434=L433,Y433,MAX(_xlfn.NORM.INV((ROW()-2)/368,250,43),150))/10,0)*10</f>
        <v>#NUM!</v>
      </c>
      <c r="Z434" s="21" t="e">
        <f>ROUNDDOWN(IF(Y434=Y433,Z433,(ROW()-2)/368+0.01),2)</f>
        <v>#NUM!</v>
      </c>
    </row>
    <row r="435" spans="1:26" x14ac:dyDescent="0.2">
      <c r="A435" s="4" t="s">
        <v>1171</v>
      </c>
      <c r="B435" s="10" t="s">
        <v>1172</v>
      </c>
      <c r="C435" s="14" t="s">
        <v>1164</v>
      </c>
      <c r="D435" s="10"/>
      <c r="E435" s="3" t="s">
        <v>576</v>
      </c>
      <c r="F435" s="3" t="s">
        <v>1143</v>
      </c>
      <c r="G435" s="3" t="s">
        <v>25</v>
      </c>
      <c r="H435" s="3" t="s">
        <v>21</v>
      </c>
      <c r="I435" s="3">
        <v>25</v>
      </c>
      <c r="J435" s="3">
        <v>260</v>
      </c>
      <c r="K435" s="21">
        <v>0.6</v>
      </c>
      <c r="L435" s="3">
        <v>7</v>
      </c>
      <c r="M435" s="3">
        <v>210</v>
      </c>
      <c r="N435" s="21">
        <v>0.18</v>
      </c>
      <c r="O435" s="25">
        <v>470</v>
      </c>
      <c r="P435" s="21">
        <v>0.34</v>
      </c>
      <c r="Q435" s="21">
        <v>0.27</v>
      </c>
      <c r="T435" s="25">
        <f>J435+M435</f>
        <v>470</v>
      </c>
      <c r="U435" s="21">
        <f>ROUNDDOWN(IF(T435=T434,U434,(ROW()-2)/368),2)</f>
        <v>1.17</v>
      </c>
      <c r="V435" s="21">
        <f>ROUNDDOWN(IF(O435=O434,V434,(ROW()-740)/36+0.02),2)</f>
        <v>-8.4499999999999993</v>
      </c>
      <c r="W435" s="25">
        <f>ROUNDDOWN(IF(I435=I434,W434,MAX(_xlfn.NORM.INV((ROW()-2)/644,250,43),150))/10,0)*10</f>
        <v>260</v>
      </c>
      <c r="X435" s="21">
        <f>ROUNDDOWN(IF(W435=W434,X434,(ROW()-2)/644),2)</f>
        <v>0.6</v>
      </c>
      <c r="Y435" s="3" t="e">
        <f>ROUNDDOWN(IF(L435=L434,Y434,MAX(_xlfn.NORM.INV((ROW()-2)/368,250,43),150))/10,0)*10</f>
        <v>#NUM!</v>
      </c>
      <c r="Z435" s="21" t="e">
        <f>ROUNDDOWN(IF(Y435=Y434,Z434,(ROW()-2)/368+0.01),2)</f>
        <v>#NUM!</v>
      </c>
    </row>
    <row r="436" spans="1:26" x14ac:dyDescent="0.2">
      <c r="A436" s="4" t="s">
        <v>1616</v>
      </c>
      <c r="B436" s="10" t="s">
        <v>1617</v>
      </c>
      <c r="C436" s="14" t="s">
        <v>1567</v>
      </c>
      <c r="D436" s="10"/>
      <c r="E436" s="3" t="s">
        <v>1501</v>
      </c>
      <c r="F436" s="3" t="s">
        <v>1502</v>
      </c>
      <c r="G436" s="3" t="s">
        <v>25</v>
      </c>
      <c r="H436" s="3" t="s">
        <v>67</v>
      </c>
      <c r="I436" s="3">
        <v>25</v>
      </c>
      <c r="J436" s="3">
        <v>260</v>
      </c>
      <c r="K436" s="21">
        <v>0.6</v>
      </c>
      <c r="L436" s="3">
        <v>55</v>
      </c>
      <c r="M436" s="3">
        <v>240</v>
      </c>
      <c r="N436" s="21">
        <v>0.41</v>
      </c>
      <c r="O436" s="25">
        <v>500</v>
      </c>
      <c r="P436" s="21">
        <v>0.6</v>
      </c>
      <c r="Q436" s="21">
        <v>0.73</v>
      </c>
      <c r="T436" s="25">
        <f>J436+M436</f>
        <v>500</v>
      </c>
      <c r="U436" s="21">
        <f>ROUNDDOWN(IF(T436=T435,U435,(ROW()-370)/276),2)</f>
        <v>0.23</v>
      </c>
      <c r="V436" s="21">
        <f>ROUNDDOWN(IF(O436=O435,V435,(ROW()-898)/35+0.02),2)</f>
        <v>-13.18</v>
      </c>
      <c r="W436" s="25">
        <f>ROUNDDOWN(IF(I436=I435,W435,MAX(_xlfn.NORM.INV((ROW()-2)/644,250,43),150))/10,0)*10</f>
        <v>260</v>
      </c>
      <c r="X436" s="21">
        <f>ROUNDDOWN(IF(W436=W435,X435,(ROW()-2)/644),2)</f>
        <v>0.6</v>
      </c>
      <c r="Y436" s="3">
        <f>ROUNDDOWN(IF(L435=L436,Y435,MAX(_xlfn.NORM.INV((ROW()-370)/276,250,43),150))/10,0)*10</f>
        <v>210</v>
      </c>
      <c r="Z436" s="21" t="e">
        <f>ROUNDDOWN(IF(Y436=Y435,Z435,(ROW()-370)/276),2)</f>
        <v>#NUM!</v>
      </c>
    </row>
    <row r="437" spans="1:26" x14ac:dyDescent="0.2">
      <c r="A437" s="4" t="s">
        <v>1905</v>
      </c>
      <c r="B437" s="10" t="s">
        <v>1906</v>
      </c>
      <c r="C437" s="14" t="s">
        <v>1866</v>
      </c>
      <c r="D437" s="10"/>
      <c r="E437" s="3" t="s">
        <v>1744</v>
      </c>
      <c r="F437" s="3" t="s">
        <v>1744</v>
      </c>
      <c r="G437" s="3" t="s">
        <v>25</v>
      </c>
      <c r="H437" s="3" t="s">
        <v>21</v>
      </c>
      <c r="I437" s="3">
        <v>26</v>
      </c>
      <c r="J437" s="3">
        <v>260</v>
      </c>
      <c r="K437" s="21">
        <v>0.6</v>
      </c>
      <c r="L437" s="3">
        <v>36</v>
      </c>
      <c r="M437" s="3">
        <v>250</v>
      </c>
      <c r="N437" s="21">
        <v>0.53</v>
      </c>
      <c r="O437" s="25">
        <v>510</v>
      </c>
      <c r="P437" s="21">
        <v>0.56999999999999995</v>
      </c>
      <c r="Q437" s="21">
        <v>0.44</v>
      </c>
      <c r="T437" s="25">
        <f>J437+M437</f>
        <v>510</v>
      </c>
      <c r="U437" s="21">
        <f>ROUNDDOWN(IF(T437=T436,U436,(ROW()-2)/368),2)</f>
        <v>1.18</v>
      </c>
      <c r="V437" s="21">
        <f>ROUNDDOWN(IF(O437=O436,V436,(ROW()-2)/60+0.01),2)</f>
        <v>7.26</v>
      </c>
      <c r="W437" s="25">
        <f>ROUNDDOWN(IF(I437=I436,W436,MAX(_xlfn.NORM.INV((ROW()-2)/644,250,43),150))/10,0)*10</f>
        <v>260</v>
      </c>
      <c r="X437" s="21">
        <f>ROUNDDOWN(IF(W437=W436,X436,(ROW()-2)/644),2)</f>
        <v>0.6</v>
      </c>
      <c r="Y437" s="3" t="e">
        <f>ROUNDDOWN(IF(L437=L436,Y436,MAX(_xlfn.NORM.INV((ROW()-2)/368,250,43),150))/10,0)*10</f>
        <v>#NUM!</v>
      </c>
      <c r="Z437" s="21" t="e">
        <f>ROUNDDOWN(IF(Y437=Y436,Z436,(ROW()-2)/368+0.01),2)</f>
        <v>#NUM!</v>
      </c>
    </row>
    <row r="438" spans="1:26" x14ac:dyDescent="0.2">
      <c r="A438" s="4" t="s">
        <v>1908</v>
      </c>
      <c r="B438" s="10" t="s">
        <v>1909</v>
      </c>
      <c r="C438" s="14" t="s">
        <v>1866</v>
      </c>
      <c r="D438" s="10"/>
      <c r="E438" s="3" t="s">
        <v>1744</v>
      </c>
      <c r="F438" s="3" t="s">
        <v>1744</v>
      </c>
      <c r="G438" s="3" t="s">
        <v>25</v>
      </c>
      <c r="H438" s="3" t="s">
        <v>21</v>
      </c>
      <c r="I438" s="3">
        <v>26</v>
      </c>
      <c r="J438" s="3">
        <v>260</v>
      </c>
      <c r="K438" s="21">
        <v>0.6</v>
      </c>
      <c r="L438" s="3">
        <v>62</v>
      </c>
      <c r="M438" s="3">
        <v>280</v>
      </c>
      <c r="N438" s="21">
        <v>0.77</v>
      </c>
      <c r="O438" s="25">
        <v>540</v>
      </c>
      <c r="P438" s="21">
        <v>0.72</v>
      </c>
      <c r="Q438" s="21">
        <v>0.62</v>
      </c>
      <c r="T438" s="25">
        <f>J438+M438</f>
        <v>540</v>
      </c>
      <c r="U438" s="21">
        <f>ROUNDDOWN(IF(T438=T437,U437,(ROW()-2)/368),2)</f>
        <v>1.18</v>
      </c>
      <c r="V438" s="21">
        <f>ROUNDDOWN(IF(O438=O437,V437,(ROW()-2)/60+0.01),2)</f>
        <v>7.27</v>
      </c>
      <c r="W438" s="25">
        <f>ROUNDDOWN(IF(I438=I437,W437,MAX(_xlfn.NORM.INV((ROW()-2)/644,250,43),150))/10,0)*10</f>
        <v>260</v>
      </c>
      <c r="X438" s="21">
        <f>ROUNDDOWN(IF(W438=W437,X437,(ROW()-2)/644),2)</f>
        <v>0.6</v>
      </c>
      <c r="Y438" s="3" t="e">
        <f>ROUNDDOWN(IF(L438=L437,Y437,MAX(_xlfn.NORM.INV((ROW()-2)/368,250,43),150))/10,0)*10</f>
        <v>#NUM!</v>
      </c>
      <c r="Z438" s="21" t="e">
        <f>ROUNDDOWN(IF(Y438=Y437,Z437,(ROW()-2)/368+0.01),2)</f>
        <v>#NUM!</v>
      </c>
    </row>
    <row r="439" spans="1:26" x14ac:dyDescent="0.2">
      <c r="A439" s="4" t="s">
        <v>1039</v>
      </c>
      <c r="B439" s="10" t="s">
        <v>1040</v>
      </c>
      <c r="C439" s="14" t="s">
        <v>1020</v>
      </c>
      <c r="D439" s="10"/>
      <c r="E439" s="3" t="s">
        <v>987</v>
      </c>
      <c r="F439" s="3" t="s">
        <v>988</v>
      </c>
      <c r="G439" s="3" t="s">
        <v>25</v>
      </c>
      <c r="H439" s="3" t="s">
        <v>21</v>
      </c>
      <c r="I439" s="3">
        <v>26</v>
      </c>
      <c r="J439" s="3">
        <v>260</v>
      </c>
      <c r="K439" s="21">
        <v>0.6</v>
      </c>
      <c r="L439" s="3">
        <v>27</v>
      </c>
      <c r="M439" s="3">
        <v>240</v>
      </c>
      <c r="N439" s="21">
        <v>0.45</v>
      </c>
      <c r="O439" s="25">
        <v>500</v>
      </c>
      <c r="P439" s="21">
        <v>0.5</v>
      </c>
      <c r="Q439" s="21">
        <v>0.91</v>
      </c>
      <c r="T439" s="25">
        <f>J439+M439</f>
        <v>500</v>
      </c>
      <c r="U439" s="21">
        <f>ROUNDDOWN(IF(T439=T438,U438,(ROW()-2)/368),2)</f>
        <v>1.18</v>
      </c>
      <c r="V439" s="21">
        <f>ROUNDDOWN(IF(O439=O438,V438,(ROW()-152)/12+0.08),2)</f>
        <v>23.99</v>
      </c>
      <c r="W439" s="25">
        <f>ROUNDDOWN(IF(I439=I438,W438,MAX(_xlfn.NORM.INV((ROW()-2)/644,250,43),150))/10,0)*10</f>
        <v>260</v>
      </c>
      <c r="X439" s="21">
        <f>ROUNDDOWN(IF(W439=W438,X438,(ROW()-2)/644),2)</f>
        <v>0.6</v>
      </c>
      <c r="Y439" s="3" t="e">
        <f>ROUNDDOWN(IF(L439=L438,Y438,MAX(_xlfn.NORM.INV((ROW()-2)/368,250,43),150))/10,0)*10</f>
        <v>#NUM!</v>
      </c>
      <c r="Z439" s="21" t="e">
        <f>ROUNDDOWN(IF(Y439=Y438,Z438,(ROW()-2)/368+0.01),2)</f>
        <v>#NUM!</v>
      </c>
    </row>
    <row r="440" spans="1:26" x14ac:dyDescent="0.2">
      <c r="A440" s="3" t="s">
        <v>2136</v>
      </c>
      <c r="B440" s="3" t="s">
        <v>2137</v>
      </c>
      <c r="C440" s="14" t="s">
        <v>2117</v>
      </c>
      <c r="E440" s="3" t="s">
        <v>18</v>
      </c>
      <c r="F440" s="3" t="s">
        <v>2091</v>
      </c>
      <c r="G440" s="3" t="s">
        <v>25</v>
      </c>
      <c r="H440" s="3" t="s">
        <v>21</v>
      </c>
      <c r="I440" s="3">
        <v>26</v>
      </c>
      <c r="J440" s="3">
        <v>260</v>
      </c>
      <c r="K440" s="21">
        <v>0.6</v>
      </c>
      <c r="L440" s="3">
        <v>0</v>
      </c>
      <c r="M440" s="3">
        <v>150</v>
      </c>
      <c r="N440" s="21">
        <v>0.01</v>
      </c>
      <c r="O440" s="25">
        <v>410</v>
      </c>
      <c r="P440" s="21">
        <v>0.15</v>
      </c>
      <c r="Q440" s="21">
        <v>0.22</v>
      </c>
      <c r="T440" s="25">
        <f>J440+M440</f>
        <v>410</v>
      </c>
      <c r="U440" s="21">
        <f>ROUNDDOWN(IF(T440=T439,U439,(ROW()-2)/368),2)</f>
        <v>1.19</v>
      </c>
      <c r="V440" s="21">
        <f>ROUNDDOWN(IF(O440=O439,V439,(ROW()-219)/31+0.03),2)</f>
        <v>7.15</v>
      </c>
      <c r="W440" s="25">
        <f>ROUNDDOWN(IF(I440=I439,W439,MAX(_xlfn.NORM.INV((ROW()-2)/644,250,43),150))/10,0)*10</f>
        <v>260</v>
      </c>
      <c r="X440" s="21">
        <f>ROUNDDOWN(IF(W440=W439,X439,(ROW()-2)/644),2)</f>
        <v>0.6</v>
      </c>
      <c r="Y440" s="3" t="e">
        <f>ROUNDDOWN(IF(L440=L439,Y439,MAX(_xlfn.NORM.INV((ROW()-2)/368,250,43),150))/10,0)*10</f>
        <v>#NUM!</v>
      </c>
      <c r="Z440" s="21" t="e">
        <f>ROUNDDOWN(IF(Y440=Y439,Z439,(ROW()-2)/368+0.01),2)</f>
        <v>#NUM!</v>
      </c>
    </row>
    <row r="441" spans="1:26" x14ac:dyDescent="0.2">
      <c r="A441" s="3" t="s">
        <v>50</v>
      </c>
      <c r="B441" s="3" t="s">
        <v>51</v>
      </c>
      <c r="C441" s="14" t="s">
        <v>24</v>
      </c>
      <c r="E441" s="3" t="s">
        <v>18</v>
      </c>
      <c r="F441" s="3" t="s">
        <v>19</v>
      </c>
      <c r="G441" s="3" t="s">
        <v>25</v>
      </c>
      <c r="H441" s="3" t="s">
        <v>21</v>
      </c>
      <c r="I441" s="3">
        <v>26</v>
      </c>
      <c r="J441" s="3">
        <v>260</v>
      </c>
      <c r="K441" s="21">
        <v>0.6</v>
      </c>
      <c r="L441" s="3">
        <v>22</v>
      </c>
      <c r="M441" s="3">
        <v>230</v>
      </c>
      <c r="N441" s="21">
        <v>0.33</v>
      </c>
      <c r="O441" s="25">
        <v>490</v>
      </c>
      <c r="P441" s="21">
        <v>0.47</v>
      </c>
      <c r="Q441" s="21">
        <v>0.56999999999999995</v>
      </c>
      <c r="T441" s="25">
        <f>J441+M441</f>
        <v>490</v>
      </c>
      <c r="U441" s="21">
        <f>ROUNDDOWN(IF(T441=T440,U440,(ROW()-2)/368),2)</f>
        <v>1.19</v>
      </c>
      <c r="V441" s="21">
        <f>ROUNDDOWN(IF(O441=O440,V440,(ROW()-219)/31+0.03),2)</f>
        <v>7.19</v>
      </c>
      <c r="W441" s="25">
        <f>ROUNDDOWN(IF(I441=I440,W440,MAX(_xlfn.NORM.INV((ROW()-2)/644,250,43),150))/10,0)*10</f>
        <v>260</v>
      </c>
      <c r="X441" s="21">
        <f>ROUNDDOWN(IF(W441=W440,X440,(ROW()-2)/644),2)</f>
        <v>0.6</v>
      </c>
      <c r="Y441" s="3" t="e">
        <f>ROUNDDOWN(IF(L441=L440,Y440,MAX(_xlfn.NORM.INV((ROW()-2)/368,250,43),150))/10,0)*10</f>
        <v>#NUM!</v>
      </c>
      <c r="Z441" s="21" t="e">
        <f>ROUNDDOWN(IF(Y441=Y440,Z440,(ROW()-2)/368+0.01),2)</f>
        <v>#NUM!</v>
      </c>
    </row>
    <row r="442" spans="1:26" x14ac:dyDescent="0.2">
      <c r="A442" s="4" t="s">
        <v>1324</v>
      </c>
      <c r="B442" s="10" t="s">
        <v>1325</v>
      </c>
      <c r="C442" s="14" t="s">
        <v>1319</v>
      </c>
      <c r="D442" s="10"/>
      <c r="E442" s="3" t="s">
        <v>203</v>
      </c>
      <c r="F442" s="3" t="s">
        <v>1268</v>
      </c>
      <c r="G442" s="3" t="s">
        <v>25</v>
      </c>
      <c r="H442" s="3" t="s">
        <v>21</v>
      </c>
      <c r="I442" s="3">
        <v>26</v>
      </c>
      <c r="J442" s="3">
        <v>260</v>
      </c>
      <c r="K442" s="21">
        <v>0.6</v>
      </c>
      <c r="L442" s="3">
        <v>95</v>
      </c>
      <c r="M442" s="3">
        <v>320</v>
      </c>
      <c r="N442" s="21">
        <v>0.95</v>
      </c>
      <c r="O442" s="25">
        <v>580</v>
      </c>
      <c r="P442" s="21">
        <v>0.85</v>
      </c>
      <c r="Q442" s="21">
        <v>0.9</v>
      </c>
      <c r="T442" s="25">
        <f>J442+M442</f>
        <v>580</v>
      </c>
      <c r="U442" s="21">
        <f>ROUNDDOWN(IF(T442=T441,U441,(ROW()-2)/368),2)</f>
        <v>1.19</v>
      </c>
      <c r="V442" s="21">
        <f>ROUNDDOWN(IF(O442=O441,V441,(ROW()-274)/103+0.01),2)</f>
        <v>1.64</v>
      </c>
      <c r="W442" s="25">
        <f>ROUNDDOWN(IF(I442=I441,W441,MAX(_xlfn.NORM.INV((ROW()-2)/644,250,43),150))/10,0)*10</f>
        <v>260</v>
      </c>
      <c r="X442" s="21">
        <f>ROUNDDOWN(IF(W442=W441,X441,(ROW()-2)/644),2)</f>
        <v>0.6</v>
      </c>
      <c r="Y442" s="3" t="e">
        <f>ROUNDDOWN(IF(L442=L441,Y441,MAX(_xlfn.NORM.INV((ROW()-2)/368,250,43),150))/10,0)*10</f>
        <v>#NUM!</v>
      </c>
      <c r="Z442" s="21" t="e">
        <f>ROUNDDOWN(IF(Y442=Y441,Z441,(ROW()-2)/368+0.01),2)</f>
        <v>#NUM!</v>
      </c>
    </row>
    <row r="443" spans="1:26" x14ac:dyDescent="0.2">
      <c r="A443" s="4" t="s">
        <v>372</v>
      </c>
      <c r="B443" s="10" t="s">
        <v>373</v>
      </c>
      <c r="C443" s="14" t="s">
        <v>369</v>
      </c>
      <c r="D443" s="10"/>
      <c r="E443" s="3" t="s">
        <v>203</v>
      </c>
      <c r="F443" s="3" t="s">
        <v>332</v>
      </c>
      <c r="G443" s="3" t="s">
        <v>25</v>
      </c>
      <c r="H443" s="3" t="s">
        <v>67</v>
      </c>
      <c r="I443" s="3">
        <v>26</v>
      </c>
      <c r="J443" s="3">
        <v>260</v>
      </c>
      <c r="K443" s="21">
        <v>0.6</v>
      </c>
      <c r="L443" s="3">
        <v>98</v>
      </c>
      <c r="M443" s="3">
        <v>290</v>
      </c>
      <c r="N443" s="21">
        <v>0.82</v>
      </c>
      <c r="O443" s="25">
        <v>550</v>
      </c>
      <c r="P443" s="21">
        <v>0.82</v>
      </c>
      <c r="Q443" s="21">
        <v>0.92</v>
      </c>
      <c r="T443" s="25">
        <f>J443+M443</f>
        <v>550</v>
      </c>
      <c r="U443" s="21">
        <f>ROUNDDOWN(IF(T443=T442,U442,(ROW()-370)/276),2)</f>
        <v>0.26</v>
      </c>
      <c r="V443" s="21">
        <f>ROUNDDOWN(IF(O443=O442,V442,(ROW()-377)/41+0.02),2)</f>
        <v>1.62</v>
      </c>
      <c r="W443" s="25">
        <f>ROUNDDOWN(IF(I443=I442,W442,MAX(_xlfn.NORM.INV((ROW()-2)/644,250,43),150))/10,0)*10</f>
        <v>260</v>
      </c>
      <c r="X443" s="21">
        <f>ROUNDDOWN(IF(W443=W442,X442,(ROW()-2)/644),2)</f>
        <v>0.6</v>
      </c>
      <c r="Y443" s="3">
        <f>ROUNDDOWN(IF(L442=L443,Y442,MAX(_xlfn.NORM.INV((ROW()-370)/276,250,43),150))/10,0)*10</f>
        <v>220</v>
      </c>
      <c r="Z443" s="21" t="e">
        <f>ROUNDDOWN(IF(Y443=Y442,Z442,(ROW()-370)/276),2)</f>
        <v>#NUM!</v>
      </c>
    </row>
    <row r="444" spans="1:26" x14ac:dyDescent="0.2">
      <c r="A444" s="4" t="s">
        <v>370</v>
      </c>
      <c r="B444" s="10" t="s">
        <v>371</v>
      </c>
      <c r="C444" s="14" t="s">
        <v>369</v>
      </c>
      <c r="D444" s="10"/>
      <c r="E444" s="3" t="s">
        <v>203</v>
      </c>
      <c r="F444" s="3" t="s">
        <v>332</v>
      </c>
      <c r="G444" s="3" t="s">
        <v>25</v>
      </c>
      <c r="H444" s="3" t="s">
        <v>67</v>
      </c>
      <c r="I444" s="3">
        <v>26</v>
      </c>
      <c r="J444" s="3">
        <v>260</v>
      </c>
      <c r="K444" s="21">
        <v>0.6</v>
      </c>
      <c r="L444" s="3">
        <v>104</v>
      </c>
      <c r="M444" s="3">
        <v>290</v>
      </c>
      <c r="N444" s="21">
        <v>0.82</v>
      </c>
      <c r="O444" s="25">
        <v>550</v>
      </c>
      <c r="P444" s="21">
        <v>0.82</v>
      </c>
      <c r="Q444" s="21">
        <v>0.92</v>
      </c>
      <c r="T444" s="25">
        <f>J444+M444</f>
        <v>550</v>
      </c>
      <c r="U444" s="21">
        <f>ROUNDDOWN(IF(T444=T443,U443,(ROW()-370)/276),2)</f>
        <v>0.26</v>
      </c>
      <c r="V444" s="21">
        <f>ROUNDDOWN(IF(O444=O443,V443,(ROW()-377)/41+0.02),2)</f>
        <v>1.62</v>
      </c>
      <c r="W444" s="25">
        <f>ROUNDDOWN(IF(I444=I443,W443,MAX(_xlfn.NORM.INV((ROW()-2)/644,250,43),150))/10,0)*10</f>
        <v>260</v>
      </c>
      <c r="X444" s="21">
        <f>ROUNDDOWN(IF(W444=W443,X443,(ROW()-2)/644),2)</f>
        <v>0.6</v>
      </c>
      <c r="Y444" s="3">
        <f>ROUNDDOWN(IF(L443=L444,Y443,MAX(_xlfn.NORM.INV((ROW()-370)/276,250,43),150))/10,0)*10</f>
        <v>220</v>
      </c>
      <c r="Z444" s="21" t="e">
        <f>ROUNDDOWN(IF(Y444=Y443,Z443,(ROW()-370)/276),2)</f>
        <v>#NUM!</v>
      </c>
    </row>
    <row r="445" spans="1:26" x14ac:dyDescent="0.2">
      <c r="A445" s="4" t="s">
        <v>1124</v>
      </c>
      <c r="B445" s="10" t="s">
        <v>1125</v>
      </c>
      <c r="C445" s="14" t="s">
        <v>1097</v>
      </c>
      <c r="D445" s="10"/>
      <c r="E445" s="3" t="s">
        <v>144</v>
      </c>
      <c r="F445" s="3" t="s">
        <v>1094</v>
      </c>
      <c r="G445" s="3" t="s">
        <v>25</v>
      </c>
      <c r="H445" s="3" t="s">
        <v>21</v>
      </c>
      <c r="I445" s="3">
        <v>26</v>
      </c>
      <c r="J445" s="3">
        <v>260</v>
      </c>
      <c r="K445" s="21">
        <v>0.6</v>
      </c>
      <c r="L445" s="3">
        <v>0</v>
      </c>
      <c r="M445" s="3">
        <v>150</v>
      </c>
      <c r="N445" s="21">
        <v>0.01</v>
      </c>
      <c r="O445" s="25">
        <v>410</v>
      </c>
      <c r="P445" s="21">
        <v>0.15</v>
      </c>
      <c r="Q445" s="21">
        <v>0.15</v>
      </c>
      <c r="T445" s="25">
        <f>J445+M445</f>
        <v>410</v>
      </c>
      <c r="U445" s="21">
        <f>ROUNDDOWN(IF(T445=T444,U444,(ROW()-2)/368),2)</f>
        <v>1.2</v>
      </c>
      <c r="V445" s="21">
        <f>ROUNDDOWN(IF(O445=O444,V444,(ROW()-517)/33+0.03),2)</f>
        <v>-2.15</v>
      </c>
      <c r="W445" s="25">
        <f>ROUNDDOWN(IF(I445=I444,W444,MAX(_xlfn.NORM.INV((ROW()-2)/644,250,43),150))/10,0)*10</f>
        <v>260</v>
      </c>
      <c r="X445" s="21">
        <f>ROUNDDOWN(IF(W445=W444,X444,(ROW()-2)/644),2)</f>
        <v>0.6</v>
      </c>
      <c r="Y445" s="3" t="e">
        <f>ROUNDDOWN(IF(L445=L444,Y444,MAX(_xlfn.NORM.INV((ROW()-2)/368,250,43),150))/10,0)*10</f>
        <v>#NUM!</v>
      </c>
      <c r="Z445" s="21" t="e">
        <f>ROUNDDOWN(IF(Y445=Y444,Z444,(ROW()-2)/368+0.01),2)</f>
        <v>#NUM!</v>
      </c>
    </row>
    <row r="446" spans="1:26" x14ac:dyDescent="0.2">
      <c r="A446" s="4" t="s">
        <v>1429</v>
      </c>
      <c r="B446" s="10" t="s">
        <v>1430</v>
      </c>
      <c r="C446" s="14" t="s">
        <v>1428</v>
      </c>
      <c r="D446" s="10"/>
      <c r="E446" s="3" t="s">
        <v>144</v>
      </c>
      <c r="F446" s="3" t="s">
        <v>1421</v>
      </c>
      <c r="G446" s="3" t="s">
        <v>25</v>
      </c>
      <c r="H446" s="3" t="s">
        <v>21</v>
      </c>
      <c r="I446" s="3">
        <v>26</v>
      </c>
      <c r="J446" s="3">
        <v>260</v>
      </c>
      <c r="K446" s="21">
        <v>0.6</v>
      </c>
      <c r="L446" s="3">
        <v>23</v>
      </c>
      <c r="M446" s="3">
        <v>240</v>
      </c>
      <c r="N446" s="21">
        <v>0.45</v>
      </c>
      <c r="O446" s="25">
        <v>500</v>
      </c>
      <c r="P446" s="21">
        <v>0.5</v>
      </c>
      <c r="Q446" s="21">
        <v>0.6</v>
      </c>
      <c r="T446" s="25">
        <f>J446+M446</f>
        <v>500</v>
      </c>
      <c r="U446" s="21">
        <f>ROUNDDOWN(IF(T446=T445,U445,(ROW()-2)/368),2)</f>
        <v>1.2</v>
      </c>
      <c r="V446" s="21">
        <f>ROUNDDOWN(IF(O446=O445,V445,(ROW()-517)/33+0.03),2)</f>
        <v>-2.12</v>
      </c>
      <c r="W446" s="25">
        <f>ROUNDDOWN(IF(I446=I445,W445,MAX(_xlfn.NORM.INV((ROW()-2)/644,250,43),150))/10,0)*10</f>
        <v>260</v>
      </c>
      <c r="X446" s="21">
        <f>ROUNDDOWN(IF(W446=W445,X445,(ROW()-2)/644),2)</f>
        <v>0.6</v>
      </c>
      <c r="Y446" s="3" t="e">
        <f>ROUNDDOWN(IF(L446=L445,Y445,MAX(_xlfn.NORM.INV((ROW()-2)/368,250,43),150))/10,0)*10</f>
        <v>#NUM!</v>
      </c>
      <c r="Z446" s="21" t="e">
        <f>ROUNDDOWN(IF(Y446=Y445,Z445,(ROW()-2)/368+0.01),2)</f>
        <v>#NUM!</v>
      </c>
    </row>
    <row r="447" spans="1:26" x14ac:dyDescent="0.2">
      <c r="A447" s="4" t="s">
        <v>1108</v>
      </c>
      <c r="B447" s="10" t="s">
        <v>1109</v>
      </c>
      <c r="C447" s="14" t="s">
        <v>1097</v>
      </c>
      <c r="D447" s="10"/>
      <c r="E447" s="3" t="s">
        <v>144</v>
      </c>
      <c r="F447" s="3" t="s">
        <v>1094</v>
      </c>
      <c r="G447" s="3" t="s">
        <v>25</v>
      </c>
      <c r="H447" s="3" t="s">
        <v>21</v>
      </c>
      <c r="I447" s="3">
        <v>26</v>
      </c>
      <c r="J447" s="3">
        <v>260</v>
      </c>
      <c r="K447" s="21">
        <v>0.6</v>
      </c>
      <c r="L447" s="3">
        <v>32</v>
      </c>
      <c r="M447" s="3">
        <v>250</v>
      </c>
      <c r="N447" s="21">
        <v>0.53</v>
      </c>
      <c r="O447" s="25">
        <v>510</v>
      </c>
      <c r="P447" s="21">
        <v>0.56999999999999995</v>
      </c>
      <c r="Q447" s="21">
        <v>0.72</v>
      </c>
      <c r="T447" s="25">
        <f>J447+M447</f>
        <v>510</v>
      </c>
      <c r="U447" s="21">
        <f>ROUNDDOWN(IF(T447=T446,U446,(ROW()-2)/368),2)</f>
        <v>1.2</v>
      </c>
      <c r="V447" s="21">
        <f>ROUNDDOWN(IF(O447=O446,V446,(ROW()-517)/33+0.03),2)</f>
        <v>-2.09</v>
      </c>
      <c r="W447" s="25">
        <f>ROUNDDOWN(IF(I447=I446,W446,MAX(_xlfn.NORM.INV((ROW()-2)/644,250,43),150))/10,0)*10</f>
        <v>260</v>
      </c>
      <c r="X447" s="21">
        <f>ROUNDDOWN(IF(W447=W446,X446,(ROW()-2)/644),2)</f>
        <v>0.6</v>
      </c>
      <c r="Y447" s="3" t="e">
        <f>ROUNDDOWN(IF(L447=L446,Y446,MAX(_xlfn.NORM.INV((ROW()-2)/368,250,43),150))/10,0)*10</f>
        <v>#NUM!</v>
      </c>
      <c r="Z447" s="21" t="e">
        <f>ROUNDDOWN(IF(Y447=Y446,Z446,(ROW()-2)/368+0.01),2)</f>
        <v>#NUM!</v>
      </c>
    </row>
    <row r="448" spans="1:26" x14ac:dyDescent="0.2">
      <c r="A448" s="4" t="s">
        <v>829</v>
      </c>
      <c r="B448" s="10" t="s">
        <v>830</v>
      </c>
      <c r="C448" s="14" t="s">
        <v>782</v>
      </c>
      <c r="D448" s="10"/>
      <c r="E448" s="3" t="s">
        <v>65</v>
      </c>
      <c r="F448" s="3" t="s">
        <v>675</v>
      </c>
      <c r="G448" s="3" t="s">
        <v>25</v>
      </c>
      <c r="H448" s="3" t="s">
        <v>67</v>
      </c>
      <c r="I448" s="3">
        <v>26</v>
      </c>
      <c r="J448" s="3">
        <v>260</v>
      </c>
      <c r="K448" s="21">
        <v>0.6</v>
      </c>
      <c r="L448" s="3">
        <v>51</v>
      </c>
      <c r="M448" s="3">
        <v>240</v>
      </c>
      <c r="N448" s="21">
        <v>0.41</v>
      </c>
      <c r="O448" s="25">
        <v>500</v>
      </c>
      <c r="P448" s="21">
        <v>0.6</v>
      </c>
      <c r="Q448" s="21">
        <v>0.49</v>
      </c>
      <c r="T448" s="25">
        <f>J448+M448</f>
        <v>500</v>
      </c>
      <c r="U448" s="21">
        <f>ROUNDDOWN(IF(T448=T447,U447,(ROW()-370)/276),2)</f>
        <v>0.28000000000000003</v>
      </c>
      <c r="V448" s="21">
        <f>ROUNDDOWN(IF(O448=O447,V447,(ROW()-592)/78+0.02),2)</f>
        <v>-1.82</v>
      </c>
      <c r="W448" s="25">
        <f>ROUNDDOWN(IF(I448=I447,W447,MAX(_xlfn.NORM.INV((ROW()-2)/644,250,43),150))/10,0)*10</f>
        <v>260</v>
      </c>
      <c r="X448" s="21">
        <f>ROUNDDOWN(IF(W448=W447,X447,(ROW()-2)/644),2)</f>
        <v>0.6</v>
      </c>
      <c r="Y448" s="3">
        <f>ROUNDDOWN(IF(L447=L448,Y447,MAX(_xlfn.NORM.INV((ROW()-370)/276,250,43),150))/10,0)*10</f>
        <v>220</v>
      </c>
      <c r="Z448" s="21" t="e">
        <f>ROUNDDOWN(IF(Y448=Y447,Z447,(ROW()-370)/276),2)</f>
        <v>#NUM!</v>
      </c>
    </row>
    <row r="449" spans="1:26" x14ac:dyDescent="0.2">
      <c r="A449" s="4" t="s">
        <v>797</v>
      </c>
      <c r="B449" s="10" t="s">
        <v>798</v>
      </c>
      <c r="C449" s="14" t="s">
        <v>782</v>
      </c>
      <c r="D449" s="10"/>
      <c r="E449" s="3" t="s">
        <v>65</v>
      </c>
      <c r="F449" s="3" t="s">
        <v>675</v>
      </c>
      <c r="G449" s="3" t="s">
        <v>25</v>
      </c>
      <c r="H449" s="3" t="s">
        <v>67</v>
      </c>
      <c r="I449" s="3">
        <v>26</v>
      </c>
      <c r="J449" s="3">
        <v>260</v>
      </c>
      <c r="K449" s="21">
        <v>0.6</v>
      </c>
      <c r="L449" s="3">
        <v>104</v>
      </c>
      <c r="M449" s="3">
        <v>290</v>
      </c>
      <c r="N449" s="21">
        <v>0.82</v>
      </c>
      <c r="O449" s="25">
        <v>550</v>
      </c>
      <c r="P449" s="21">
        <v>0.82</v>
      </c>
      <c r="Q449" s="21">
        <v>0.75</v>
      </c>
      <c r="T449" s="25">
        <f>J449+M449</f>
        <v>550</v>
      </c>
      <c r="U449" s="21">
        <f>ROUNDDOWN(IF(T449=T448,U448,(ROW()-370)/276),2)</f>
        <v>0.28000000000000003</v>
      </c>
      <c r="V449" s="21">
        <f>ROUNDDOWN(IF(O449=O448,V448,(ROW()-592)/78+0.02),2)</f>
        <v>-1.81</v>
      </c>
      <c r="W449" s="25">
        <f>ROUNDDOWN(IF(I449=I448,W448,MAX(_xlfn.NORM.INV((ROW()-2)/644,250,43),150))/10,0)*10</f>
        <v>260</v>
      </c>
      <c r="X449" s="21">
        <f>ROUNDDOWN(IF(W449=W448,X448,(ROW()-2)/644),2)</f>
        <v>0.6</v>
      </c>
      <c r="Y449" s="3">
        <f>ROUNDDOWN(IF(L448=L449,Y448,MAX(_xlfn.NORM.INV((ROW()-370)/276,250,43),150))/10,0)*10</f>
        <v>220</v>
      </c>
      <c r="Z449" s="21" t="e">
        <f>ROUNDDOWN(IF(Y449=Y448,Z448,(ROW()-370)/276),2)</f>
        <v>#NUM!</v>
      </c>
    </row>
    <row r="450" spans="1:26" x14ac:dyDescent="0.2">
      <c r="A450" s="4" t="s">
        <v>1630</v>
      </c>
      <c r="B450" s="10" t="s">
        <v>1631</v>
      </c>
      <c r="C450" s="14" t="s">
        <v>1567</v>
      </c>
      <c r="D450" s="10"/>
      <c r="E450" s="3" t="s">
        <v>1501</v>
      </c>
      <c r="F450" s="3" t="s">
        <v>1502</v>
      </c>
      <c r="G450" s="3" t="s">
        <v>25</v>
      </c>
      <c r="H450" s="3" t="s">
        <v>67</v>
      </c>
      <c r="I450" s="3">
        <v>26</v>
      </c>
      <c r="J450" s="3">
        <v>260</v>
      </c>
      <c r="K450" s="21">
        <v>0.6</v>
      </c>
      <c r="L450" s="3">
        <v>128</v>
      </c>
      <c r="M450" s="3">
        <v>350</v>
      </c>
      <c r="N450" s="21">
        <v>0.99</v>
      </c>
      <c r="O450" s="25">
        <v>610</v>
      </c>
      <c r="P450" s="21">
        <v>0.96</v>
      </c>
      <c r="Q450" s="21">
        <v>0.99</v>
      </c>
      <c r="T450" s="25">
        <f>J450+M450</f>
        <v>610</v>
      </c>
      <c r="U450" s="21">
        <f>ROUNDDOWN(IF(T450=T449,U449,(ROW()-370)/276),2)</f>
        <v>0.28000000000000003</v>
      </c>
      <c r="V450" s="21">
        <f>ROUNDDOWN(IF(O450=O449,V449,(ROW()-898)/35+0.02),2)</f>
        <v>-12.78</v>
      </c>
      <c r="W450" s="25">
        <f>ROUNDDOWN(IF(I450=I449,W449,MAX(_xlfn.NORM.INV((ROW()-2)/644,250,43),150))/10,0)*10</f>
        <v>260</v>
      </c>
      <c r="X450" s="21">
        <f>ROUNDDOWN(IF(W450=W449,X449,(ROW()-2)/644),2)</f>
        <v>0.6</v>
      </c>
      <c r="Y450" s="3">
        <f>ROUNDDOWN(IF(L449=L450,Y449,MAX(_xlfn.NORM.INV((ROW()-370)/276,250,43),150))/10,0)*10</f>
        <v>220</v>
      </c>
      <c r="Z450" s="21" t="e">
        <f>ROUNDDOWN(IF(Y450=Y449,Z449,(ROW()-370)/276),2)</f>
        <v>#NUM!</v>
      </c>
    </row>
    <row r="451" spans="1:26" x14ac:dyDescent="0.2">
      <c r="A451" s="4" t="s">
        <v>1212</v>
      </c>
      <c r="B451" s="10" t="s">
        <v>1213</v>
      </c>
      <c r="C451" s="14" t="s">
        <v>1199</v>
      </c>
      <c r="D451" s="10"/>
      <c r="E451" s="3" t="s">
        <v>280</v>
      </c>
      <c r="F451" s="3" t="s">
        <v>1180</v>
      </c>
      <c r="G451" s="3" t="s">
        <v>25</v>
      </c>
      <c r="H451" s="3" t="s">
        <v>21</v>
      </c>
      <c r="I451" s="3">
        <v>26</v>
      </c>
      <c r="J451" s="3">
        <v>260</v>
      </c>
      <c r="K451" s="21">
        <v>0.6</v>
      </c>
      <c r="L451" s="3">
        <v>44</v>
      </c>
      <c r="M451" s="3">
        <v>270</v>
      </c>
      <c r="N451" s="21">
        <v>0.69</v>
      </c>
      <c r="O451" s="25">
        <v>530</v>
      </c>
      <c r="P451" s="21">
        <v>0.67</v>
      </c>
      <c r="Q451" s="21">
        <v>0.55000000000000004</v>
      </c>
      <c r="T451" s="25">
        <f>J451+M451</f>
        <v>530</v>
      </c>
      <c r="U451" s="21">
        <f>ROUNDDOWN(IF(T451=T450,U450,(ROW()-2)/368),2)</f>
        <v>1.22</v>
      </c>
      <c r="V451" s="21">
        <f>ROUNDDOWN(IF(O451=O450,V450,(ROW()-953)/18+0.05),2)</f>
        <v>-27.83</v>
      </c>
      <c r="W451" s="25">
        <f>ROUNDDOWN(IF(I451=I450,W450,MAX(_xlfn.NORM.INV((ROW()-2)/644,250,43),150))/10,0)*10</f>
        <v>260</v>
      </c>
      <c r="X451" s="21">
        <f>ROUNDDOWN(IF(W451=W450,X450,(ROW()-2)/644),2)</f>
        <v>0.6</v>
      </c>
      <c r="Y451" s="3" t="e">
        <f>ROUNDDOWN(IF(L451=L450,Y450,MAX(_xlfn.NORM.INV((ROW()-2)/368,250,43),150))/10,0)*10</f>
        <v>#NUM!</v>
      </c>
      <c r="Z451" s="21" t="e">
        <f>ROUNDDOWN(IF(Y451=Y450,Z450,(ROW()-2)/368+0.01),2)</f>
        <v>#NUM!</v>
      </c>
    </row>
    <row r="452" spans="1:26" x14ac:dyDescent="0.2">
      <c r="A452" s="3" t="s">
        <v>2336</v>
      </c>
      <c r="B452" s="3" t="s">
        <v>2337</v>
      </c>
      <c r="C452" s="14" t="s">
        <v>2329</v>
      </c>
      <c r="E452" s="3" t="s">
        <v>2308</v>
      </c>
      <c r="F452" s="3" t="s">
        <v>2309</v>
      </c>
      <c r="G452" s="3" t="s">
        <v>25</v>
      </c>
      <c r="H452" s="3" t="s">
        <v>21</v>
      </c>
      <c r="I452" s="3">
        <v>26</v>
      </c>
      <c r="J452" s="3">
        <v>260</v>
      </c>
      <c r="K452" s="21">
        <v>0.6</v>
      </c>
      <c r="L452" s="3">
        <v>47</v>
      </c>
      <c r="M452" s="3">
        <v>270</v>
      </c>
      <c r="N452" s="21">
        <v>0.69</v>
      </c>
      <c r="O452" s="25">
        <v>530</v>
      </c>
      <c r="P452" s="21">
        <v>0.67</v>
      </c>
      <c r="Q452" s="21">
        <v>0.63</v>
      </c>
      <c r="T452" s="25">
        <f>J452+M452</f>
        <v>530</v>
      </c>
      <c r="U452" s="21">
        <f>ROUNDDOWN(IF(T452=T451,U451,(ROW()-2)/368),2)</f>
        <v>1.22</v>
      </c>
      <c r="V452" s="21">
        <f>ROUNDDOWN(IF(O452=O451,V451,(ROW()-1019)/11+0.09),2)</f>
        <v>-27.83</v>
      </c>
      <c r="W452" s="25">
        <f>ROUNDDOWN(IF(I452=I451,W451,MAX(_xlfn.NORM.INV((ROW()-2)/644,250,43),150))/10,0)*10</f>
        <v>260</v>
      </c>
      <c r="X452" s="21">
        <f>ROUNDDOWN(IF(W452=W451,X451,(ROW()-2)/644),2)</f>
        <v>0.6</v>
      </c>
      <c r="Y452" s="3" t="e">
        <f>ROUNDDOWN(IF(L452=L451,Y451,MAX(_xlfn.NORM.INV((ROW()-2)/368,250,43),150))/10,0)*10</f>
        <v>#NUM!</v>
      </c>
      <c r="Z452" s="21" t="e">
        <f>ROUNDDOWN(IF(Y452=Y451,Z451,(ROW()-2)/368+0.01),2)</f>
        <v>#NUM!</v>
      </c>
    </row>
    <row r="453" spans="1:26" x14ac:dyDescent="0.2">
      <c r="A453" s="4" t="s">
        <v>1920</v>
      </c>
      <c r="B453" s="10" t="s">
        <v>1921</v>
      </c>
      <c r="C453" s="14" t="s">
        <v>1866</v>
      </c>
      <c r="D453" s="10"/>
      <c r="E453" s="3" t="s">
        <v>1744</v>
      </c>
      <c r="F453" s="3" t="s">
        <v>1744</v>
      </c>
      <c r="G453" s="3" t="s">
        <v>25</v>
      </c>
      <c r="H453" s="3" t="s">
        <v>21</v>
      </c>
      <c r="I453" s="3">
        <v>27</v>
      </c>
      <c r="J453" s="3">
        <v>270</v>
      </c>
      <c r="K453" s="21">
        <v>0.7</v>
      </c>
      <c r="L453" s="3">
        <v>15</v>
      </c>
      <c r="M453" s="3">
        <v>230</v>
      </c>
      <c r="N453" s="21">
        <v>0.33</v>
      </c>
      <c r="O453" s="25">
        <v>500</v>
      </c>
      <c r="P453" s="21">
        <v>0.5</v>
      </c>
      <c r="Q453" s="21">
        <v>0.37</v>
      </c>
      <c r="T453" s="25">
        <f>J453+M453</f>
        <v>500</v>
      </c>
      <c r="U453" s="21">
        <f>ROUNDDOWN(IF(T453=T452,U452,(ROW()-2)/368),2)</f>
        <v>1.22</v>
      </c>
      <c r="V453" s="21">
        <f>ROUNDDOWN(IF(O453=O452,V452,(ROW()-2)/60+0.01),2)</f>
        <v>7.52</v>
      </c>
      <c r="W453" s="25">
        <f>ROUNDDOWN(IF(I453=I452,W452,MAX(_xlfn.NORM.INV((ROW()-2)/644,250,43),150))/10,0)*10</f>
        <v>270</v>
      </c>
      <c r="X453" s="21">
        <f>ROUNDDOWN(IF(W453=W452,X452,(ROW()-2)/644),2)</f>
        <v>0.7</v>
      </c>
      <c r="Y453" s="3" t="e">
        <f>ROUNDDOWN(IF(L453=L452,Y452,MAX(_xlfn.NORM.INV((ROW()-2)/368,250,43),150))/10,0)*10</f>
        <v>#NUM!</v>
      </c>
      <c r="Z453" s="21" t="e">
        <f>ROUNDDOWN(IF(Y453=Y452,Z452,(ROW()-2)/368+0.01),2)</f>
        <v>#NUM!</v>
      </c>
    </row>
    <row r="454" spans="1:26" x14ac:dyDescent="0.2">
      <c r="A454" s="3" t="s">
        <v>48</v>
      </c>
      <c r="B454" s="3" t="s">
        <v>49</v>
      </c>
      <c r="C454" s="14" t="s">
        <v>24</v>
      </c>
      <c r="E454" s="3" t="s">
        <v>18</v>
      </c>
      <c r="F454" s="3" t="s">
        <v>19</v>
      </c>
      <c r="G454" s="3" t="s">
        <v>25</v>
      </c>
      <c r="H454" s="3" t="s">
        <v>21</v>
      </c>
      <c r="I454" s="3">
        <v>27</v>
      </c>
      <c r="J454" s="3">
        <v>270</v>
      </c>
      <c r="K454" s="21">
        <v>0.7</v>
      </c>
      <c r="L454" s="3">
        <v>51</v>
      </c>
      <c r="M454" s="3">
        <v>270</v>
      </c>
      <c r="N454" s="21">
        <v>0.69</v>
      </c>
      <c r="O454" s="25">
        <v>540</v>
      </c>
      <c r="P454" s="21">
        <v>0.72</v>
      </c>
      <c r="Q454" s="21">
        <v>0.8</v>
      </c>
      <c r="T454" s="25">
        <f>J454+M454</f>
        <v>540</v>
      </c>
      <c r="U454" s="21">
        <f>ROUNDDOWN(IF(T454=T453,U453,(ROW()-2)/368),2)</f>
        <v>1.22</v>
      </c>
      <c r="V454" s="21">
        <f>ROUNDDOWN(IF(O454=O453,V453,(ROW()-219)/31+0.03),2)</f>
        <v>7.61</v>
      </c>
      <c r="W454" s="25">
        <f>ROUNDDOWN(IF(I454=I453,W453,MAX(_xlfn.NORM.INV((ROW()-2)/644,250,43),150))/10,0)*10</f>
        <v>270</v>
      </c>
      <c r="X454" s="21">
        <f>ROUNDDOWN(IF(W454=W453,X453,(ROW()-2)/644),2)</f>
        <v>0.7</v>
      </c>
      <c r="Y454" s="3" t="e">
        <f>ROUNDDOWN(IF(L454=L453,Y453,MAX(_xlfn.NORM.INV((ROW()-2)/368,250,43),150))/10,0)*10</f>
        <v>#NUM!</v>
      </c>
      <c r="Z454" s="21" t="e">
        <f>ROUNDDOWN(IF(Y454=Y453,Z453,(ROW()-2)/368+0.01),2)</f>
        <v>#NUM!</v>
      </c>
    </row>
    <row r="455" spans="1:26" x14ac:dyDescent="0.2">
      <c r="A455" s="4" t="s">
        <v>1392</v>
      </c>
      <c r="B455" s="10" t="s">
        <v>1393</v>
      </c>
      <c r="C455" s="14" t="s">
        <v>1319</v>
      </c>
      <c r="D455" s="10"/>
      <c r="E455" s="3" t="s">
        <v>203</v>
      </c>
      <c r="F455" s="3" t="s">
        <v>1268</v>
      </c>
      <c r="G455" s="3" t="s">
        <v>25</v>
      </c>
      <c r="H455" s="3" t="s">
        <v>21</v>
      </c>
      <c r="I455" s="3">
        <v>27</v>
      </c>
      <c r="J455" s="3">
        <v>270</v>
      </c>
      <c r="K455" s="21">
        <v>0.7</v>
      </c>
      <c r="L455" s="3">
        <v>28</v>
      </c>
      <c r="M455" s="3">
        <v>240</v>
      </c>
      <c r="N455" s="21">
        <v>0.45</v>
      </c>
      <c r="O455" s="25">
        <v>510</v>
      </c>
      <c r="P455" s="21">
        <v>0.56999999999999995</v>
      </c>
      <c r="Q455" s="21">
        <v>0.62</v>
      </c>
      <c r="T455" s="25">
        <f>J455+M455</f>
        <v>510</v>
      </c>
      <c r="U455" s="21">
        <f>ROUNDDOWN(IF(T455=T454,U454,(ROW()-2)/368),2)</f>
        <v>1.23</v>
      </c>
      <c r="V455" s="21">
        <f>ROUNDDOWN(IF(O455=O454,V454,(ROW()-274)/103+0.01),2)</f>
        <v>1.76</v>
      </c>
      <c r="W455" s="25">
        <f>ROUNDDOWN(IF(I455=I454,W454,MAX(_xlfn.NORM.INV((ROW()-2)/644,250,43),150))/10,0)*10</f>
        <v>270</v>
      </c>
      <c r="X455" s="21">
        <f>ROUNDDOWN(IF(W455=W454,X454,(ROW()-2)/644),2)</f>
        <v>0.7</v>
      </c>
      <c r="Y455" s="3" t="e">
        <f>ROUNDDOWN(IF(L455=L454,Y454,MAX(_xlfn.NORM.INV((ROW()-2)/368,250,43),150))/10,0)*10</f>
        <v>#NUM!</v>
      </c>
      <c r="Z455" s="21" t="e">
        <f>ROUNDDOWN(IF(Y455=Y454,Z454,(ROW()-2)/368+0.01),2)</f>
        <v>#NUM!</v>
      </c>
    </row>
    <row r="456" spans="1:26" x14ac:dyDescent="0.2">
      <c r="A456" s="4" t="s">
        <v>879</v>
      </c>
      <c r="B456" s="10" t="s">
        <v>880</v>
      </c>
      <c r="C456" s="14" t="s">
        <v>782</v>
      </c>
      <c r="D456" s="10"/>
      <c r="E456" s="3" t="s">
        <v>65</v>
      </c>
      <c r="F456" s="3" t="s">
        <v>675</v>
      </c>
      <c r="G456" s="3" t="s">
        <v>25</v>
      </c>
      <c r="H456" s="3" t="s">
        <v>67</v>
      </c>
      <c r="I456" s="3">
        <v>27</v>
      </c>
      <c r="J456" s="3">
        <v>270</v>
      </c>
      <c r="K456" s="21">
        <v>0.7</v>
      </c>
      <c r="L456" s="3">
        <v>61</v>
      </c>
      <c r="M456" s="3">
        <v>250</v>
      </c>
      <c r="N456" s="21">
        <v>0.5</v>
      </c>
      <c r="O456" s="25">
        <v>520</v>
      </c>
      <c r="P456" s="21">
        <v>0.7</v>
      </c>
      <c r="Q456" s="21">
        <v>0.56999999999999995</v>
      </c>
      <c r="T456" s="25">
        <f>J456+M456</f>
        <v>520</v>
      </c>
      <c r="U456" s="21">
        <f>ROUNDDOWN(IF(T456=T455,U455,(ROW()-370)/276),2)</f>
        <v>0.31</v>
      </c>
      <c r="V456" s="21">
        <f>ROUNDDOWN(IF(O456=O455,V455,(ROW()-592)/78+0.02),2)</f>
        <v>-1.72</v>
      </c>
      <c r="W456" s="25">
        <f>ROUNDDOWN(IF(I456=I455,W455,MAX(_xlfn.NORM.INV((ROW()-2)/644,250,43),150))/10,0)*10</f>
        <v>270</v>
      </c>
      <c r="X456" s="21">
        <f>ROUNDDOWN(IF(W456=W455,X455,(ROW()-2)/644),2)</f>
        <v>0.7</v>
      </c>
      <c r="Y456" s="3">
        <f>ROUNDDOWN(IF(L455=L456,Y455,MAX(_xlfn.NORM.INV((ROW()-370)/276,250,43),150))/10,0)*10</f>
        <v>220</v>
      </c>
      <c r="Z456" s="21" t="e">
        <f>ROUNDDOWN(IF(Y456=Y455,Z455,(ROW()-370)/276),2)</f>
        <v>#NUM!</v>
      </c>
    </row>
    <row r="457" spans="1:26" x14ac:dyDescent="0.2">
      <c r="A457" s="4" t="s">
        <v>669</v>
      </c>
      <c r="B457" s="10" t="s">
        <v>670</v>
      </c>
      <c r="C457" s="14" t="s">
        <v>671</v>
      </c>
      <c r="D457" s="10"/>
      <c r="E457" s="3" t="s">
        <v>576</v>
      </c>
      <c r="F457" s="3" t="s">
        <v>577</v>
      </c>
      <c r="G457" s="3" t="s">
        <v>25</v>
      </c>
      <c r="H457" s="3" t="s">
        <v>67</v>
      </c>
      <c r="I457" s="3">
        <v>27</v>
      </c>
      <c r="J457" s="3">
        <v>270</v>
      </c>
      <c r="K457" s="21">
        <v>0.7</v>
      </c>
      <c r="L457" s="3">
        <v>103</v>
      </c>
      <c r="M457" s="3">
        <v>290</v>
      </c>
      <c r="N457" s="21">
        <v>0.82</v>
      </c>
      <c r="O457" s="25">
        <v>560</v>
      </c>
      <c r="P457" s="21">
        <v>0.86</v>
      </c>
      <c r="Q457" s="21">
        <v>0.94</v>
      </c>
      <c r="T457" s="25">
        <f>J457+M457</f>
        <v>560</v>
      </c>
      <c r="U457" s="21">
        <f>ROUNDDOWN(IF(T457=T456,U456,(ROW()-370)/276),2)</f>
        <v>0.31</v>
      </c>
      <c r="V457" s="21">
        <f>ROUNDDOWN(IF(O457=O456,V456,(ROW()-776)/22+0.04),2)</f>
        <v>-14.46</v>
      </c>
      <c r="W457" s="25">
        <f>ROUNDDOWN(IF(I457=I456,W456,MAX(_xlfn.NORM.INV((ROW()-2)/644,250,43),150))/10,0)*10</f>
        <v>270</v>
      </c>
      <c r="X457" s="21">
        <f>ROUNDDOWN(IF(W457=W456,X456,(ROW()-2)/644),2)</f>
        <v>0.7</v>
      </c>
      <c r="Y457" s="3">
        <f>ROUNDDOWN(IF(L456=L457,Y456,MAX(_xlfn.NORM.INV((ROW()-370)/276,250,43),150))/10,0)*10</f>
        <v>220</v>
      </c>
      <c r="Z457" s="21" t="e">
        <f>ROUNDDOWN(IF(Y457=Y456,Z456,(ROW()-370)/276),2)</f>
        <v>#NUM!</v>
      </c>
    </row>
    <row r="458" spans="1:26" x14ac:dyDescent="0.2">
      <c r="A458" s="4" t="s">
        <v>1551</v>
      </c>
      <c r="B458" s="10" t="s">
        <v>1552</v>
      </c>
      <c r="C458" s="14" t="s">
        <v>1544</v>
      </c>
      <c r="D458" s="10"/>
      <c r="E458" s="3" t="s">
        <v>1501</v>
      </c>
      <c r="F458" s="3" t="s">
        <v>1502</v>
      </c>
      <c r="G458" s="3" t="s">
        <v>25</v>
      </c>
      <c r="H458" s="3" t="s">
        <v>21</v>
      </c>
      <c r="I458" s="3">
        <v>27</v>
      </c>
      <c r="J458" s="3">
        <v>270</v>
      </c>
      <c r="K458" s="21">
        <v>0.7</v>
      </c>
      <c r="L458" s="3">
        <v>0</v>
      </c>
      <c r="M458" s="3">
        <v>150</v>
      </c>
      <c r="N458" s="21">
        <v>0.01</v>
      </c>
      <c r="O458" s="25">
        <v>420</v>
      </c>
      <c r="P458" s="21">
        <v>0.18</v>
      </c>
      <c r="Q458" s="21">
        <v>0.18</v>
      </c>
      <c r="T458" s="25">
        <f>J458+M458</f>
        <v>420</v>
      </c>
      <c r="U458" s="21">
        <f>ROUNDDOWN(IF(T458=T457,U457,(ROW()-2)/368),2)</f>
        <v>1.23</v>
      </c>
      <c r="V458" s="21">
        <f>ROUNDDOWN(IF(O458=O457,V457,(ROW()-887)/11+0.09),2)</f>
        <v>-38.909999999999997</v>
      </c>
      <c r="W458" s="25">
        <f>ROUNDDOWN(IF(I458=I457,W457,MAX(_xlfn.NORM.INV((ROW()-2)/644,250,43),150))/10,0)*10</f>
        <v>270</v>
      </c>
      <c r="X458" s="21">
        <f>ROUNDDOWN(IF(W458=W457,X457,(ROW()-2)/644),2)</f>
        <v>0.7</v>
      </c>
      <c r="Y458" s="3" t="e">
        <f>ROUNDDOWN(IF(L458=L457,Y457,MAX(_xlfn.NORM.INV((ROW()-2)/368,250,43),150))/10,0)*10</f>
        <v>#NUM!</v>
      </c>
      <c r="Z458" s="21" t="e">
        <f>ROUNDDOWN(IF(Y458=Y457,Z457,(ROW()-2)/368+0.01),2)</f>
        <v>#NUM!</v>
      </c>
    </row>
    <row r="459" spans="1:26" x14ac:dyDescent="0.2">
      <c r="A459" s="4" t="s">
        <v>1928</v>
      </c>
      <c r="B459" s="10" t="s">
        <v>1929</v>
      </c>
      <c r="C459" s="14" t="s">
        <v>1866</v>
      </c>
      <c r="D459" s="10"/>
      <c r="E459" s="3" t="s">
        <v>1744</v>
      </c>
      <c r="F459" s="3" t="s">
        <v>1744</v>
      </c>
      <c r="G459" s="3" t="s">
        <v>25</v>
      </c>
      <c r="H459" s="3" t="s">
        <v>21</v>
      </c>
      <c r="I459" s="3">
        <v>28</v>
      </c>
      <c r="J459" s="3">
        <v>270</v>
      </c>
      <c r="K459" s="21">
        <v>0.7</v>
      </c>
      <c r="L459" s="3">
        <v>22</v>
      </c>
      <c r="M459" s="3">
        <v>230</v>
      </c>
      <c r="N459" s="21">
        <v>0.33</v>
      </c>
      <c r="O459" s="25">
        <v>500</v>
      </c>
      <c r="P459" s="21">
        <v>0.5</v>
      </c>
      <c r="Q459" s="21">
        <v>0.37</v>
      </c>
      <c r="T459" s="25">
        <f>J459+M459</f>
        <v>500</v>
      </c>
      <c r="U459" s="21">
        <f>ROUNDDOWN(IF(T459=T458,U458,(ROW()-2)/368),2)</f>
        <v>1.24</v>
      </c>
      <c r="V459" s="21">
        <f>ROUNDDOWN(IF(O459=O458,V458,(ROW()-2)/60+0.01),2)</f>
        <v>7.62</v>
      </c>
      <c r="W459" s="25">
        <f>ROUNDDOWN(IF(I459=I458,W458,MAX(_xlfn.NORM.INV((ROW()-2)/644,250,43),150))/10,0)*10</f>
        <v>270</v>
      </c>
      <c r="X459" s="21">
        <f>ROUNDDOWN(IF(W459=W458,X458,(ROW()-2)/644),2)</f>
        <v>0.7</v>
      </c>
      <c r="Y459" s="3" t="e">
        <f>ROUNDDOWN(IF(L459=L458,Y458,MAX(_xlfn.NORM.INV((ROW()-2)/368,250,43),150))/10,0)*10</f>
        <v>#NUM!</v>
      </c>
      <c r="Z459" s="21" t="e">
        <f>ROUNDDOWN(IF(Y459=Y458,Z458,(ROW()-2)/368+0.01),2)</f>
        <v>#NUM!</v>
      </c>
    </row>
    <row r="460" spans="1:26" x14ac:dyDescent="0.2">
      <c r="A460" s="4" t="s">
        <v>485</v>
      </c>
      <c r="B460" s="10" t="s">
        <v>486</v>
      </c>
      <c r="C460" s="14" t="s">
        <v>472</v>
      </c>
      <c r="D460" s="10"/>
      <c r="E460" s="3" t="s">
        <v>203</v>
      </c>
      <c r="F460" s="3" t="s">
        <v>423</v>
      </c>
      <c r="G460" s="3" t="s">
        <v>25</v>
      </c>
      <c r="H460" s="3" t="s">
        <v>21</v>
      </c>
      <c r="I460" s="3">
        <v>28</v>
      </c>
      <c r="J460" s="3">
        <v>270</v>
      </c>
      <c r="K460" s="21">
        <v>0.7</v>
      </c>
      <c r="L460" s="3">
        <v>4</v>
      </c>
      <c r="M460" s="3">
        <v>210</v>
      </c>
      <c r="N460" s="21">
        <v>0.18</v>
      </c>
      <c r="O460" s="25">
        <v>480</v>
      </c>
      <c r="P460" s="21">
        <v>0.41</v>
      </c>
      <c r="Q460" s="21">
        <v>0.47</v>
      </c>
      <c r="T460" s="25">
        <f>J460+M460</f>
        <v>480</v>
      </c>
      <c r="U460" s="21">
        <f>ROUNDDOWN(IF(T460=T459,U459,(ROW()-2)/368),2)</f>
        <v>1.24</v>
      </c>
      <c r="V460" s="21">
        <f>ROUNDDOWN(IF(O460=O459,V459,(ROW()-274)/103+0.01),2)</f>
        <v>1.81</v>
      </c>
      <c r="W460" s="25">
        <f>ROUNDDOWN(IF(I460=I459,W459,MAX(_xlfn.NORM.INV((ROW()-2)/644,250,43),150))/10,0)*10</f>
        <v>270</v>
      </c>
      <c r="X460" s="21">
        <f>ROUNDDOWN(IF(W460=W459,X459,(ROW()-2)/644),2)</f>
        <v>0.7</v>
      </c>
      <c r="Y460" s="3" t="e">
        <f>ROUNDDOWN(IF(L460=L459,Y459,MAX(_xlfn.NORM.INV((ROW()-2)/368,250,43),150))/10,0)*10</f>
        <v>#NUM!</v>
      </c>
      <c r="Z460" s="21" t="e">
        <f>ROUNDDOWN(IF(Y460=Y459,Z459,(ROW()-2)/368+0.01),2)</f>
        <v>#NUM!</v>
      </c>
    </row>
    <row r="461" spans="1:26" x14ac:dyDescent="0.2">
      <c r="A461" s="4" t="s">
        <v>1122</v>
      </c>
      <c r="B461" s="10" t="s">
        <v>1123</v>
      </c>
      <c r="C461" s="14" t="s">
        <v>1097</v>
      </c>
      <c r="D461" s="10"/>
      <c r="E461" s="3" t="s">
        <v>144</v>
      </c>
      <c r="F461" s="3" t="s">
        <v>1094</v>
      </c>
      <c r="G461" s="3" t="s">
        <v>25</v>
      </c>
      <c r="H461" s="3" t="s">
        <v>21</v>
      </c>
      <c r="I461" s="3">
        <v>28</v>
      </c>
      <c r="J461" s="3">
        <v>270</v>
      </c>
      <c r="K461" s="21">
        <v>0.7</v>
      </c>
      <c r="L461" s="3">
        <v>0</v>
      </c>
      <c r="M461" s="3">
        <v>150</v>
      </c>
      <c r="N461" s="21">
        <v>0.01</v>
      </c>
      <c r="O461" s="25">
        <v>420</v>
      </c>
      <c r="P461" s="21">
        <v>0.18</v>
      </c>
      <c r="Q461" s="21">
        <v>0.21</v>
      </c>
      <c r="T461" s="25">
        <f>J461+M461</f>
        <v>420</v>
      </c>
      <c r="U461" s="21">
        <f>ROUNDDOWN(IF(T461=T460,U460,(ROW()-2)/368),2)</f>
        <v>1.24</v>
      </c>
      <c r="V461" s="21">
        <f>ROUNDDOWN(IF(O461=O460,V460,(ROW()-517)/33+0.03),2)</f>
        <v>-1.66</v>
      </c>
      <c r="W461" s="25">
        <f>ROUNDDOWN(IF(I461=I460,W460,MAX(_xlfn.NORM.INV((ROW()-2)/644,250,43),150))/10,0)*10</f>
        <v>270</v>
      </c>
      <c r="X461" s="21">
        <f>ROUNDDOWN(IF(W461=W460,X460,(ROW()-2)/644),2)</f>
        <v>0.7</v>
      </c>
      <c r="Y461" s="3" t="e">
        <f>ROUNDDOWN(IF(L461=L460,Y460,MAX(_xlfn.NORM.INV((ROW()-2)/368,250,43),150))/10,0)*10</f>
        <v>#NUM!</v>
      </c>
      <c r="Z461" s="21" t="e">
        <f>ROUNDDOWN(IF(Y461=Y460,Z460,(ROW()-2)/368+0.01),2)</f>
        <v>#NUM!</v>
      </c>
    </row>
    <row r="462" spans="1:26" x14ac:dyDescent="0.2">
      <c r="A462" s="4" t="s">
        <v>1116</v>
      </c>
      <c r="B462" s="10" t="s">
        <v>1117</v>
      </c>
      <c r="C462" s="14" t="s">
        <v>1097</v>
      </c>
      <c r="D462" s="10"/>
      <c r="E462" s="3" t="s">
        <v>144</v>
      </c>
      <c r="F462" s="3" t="s">
        <v>1094</v>
      </c>
      <c r="G462" s="3" t="s">
        <v>25</v>
      </c>
      <c r="H462" s="3" t="s">
        <v>21</v>
      </c>
      <c r="I462" s="3">
        <v>28</v>
      </c>
      <c r="J462" s="3">
        <v>270</v>
      </c>
      <c r="K462" s="21">
        <v>0.7</v>
      </c>
      <c r="L462" s="3">
        <v>15</v>
      </c>
      <c r="M462" s="3">
        <v>230</v>
      </c>
      <c r="N462" s="21">
        <v>0.33</v>
      </c>
      <c r="O462" s="25">
        <v>500</v>
      </c>
      <c r="P462" s="21">
        <v>0.5</v>
      </c>
      <c r="Q462" s="21">
        <v>0.6</v>
      </c>
      <c r="T462" s="25">
        <f>J462+M462</f>
        <v>500</v>
      </c>
      <c r="U462" s="21">
        <f>ROUNDDOWN(IF(T462=T461,U461,(ROW()-2)/368),2)</f>
        <v>1.25</v>
      </c>
      <c r="V462" s="21">
        <f>ROUNDDOWN(IF(O462=O461,V461,(ROW()-517)/33+0.03),2)</f>
        <v>-1.63</v>
      </c>
      <c r="W462" s="25">
        <f>ROUNDDOWN(IF(I462=I461,W461,MAX(_xlfn.NORM.INV((ROW()-2)/644,250,43),150))/10,0)*10</f>
        <v>270</v>
      </c>
      <c r="X462" s="21">
        <f>ROUNDDOWN(IF(W462=W461,X461,(ROW()-2)/644),2)</f>
        <v>0.7</v>
      </c>
      <c r="Y462" s="3" t="e">
        <f>ROUNDDOWN(IF(L462=L461,Y461,MAX(_xlfn.NORM.INV((ROW()-2)/368,250,43),150))/10,0)*10</f>
        <v>#NUM!</v>
      </c>
      <c r="Z462" s="21" t="e">
        <f>ROUNDDOWN(IF(Y462=Y461,Z461,(ROW()-2)/368+0.01),2)</f>
        <v>#NUM!</v>
      </c>
    </row>
    <row r="463" spans="1:26" x14ac:dyDescent="0.2">
      <c r="A463" s="4" t="s">
        <v>1165</v>
      </c>
      <c r="B463" s="10" t="s">
        <v>1166</v>
      </c>
      <c r="C463" s="14" t="s">
        <v>1164</v>
      </c>
      <c r="D463" s="10"/>
      <c r="E463" s="3" t="s">
        <v>576</v>
      </c>
      <c r="F463" s="3" t="s">
        <v>1143</v>
      </c>
      <c r="G463" s="3" t="s">
        <v>25</v>
      </c>
      <c r="H463" s="3" t="s">
        <v>21</v>
      </c>
      <c r="I463" s="3">
        <v>28</v>
      </c>
      <c r="J463" s="3">
        <v>270</v>
      </c>
      <c r="K463" s="21">
        <v>0.7</v>
      </c>
      <c r="L463" s="3">
        <v>43</v>
      </c>
      <c r="M463" s="3">
        <v>260</v>
      </c>
      <c r="N463" s="21">
        <v>0.63</v>
      </c>
      <c r="O463" s="25">
        <v>530</v>
      </c>
      <c r="P463" s="21">
        <v>0.67</v>
      </c>
      <c r="Q463" s="21">
        <v>0.6</v>
      </c>
      <c r="T463" s="25">
        <f>J463+M463</f>
        <v>530</v>
      </c>
      <c r="U463" s="21">
        <f>ROUNDDOWN(IF(T463=T462,U462,(ROW()-2)/368),2)</f>
        <v>1.25</v>
      </c>
      <c r="V463" s="21">
        <f>ROUNDDOWN(IF(O463=O462,V462,(ROW()-740)/36+0.02),2)</f>
        <v>-7.67</v>
      </c>
      <c r="W463" s="25">
        <f>ROUNDDOWN(IF(I463=I462,W462,MAX(_xlfn.NORM.INV((ROW()-2)/644,250,43),150))/10,0)*10</f>
        <v>270</v>
      </c>
      <c r="X463" s="21">
        <f>ROUNDDOWN(IF(W463=W462,X462,(ROW()-2)/644),2)</f>
        <v>0.7</v>
      </c>
      <c r="Y463" s="3" t="e">
        <f>ROUNDDOWN(IF(L463=L462,Y462,MAX(_xlfn.NORM.INV((ROW()-2)/368,250,43),150))/10,0)*10</f>
        <v>#NUM!</v>
      </c>
      <c r="Z463" s="21" t="e">
        <f>ROUNDDOWN(IF(Y463=Y462,Z462,(ROW()-2)/368+0.01),2)</f>
        <v>#NUM!</v>
      </c>
    </row>
    <row r="464" spans="1:26" x14ac:dyDescent="0.2">
      <c r="A464" s="4" t="s">
        <v>1717</v>
      </c>
      <c r="B464" s="10" t="s">
        <v>1718</v>
      </c>
      <c r="C464" s="14" t="s">
        <v>1710</v>
      </c>
      <c r="D464" s="10"/>
      <c r="E464" s="3" t="s">
        <v>576</v>
      </c>
      <c r="F464" s="3" t="s">
        <v>1639</v>
      </c>
      <c r="G464" s="3" t="s">
        <v>25</v>
      </c>
      <c r="H464" s="3" t="s">
        <v>67</v>
      </c>
      <c r="I464" s="3">
        <v>28</v>
      </c>
      <c r="J464" s="3">
        <v>270</v>
      </c>
      <c r="K464" s="21">
        <v>0.7</v>
      </c>
      <c r="L464" s="3">
        <v>74</v>
      </c>
      <c r="M464" s="3">
        <v>270</v>
      </c>
      <c r="N464" s="21">
        <v>0.69</v>
      </c>
      <c r="O464" s="25">
        <v>540</v>
      </c>
      <c r="P464" s="21">
        <v>0.79</v>
      </c>
      <c r="Q464" s="21">
        <v>0.67</v>
      </c>
      <c r="T464" s="25">
        <f>J464+M464</f>
        <v>540</v>
      </c>
      <c r="U464" s="21">
        <f>ROUNDDOWN(IF(T464=T463,U463,(ROW()-370)/276),2)</f>
        <v>0.34</v>
      </c>
      <c r="V464" s="21">
        <f>ROUNDDOWN(IF(O464=O463,V463,(ROW()-776)/22+0.04),2)</f>
        <v>-14.14</v>
      </c>
      <c r="W464" s="25">
        <f>ROUNDDOWN(IF(I464=I463,W463,MAX(_xlfn.NORM.INV((ROW()-2)/644,250,43),150))/10,0)*10</f>
        <v>270</v>
      </c>
      <c r="X464" s="21">
        <f>ROUNDDOWN(IF(W464=W463,X463,(ROW()-2)/644),2)</f>
        <v>0.7</v>
      </c>
      <c r="Y464" s="3">
        <f>ROUNDDOWN(IF(L463=L464,Y463,MAX(_xlfn.NORM.INV((ROW()-370)/276,250,43),150))/10,0)*10</f>
        <v>230</v>
      </c>
      <c r="Z464" s="21" t="e">
        <f>ROUNDDOWN(IF(Y464=Y463,Z463,(ROW()-370)/276),2)</f>
        <v>#NUM!</v>
      </c>
    </row>
    <row r="465" spans="1:26" x14ac:dyDescent="0.2">
      <c r="A465" s="4" t="s">
        <v>1983</v>
      </c>
      <c r="B465" s="10" t="s">
        <v>1984</v>
      </c>
      <c r="C465" s="14" t="s">
        <v>1866</v>
      </c>
      <c r="D465" s="10"/>
      <c r="E465" s="3" t="s">
        <v>1744</v>
      </c>
      <c r="F465" s="3" t="s">
        <v>1744</v>
      </c>
      <c r="G465" s="3" t="s">
        <v>25</v>
      </c>
      <c r="H465" s="3" t="s">
        <v>21</v>
      </c>
      <c r="I465" s="3">
        <v>29</v>
      </c>
      <c r="J465" s="3">
        <v>270</v>
      </c>
      <c r="K465" s="21">
        <v>0.7</v>
      </c>
      <c r="L465" s="3">
        <v>36</v>
      </c>
      <c r="M465" s="3">
        <v>250</v>
      </c>
      <c r="N465" s="21">
        <v>0.53</v>
      </c>
      <c r="O465" s="25">
        <v>520</v>
      </c>
      <c r="P465" s="21">
        <v>0.61</v>
      </c>
      <c r="Q465" s="21">
        <v>0.49</v>
      </c>
      <c r="T465" s="25">
        <f>J465+M465</f>
        <v>520</v>
      </c>
      <c r="U465" s="21">
        <f>ROUNDDOWN(IF(T465=T464,U464,(ROW()-2)/368),2)</f>
        <v>1.25</v>
      </c>
      <c r="V465" s="21">
        <f>ROUNDDOWN(IF(O465=O464,V464,(ROW()-2)/60+0.01),2)</f>
        <v>7.72</v>
      </c>
      <c r="W465" s="25">
        <f>ROUNDDOWN(IF(I465=I464,W464,MAX(_xlfn.NORM.INV((ROW()-2)/644,250,43),150))/10,0)*10</f>
        <v>270</v>
      </c>
      <c r="X465" s="21">
        <f>ROUNDDOWN(IF(W465=W464,X464,(ROW()-2)/644),2)</f>
        <v>0.7</v>
      </c>
      <c r="Y465" s="3" t="e">
        <f>ROUNDDOWN(IF(L465=L464,Y464,MAX(_xlfn.NORM.INV((ROW()-2)/368,250,43),150))/10,0)*10</f>
        <v>#NUM!</v>
      </c>
      <c r="Z465" s="21" t="e">
        <f>ROUNDDOWN(IF(Y465=Y464,Z464,(ROW()-2)/368+0.01),2)</f>
        <v>#NUM!</v>
      </c>
    </row>
    <row r="466" spans="1:26" x14ac:dyDescent="0.2">
      <c r="A466" s="4" t="s">
        <v>1992</v>
      </c>
      <c r="B466" s="10" t="s">
        <v>1993</v>
      </c>
      <c r="C466" s="14" t="s">
        <v>1991</v>
      </c>
      <c r="D466" s="10"/>
      <c r="E466" s="3" t="s">
        <v>1744</v>
      </c>
      <c r="F466" s="3" t="s">
        <v>1744</v>
      </c>
      <c r="G466" s="3" t="s">
        <v>25</v>
      </c>
      <c r="H466" s="3" t="s">
        <v>67</v>
      </c>
      <c r="I466" s="3">
        <v>29</v>
      </c>
      <c r="J466" s="3">
        <v>270</v>
      </c>
      <c r="K466" s="21">
        <v>0.7</v>
      </c>
      <c r="L466" s="3">
        <v>0</v>
      </c>
      <c r="M466" s="3">
        <v>150</v>
      </c>
      <c r="N466" s="21">
        <v>0.01</v>
      </c>
      <c r="O466" s="25">
        <v>420</v>
      </c>
      <c r="P466" s="21">
        <v>0.23</v>
      </c>
      <c r="Q466" s="21">
        <v>0.47</v>
      </c>
      <c r="T466" s="25">
        <f>J466+M466</f>
        <v>420</v>
      </c>
      <c r="U466" s="21">
        <f>ROUNDDOWN(IF(T466=T465,U465,(ROW()-370)/276),2)</f>
        <v>0.34</v>
      </c>
      <c r="V466" s="21">
        <f>ROUNDDOWN(IF(O466=O465,V465,(ROW()-62)/29+0.06),2)</f>
        <v>13.99</v>
      </c>
      <c r="W466" s="25">
        <f>ROUNDDOWN(IF(I466=I465,W465,MAX(_xlfn.NORM.INV((ROW()-2)/644,250,43),150))/10,0)*10</f>
        <v>270</v>
      </c>
      <c r="X466" s="21">
        <f>ROUNDDOWN(IF(W466=W465,X465,(ROW()-2)/644),2)</f>
        <v>0.7</v>
      </c>
      <c r="Y466" s="3">
        <f>ROUNDDOWN(IF(L465=L466,Y465,MAX(_xlfn.NORM.INV((ROW()-370)/276,250,43),150))/10,0)*10</f>
        <v>230</v>
      </c>
      <c r="Z466" s="21" t="e">
        <f>ROUNDDOWN(IF(Y466=Y465,Z465,(ROW()-2)/276),2)</f>
        <v>#NUM!</v>
      </c>
    </row>
    <row r="467" spans="1:26" x14ac:dyDescent="0.2">
      <c r="A467" s="4" t="s">
        <v>2010</v>
      </c>
      <c r="B467" s="10" t="s">
        <v>2011</v>
      </c>
      <c r="C467" s="14" t="s">
        <v>1991</v>
      </c>
      <c r="D467" s="10"/>
      <c r="E467" s="3" t="s">
        <v>1744</v>
      </c>
      <c r="F467" s="3" t="s">
        <v>1744</v>
      </c>
      <c r="G467" s="3" t="s">
        <v>25</v>
      </c>
      <c r="H467" s="3" t="s">
        <v>67</v>
      </c>
      <c r="I467" s="3">
        <v>29</v>
      </c>
      <c r="J467" s="3">
        <v>270</v>
      </c>
      <c r="K467" s="21">
        <v>0.7</v>
      </c>
      <c r="L467" s="3">
        <v>98</v>
      </c>
      <c r="M467" s="3">
        <v>290</v>
      </c>
      <c r="N467" s="21">
        <v>0.82</v>
      </c>
      <c r="O467" s="25">
        <v>560</v>
      </c>
      <c r="P467" s="21">
        <v>0.86</v>
      </c>
      <c r="Q467" s="21">
        <v>0.99</v>
      </c>
      <c r="T467" s="25">
        <f>J467+M467</f>
        <v>560</v>
      </c>
      <c r="U467" s="21">
        <f>ROUNDDOWN(IF(T467=T466,U466,(ROW()-370)/276),2)</f>
        <v>0.35</v>
      </c>
      <c r="V467" s="21">
        <f>ROUNDDOWN(IF(O467=O466,V466,(ROW()-62)/29+0.06),2)</f>
        <v>14.02</v>
      </c>
      <c r="W467" s="25">
        <f>ROUNDDOWN(IF(I467=I466,W466,MAX(_xlfn.NORM.INV((ROW()-2)/644,250,43),150))/10,0)*10</f>
        <v>270</v>
      </c>
      <c r="X467" s="21">
        <f>ROUNDDOWN(IF(W467=W466,X466,(ROW()-2)/644),2)</f>
        <v>0.7</v>
      </c>
      <c r="Y467" s="3">
        <f>ROUNDDOWN(IF(L466=L467,Y466,MAX(_xlfn.NORM.INV((ROW()-370)/276,250,43),150))/10,0)*10</f>
        <v>230</v>
      </c>
      <c r="Z467" s="21" t="e">
        <f>ROUNDDOWN(IF(Y467=Y466,Z466,(ROW()-370)/276),2)</f>
        <v>#NUM!</v>
      </c>
    </row>
    <row r="468" spans="1:26" x14ac:dyDescent="0.2">
      <c r="A468" s="4" t="s">
        <v>1033</v>
      </c>
      <c r="B468" s="10" t="s">
        <v>1034</v>
      </c>
      <c r="C468" s="14" t="s">
        <v>1020</v>
      </c>
      <c r="D468" s="10"/>
      <c r="E468" s="3" t="s">
        <v>987</v>
      </c>
      <c r="F468" s="3" t="s">
        <v>988</v>
      </c>
      <c r="G468" s="3" t="s">
        <v>25</v>
      </c>
      <c r="H468" s="3" t="s">
        <v>21</v>
      </c>
      <c r="I468" s="3">
        <v>29</v>
      </c>
      <c r="J468" s="3">
        <v>270</v>
      </c>
      <c r="K468" s="21">
        <v>0.7</v>
      </c>
      <c r="L468" s="3">
        <v>8</v>
      </c>
      <c r="M468" s="3">
        <v>210</v>
      </c>
      <c r="N468" s="21">
        <v>0.18</v>
      </c>
      <c r="O468" s="25">
        <v>480</v>
      </c>
      <c r="P468" s="21">
        <v>0.41</v>
      </c>
      <c r="Q468" s="21">
        <v>0.74</v>
      </c>
      <c r="T468" s="25">
        <f>J468+M468</f>
        <v>480</v>
      </c>
      <c r="U468" s="21">
        <f>ROUNDDOWN(IF(T468=T467,U467,(ROW()-2)/368),2)</f>
        <v>1.26</v>
      </c>
      <c r="V468" s="21">
        <f>ROUNDDOWN(IF(O468=O467,V467,(ROW()-152)/12+0.08),2)</f>
        <v>26.41</v>
      </c>
      <c r="W468" s="25">
        <f>ROUNDDOWN(IF(I468=I467,W467,MAX(_xlfn.NORM.INV((ROW()-2)/644,250,43),150))/10,0)*10</f>
        <v>270</v>
      </c>
      <c r="X468" s="21">
        <f>ROUNDDOWN(IF(W468=W467,X467,(ROW()-2)/644),2)</f>
        <v>0.7</v>
      </c>
      <c r="Y468" s="3" t="e">
        <f>ROUNDDOWN(IF(L468=L467,Y467,MAX(_xlfn.NORM.INV((ROW()-2)/368,250,43),150))/10,0)*10</f>
        <v>#NUM!</v>
      </c>
      <c r="Z468" s="21" t="e">
        <f>ROUNDDOWN(IF(Y468=Y467,Z467,(ROW()-2)/368+0.01),2)</f>
        <v>#NUM!</v>
      </c>
    </row>
    <row r="469" spans="1:26" x14ac:dyDescent="0.2">
      <c r="A469" s="3" t="s">
        <v>2132</v>
      </c>
      <c r="B469" s="3" t="s">
        <v>2133</v>
      </c>
      <c r="C469" s="14" t="s">
        <v>2117</v>
      </c>
      <c r="E469" s="3" t="s">
        <v>18</v>
      </c>
      <c r="F469" s="3" t="s">
        <v>2091</v>
      </c>
      <c r="G469" s="3" t="s">
        <v>25</v>
      </c>
      <c r="H469" s="3" t="s">
        <v>21</v>
      </c>
      <c r="I469" s="3">
        <v>29</v>
      </c>
      <c r="J469" s="3">
        <v>270</v>
      </c>
      <c r="K469" s="21">
        <v>0.7</v>
      </c>
      <c r="L469" s="3">
        <v>35</v>
      </c>
      <c r="M469" s="3">
        <v>250</v>
      </c>
      <c r="N469" s="21">
        <v>0.53</v>
      </c>
      <c r="O469" s="25">
        <v>520</v>
      </c>
      <c r="P469" s="21">
        <v>0.61</v>
      </c>
      <c r="Q469" s="21">
        <v>0.73</v>
      </c>
      <c r="T469" s="25">
        <f>J469+M469</f>
        <v>520</v>
      </c>
      <c r="U469" s="21">
        <f>ROUNDDOWN(IF(T469=T468,U468,(ROW()-2)/368),2)</f>
        <v>1.26</v>
      </c>
      <c r="V469" s="21">
        <f>ROUNDDOWN(IF(O469=O468,V468,(ROW()-219)/31+0.03),2)</f>
        <v>8.09</v>
      </c>
      <c r="W469" s="25">
        <f>ROUNDDOWN(IF(I469=I468,W468,MAX(_xlfn.NORM.INV((ROW()-2)/644,250,43),150))/10,0)*10</f>
        <v>270</v>
      </c>
      <c r="X469" s="21">
        <f>ROUNDDOWN(IF(W469=W468,X468,(ROW()-2)/644),2)</f>
        <v>0.7</v>
      </c>
      <c r="Y469" s="3" t="e">
        <f>ROUNDDOWN(IF(L469=L468,Y468,MAX(_xlfn.NORM.INV((ROW()-2)/368,250,43),150))/10,0)*10</f>
        <v>#NUM!</v>
      </c>
      <c r="Z469" s="21" t="e">
        <f>ROUNDDOWN(IF(Y469=Y468,Z468,(ROW()-2)/368+0.01),2)</f>
        <v>#NUM!</v>
      </c>
    </row>
    <row r="470" spans="1:26" x14ac:dyDescent="0.2">
      <c r="A470" s="3" t="s">
        <v>2163</v>
      </c>
      <c r="B470" s="3" t="s">
        <v>2164</v>
      </c>
      <c r="C470" s="14" t="s">
        <v>2152</v>
      </c>
      <c r="E470" s="3" t="s">
        <v>18</v>
      </c>
      <c r="F470" s="3" t="s">
        <v>2091</v>
      </c>
      <c r="G470" s="3" t="s">
        <v>25</v>
      </c>
      <c r="H470" s="3" t="s">
        <v>67</v>
      </c>
      <c r="I470" s="3">
        <v>29</v>
      </c>
      <c r="J470" s="3">
        <v>270</v>
      </c>
      <c r="K470" s="21">
        <v>0.7</v>
      </c>
      <c r="L470" s="3">
        <v>48</v>
      </c>
      <c r="M470" s="3">
        <v>230</v>
      </c>
      <c r="N470" s="21">
        <v>0.32</v>
      </c>
      <c r="O470" s="25">
        <v>500</v>
      </c>
      <c r="P470" s="21">
        <v>0.6</v>
      </c>
      <c r="Q470" s="21">
        <v>0.71</v>
      </c>
      <c r="T470" s="25">
        <f>J470+M470</f>
        <v>500</v>
      </c>
      <c r="U470" s="21">
        <f>ROUNDDOWN(IF(T470=T469,U469,(ROW()-370)/276),2)</f>
        <v>0.36</v>
      </c>
      <c r="V470" s="21">
        <f>ROUNDDOWN(IF(O470=O469,V469,(ROW()-250)/7+0.14),2)</f>
        <v>31.56</v>
      </c>
      <c r="W470" s="25">
        <f>ROUNDDOWN(IF(I470=I469,W469,MAX(_xlfn.NORM.INV((ROW()-2)/644,250,43),150))/10,0)*10</f>
        <v>270</v>
      </c>
      <c r="X470" s="21">
        <f>ROUNDDOWN(IF(W470=W469,X469,(ROW()-2)/644),2)</f>
        <v>0.7</v>
      </c>
      <c r="Y470" s="3">
        <f>ROUNDDOWN(IF(L469=L470,Y469,MAX(_xlfn.NORM.INV((ROW()-370)/276,250,43),150))/10,0)*10</f>
        <v>230</v>
      </c>
      <c r="Z470" s="21" t="e">
        <f>ROUNDDOWN(IF(Y470=Y469,Z469,(ROW()-370)/276),2)</f>
        <v>#NUM!</v>
      </c>
    </row>
    <row r="471" spans="1:26" x14ac:dyDescent="0.2">
      <c r="A471" s="4" t="s">
        <v>230</v>
      </c>
      <c r="B471" s="10" t="s">
        <v>231</v>
      </c>
      <c r="C471" s="14" t="s">
        <v>232</v>
      </c>
      <c r="D471" s="10"/>
      <c r="E471" s="3" t="s">
        <v>203</v>
      </c>
      <c r="F471" s="3" t="s">
        <v>204</v>
      </c>
      <c r="G471" s="3" t="s">
        <v>25</v>
      </c>
      <c r="H471" s="3" t="s">
        <v>21</v>
      </c>
      <c r="I471" s="3">
        <v>29</v>
      </c>
      <c r="J471" s="3">
        <v>270</v>
      </c>
      <c r="K471" s="21">
        <v>0.7</v>
      </c>
      <c r="L471" s="3">
        <v>28</v>
      </c>
      <c r="M471" s="3">
        <v>240</v>
      </c>
      <c r="N471" s="21">
        <v>0.45</v>
      </c>
      <c r="O471" s="25">
        <v>510</v>
      </c>
      <c r="P471" s="21">
        <v>0.56999999999999995</v>
      </c>
      <c r="Q471" s="21">
        <v>0.62</v>
      </c>
      <c r="T471" s="25">
        <f>J471+M471</f>
        <v>510</v>
      </c>
      <c r="U471" s="21">
        <f>ROUNDDOWN(IF(T471=T470,U470,(ROW()-2)/368),2)</f>
        <v>1.27</v>
      </c>
      <c r="V471" s="21">
        <f>ROUNDDOWN(IF(O471=O470,V470,(ROW()-274)/103+0.01),2)</f>
        <v>1.92</v>
      </c>
      <c r="W471" s="25">
        <f>ROUNDDOWN(IF(I471=I470,W470,MAX(_xlfn.NORM.INV((ROW()-2)/644,250,43),150))/10,0)*10</f>
        <v>270</v>
      </c>
      <c r="X471" s="21">
        <f>ROUNDDOWN(IF(W471=W470,X470,(ROW()-2)/644),2)</f>
        <v>0.7</v>
      </c>
      <c r="Y471" s="3" t="e">
        <f>ROUNDDOWN(IF(L471=L470,Y470,MAX(_xlfn.NORM.INV((ROW()-2)/368,250,43),150))/10,0)*10</f>
        <v>#NUM!</v>
      </c>
      <c r="Z471" s="21" t="e">
        <f>ROUNDDOWN(IF(Y471=Y470,Z470,(ROW()-2)/368+0.01),2)</f>
        <v>#NUM!</v>
      </c>
    </row>
    <row r="472" spans="1:26" x14ac:dyDescent="0.2">
      <c r="A472" s="4" t="s">
        <v>479</v>
      </c>
      <c r="B472" s="10" t="s">
        <v>480</v>
      </c>
      <c r="C472" s="14" t="s">
        <v>472</v>
      </c>
      <c r="D472" s="10"/>
      <c r="E472" s="3" t="s">
        <v>203</v>
      </c>
      <c r="F472" s="3" t="s">
        <v>423</v>
      </c>
      <c r="G472" s="3" t="s">
        <v>25</v>
      </c>
      <c r="H472" s="3" t="s">
        <v>21</v>
      </c>
      <c r="I472" s="3">
        <v>29</v>
      </c>
      <c r="J472" s="3">
        <v>270</v>
      </c>
      <c r="K472" s="21">
        <v>0.7</v>
      </c>
      <c r="L472" s="3">
        <v>36</v>
      </c>
      <c r="M472" s="3">
        <v>250</v>
      </c>
      <c r="N472" s="21">
        <v>0.53</v>
      </c>
      <c r="O472" s="25">
        <v>520</v>
      </c>
      <c r="P472" s="21">
        <v>0.61</v>
      </c>
      <c r="Q472" s="21">
        <v>0.66</v>
      </c>
      <c r="T472" s="25">
        <f>J472+M472</f>
        <v>520</v>
      </c>
      <c r="U472" s="21">
        <f>ROUNDDOWN(IF(T472=T471,U471,(ROW()-2)/368),2)</f>
        <v>1.27</v>
      </c>
      <c r="V472" s="21">
        <f>ROUNDDOWN(IF(O472=O471,V471,(ROW()-274)/103+0.01),2)</f>
        <v>1.93</v>
      </c>
      <c r="W472" s="25">
        <f>ROUNDDOWN(IF(I472=I471,W471,MAX(_xlfn.NORM.INV((ROW()-2)/644,250,43),150))/10,0)*10</f>
        <v>270</v>
      </c>
      <c r="X472" s="21">
        <f>ROUNDDOWN(IF(W472=W471,X471,(ROW()-2)/644),2)</f>
        <v>0.7</v>
      </c>
      <c r="Y472" s="3" t="e">
        <f>ROUNDDOWN(IF(L472=L471,Y471,MAX(_xlfn.NORM.INV((ROW()-2)/368,250,43),150))/10,0)*10</f>
        <v>#NUM!</v>
      </c>
      <c r="Z472" s="21" t="e">
        <f>ROUNDDOWN(IF(Y472=Y471,Z471,(ROW()-2)/368+0.01),2)</f>
        <v>#NUM!</v>
      </c>
    </row>
    <row r="473" spans="1:26" x14ac:dyDescent="0.2">
      <c r="A473" s="4" t="s">
        <v>386</v>
      </c>
      <c r="B473" s="10" t="s">
        <v>387</v>
      </c>
      <c r="C473" s="14" t="s">
        <v>369</v>
      </c>
      <c r="D473" s="10"/>
      <c r="E473" s="3" t="s">
        <v>203</v>
      </c>
      <c r="F473" s="3" t="s">
        <v>332</v>
      </c>
      <c r="G473" s="3" t="s">
        <v>25</v>
      </c>
      <c r="H473" s="3" t="s">
        <v>67</v>
      </c>
      <c r="I473" s="3">
        <v>29</v>
      </c>
      <c r="J473" s="3">
        <v>270</v>
      </c>
      <c r="K473" s="21">
        <v>0.7</v>
      </c>
      <c r="L473" s="3">
        <v>68</v>
      </c>
      <c r="M473" s="3">
        <v>260</v>
      </c>
      <c r="N473" s="21">
        <v>0.59</v>
      </c>
      <c r="O473" s="25">
        <v>530</v>
      </c>
      <c r="P473" s="21">
        <v>0.75</v>
      </c>
      <c r="Q473" s="21">
        <v>0.77</v>
      </c>
      <c r="T473" s="25">
        <f>J473+M473</f>
        <v>530</v>
      </c>
      <c r="U473" s="21">
        <f>ROUNDDOWN(IF(T473=T472,U472,(ROW()-370)/276),2)</f>
        <v>0.37</v>
      </c>
      <c r="V473" s="21">
        <f>ROUNDDOWN(IF(O473=O472,V472,(ROW()-377)/41+0.02),2)</f>
        <v>2.36</v>
      </c>
      <c r="W473" s="25">
        <f>ROUNDDOWN(IF(I473=I472,W472,MAX(_xlfn.NORM.INV((ROW()-2)/644,250,43),150))/10,0)*10</f>
        <v>270</v>
      </c>
      <c r="X473" s="21">
        <f>ROUNDDOWN(IF(W473=W472,X472,(ROW()-2)/644),2)</f>
        <v>0.7</v>
      </c>
      <c r="Y473" s="3">
        <f>ROUNDDOWN(IF(L472=L473,Y472,MAX(_xlfn.NORM.INV((ROW()-370)/276,250,43),150))/10,0)*10</f>
        <v>230</v>
      </c>
      <c r="Z473" s="21" t="e">
        <f>ROUNDDOWN(IF(Y473=Y472,Z472,(ROW()-370)/276),2)</f>
        <v>#NUM!</v>
      </c>
    </row>
    <row r="474" spans="1:26" x14ac:dyDescent="0.2">
      <c r="A474" s="4" t="s">
        <v>1100</v>
      </c>
      <c r="B474" s="10" t="s">
        <v>1101</v>
      </c>
      <c r="C474" s="14" t="s">
        <v>1097</v>
      </c>
      <c r="D474" s="10"/>
      <c r="E474" s="3" t="s">
        <v>144</v>
      </c>
      <c r="F474" s="3" t="s">
        <v>1094</v>
      </c>
      <c r="G474" s="3" t="s">
        <v>25</v>
      </c>
      <c r="H474" s="3" t="s">
        <v>21</v>
      </c>
      <c r="I474" s="3">
        <v>29</v>
      </c>
      <c r="J474" s="3">
        <v>270</v>
      </c>
      <c r="K474" s="21">
        <v>0.7</v>
      </c>
      <c r="L474" s="3">
        <v>20</v>
      </c>
      <c r="M474" s="3">
        <v>230</v>
      </c>
      <c r="N474" s="21">
        <v>0.33</v>
      </c>
      <c r="O474" s="25">
        <v>500</v>
      </c>
      <c r="P474" s="21">
        <v>0.5</v>
      </c>
      <c r="Q474" s="21">
        <v>0.6</v>
      </c>
      <c r="T474" s="25">
        <f>J474+M474</f>
        <v>500</v>
      </c>
      <c r="U474" s="21">
        <f>ROUNDDOWN(IF(T474=T473,U473,(ROW()-2)/368),2)</f>
        <v>1.28</v>
      </c>
      <c r="V474" s="21">
        <f>ROUNDDOWN(IF(O474=O473,V473,(ROW()-517)/33+0.03),2)</f>
        <v>-1.27</v>
      </c>
      <c r="W474" s="25">
        <f>ROUNDDOWN(IF(I474=I473,W473,MAX(_xlfn.NORM.INV((ROW()-2)/644,250,43),150))/10,0)*10</f>
        <v>270</v>
      </c>
      <c r="X474" s="21">
        <f>ROUNDDOWN(IF(W474=W473,X473,(ROW()-2)/644),2)</f>
        <v>0.7</v>
      </c>
      <c r="Y474" s="3" t="e">
        <f>ROUNDDOWN(IF(L474=L473,Y473,MAX(_xlfn.NORM.INV((ROW()-2)/368,250,43),150))/10,0)*10</f>
        <v>#NUM!</v>
      </c>
      <c r="Z474" s="21" t="e">
        <f>ROUNDDOWN(IF(Y474=Y473,Z473,(ROW()-2)/368+0.01),2)</f>
        <v>#NUM!</v>
      </c>
    </row>
    <row r="475" spans="1:26" x14ac:dyDescent="0.2">
      <c r="A475" s="4" t="s">
        <v>667</v>
      </c>
      <c r="B475" s="10" t="s">
        <v>668</v>
      </c>
      <c r="C475" s="14" t="s">
        <v>602</v>
      </c>
      <c r="D475" s="10"/>
      <c r="E475" s="3" t="s">
        <v>576</v>
      </c>
      <c r="F475" s="3" t="s">
        <v>577</v>
      </c>
      <c r="G475" s="3" t="s">
        <v>25</v>
      </c>
      <c r="H475" s="3" t="s">
        <v>67</v>
      </c>
      <c r="I475" s="3">
        <v>29</v>
      </c>
      <c r="J475" s="3">
        <v>270</v>
      </c>
      <c r="K475" s="21">
        <v>0.7</v>
      </c>
      <c r="L475" s="3">
        <v>79</v>
      </c>
      <c r="M475" s="3">
        <v>270</v>
      </c>
      <c r="N475" s="21">
        <v>0.69</v>
      </c>
      <c r="O475" s="25">
        <v>540</v>
      </c>
      <c r="P475" s="21">
        <v>0.79</v>
      </c>
      <c r="Q475" s="21">
        <v>0.67</v>
      </c>
      <c r="T475" s="25">
        <f>J475+M475</f>
        <v>540</v>
      </c>
      <c r="U475" s="21">
        <f>ROUNDDOWN(IF(T475=T474,U474,(ROW()-370)/276),2)</f>
        <v>0.38</v>
      </c>
      <c r="V475" s="21">
        <f>ROUNDDOWN(IF(O475=O474,V474,(ROW()-776)/22+0.04),2)</f>
        <v>-13.64</v>
      </c>
      <c r="W475" s="25">
        <f>ROUNDDOWN(IF(I475=I474,W474,MAX(_xlfn.NORM.INV((ROW()-2)/644,250,43),150))/10,0)*10</f>
        <v>270</v>
      </c>
      <c r="X475" s="21">
        <f>ROUNDDOWN(IF(W475=W474,X474,(ROW()-2)/644),2)</f>
        <v>0.7</v>
      </c>
      <c r="Y475" s="3">
        <f>ROUNDDOWN(IF(L474=L475,Y474,MAX(_xlfn.NORM.INV((ROW()-370)/276,250,43),150))/10,0)*10</f>
        <v>230</v>
      </c>
      <c r="Z475" s="21" t="e">
        <f>ROUNDDOWN(IF(Y475=Y474,Z474,(ROW()-370)/276),2)</f>
        <v>#NUM!</v>
      </c>
    </row>
    <row r="476" spans="1:26" x14ac:dyDescent="0.2">
      <c r="A476" s="4" t="s">
        <v>1559</v>
      </c>
      <c r="B476" s="10" t="s">
        <v>1560</v>
      </c>
      <c r="C476" s="14" t="s">
        <v>1544</v>
      </c>
      <c r="D476" s="10"/>
      <c r="E476" s="3" t="s">
        <v>1501</v>
      </c>
      <c r="F476" s="3" t="s">
        <v>1502</v>
      </c>
      <c r="G476" s="3" t="s">
        <v>25</v>
      </c>
      <c r="H476" s="3" t="s">
        <v>21</v>
      </c>
      <c r="I476" s="3">
        <v>29</v>
      </c>
      <c r="J476" s="3">
        <v>270</v>
      </c>
      <c r="K476" s="21">
        <v>0.7</v>
      </c>
      <c r="L476" s="3">
        <v>33</v>
      </c>
      <c r="M476" s="3">
        <v>250</v>
      </c>
      <c r="N476" s="21">
        <v>0.53</v>
      </c>
      <c r="O476" s="25">
        <v>520</v>
      </c>
      <c r="P476" s="21">
        <v>0.61</v>
      </c>
      <c r="Q476" s="21">
        <v>0.81</v>
      </c>
      <c r="T476" s="25">
        <f>J476+M476</f>
        <v>520</v>
      </c>
      <c r="U476" s="21">
        <f>ROUNDDOWN(IF(T476=T475,U475,(ROW()-2)/368),2)</f>
        <v>1.28</v>
      </c>
      <c r="V476" s="21">
        <f>ROUNDDOWN(IF(O476=O475,V475,(ROW()-887)/11+0.09),2)</f>
        <v>-37.270000000000003</v>
      </c>
      <c r="W476" s="25">
        <f>ROUNDDOWN(IF(I476=I475,W475,MAX(_xlfn.NORM.INV((ROW()-2)/644,250,43),150))/10,0)*10</f>
        <v>270</v>
      </c>
      <c r="X476" s="21">
        <f>ROUNDDOWN(IF(W476=W475,X475,(ROW()-2)/644),2)</f>
        <v>0.7</v>
      </c>
      <c r="Y476" s="3" t="e">
        <f>ROUNDDOWN(IF(L476=L475,Y475,MAX(_xlfn.NORM.INV((ROW()-2)/368,250,43),150))/10,0)*10</f>
        <v>#NUM!</v>
      </c>
      <c r="Z476" s="21" t="e">
        <f>ROUNDDOWN(IF(Y476=Y475,Z475,(ROW()-2)/368+0.01),2)</f>
        <v>#NUM!</v>
      </c>
    </row>
    <row r="477" spans="1:26" x14ac:dyDescent="0.2">
      <c r="A477" s="4" t="s">
        <v>1586</v>
      </c>
      <c r="B477" s="10" t="s">
        <v>1587</v>
      </c>
      <c r="C477" s="14" t="s">
        <v>1567</v>
      </c>
      <c r="D477" s="10"/>
      <c r="E477" s="3" t="s">
        <v>1501</v>
      </c>
      <c r="F477" s="3" t="s">
        <v>1502</v>
      </c>
      <c r="G477" s="3" t="s">
        <v>25</v>
      </c>
      <c r="H477" s="3" t="s">
        <v>67</v>
      </c>
      <c r="I477" s="3">
        <v>29</v>
      </c>
      <c r="J477" s="3">
        <v>270</v>
      </c>
      <c r="K477" s="21">
        <v>0.7</v>
      </c>
      <c r="L477" s="3">
        <v>54</v>
      </c>
      <c r="M477" s="3">
        <v>240</v>
      </c>
      <c r="N477" s="21">
        <v>0.41</v>
      </c>
      <c r="O477" s="25">
        <v>510</v>
      </c>
      <c r="P477" s="21">
        <v>0.66</v>
      </c>
      <c r="Q477" s="21">
        <v>0.82</v>
      </c>
      <c r="T477" s="25">
        <f>J477+M477</f>
        <v>510</v>
      </c>
      <c r="U477" s="21">
        <f>ROUNDDOWN(IF(T477=T476,U476,(ROW()-370)/276),2)</f>
        <v>0.38</v>
      </c>
      <c r="V477" s="21">
        <f>ROUNDDOWN(IF(O477=O476,V476,(ROW()-898)/35+0.02),2)</f>
        <v>-12</v>
      </c>
      <c r="W477" s="25">
        <f>ROUNDDOWN(IF(I477=I476,W476,MAX(_xlfn.NORM.INV((ROW()-2)/644,250,43),150))/10,0)*10</f>
        <v>270</v>
      </c>
      <c r="X477" s="21">
        <f>ROUNDDOWN(IF(W477=W476,X476,(ROW()-2)/644),2)</f>
        <v>0.7</v>
      </c>
      <c r="Y477" s="3">
        <f>ROUNDDOWN(IF(L476=L477,Y476,MAX(_xlfn.NORM.INV((ROW()-370)/276,250,43),150))/10,0)*10</f>
        <v>230</v>
      </c>
      <c r="Z477" s="21" t="e">
        <f>ROUNDDOWN(IF(Y477=Y476,Z476,(ROW()-370)/276),2)</f>
        <v>#NUM!</v>
      </c>
    </row>
    <row r="478" spans="1:26" x14ac:dyDescent="0.2">
      <c r="A478" s="3" t="s">
        <v>2388</v>
      </c>
      <c r="B478" s="3" t="s">
        <v>2389</v>
      </c>
      <c r="C478" s="14" t="s">
        <v>2375</v>
      </c>
      <c r="E478" s="3" t="s">
        <v>2366</v>
      </c>
      <c r="F478" s="3" t="s">
        <v>2367</v>
      </c>
      <c r="G478" s="3" t="s">
        <v>25</v>
      </c>
      <c r="H478" s="3" t="s">
        <v>21</v>
      </c>
      <c r="I478" s="3">
        <v>29</v>
      </c>
      <c r="J478" s="3">
        <v>270</v>
      </c>
      <c r="K478" s="21">
        <v>0.7</v>
      </c>
      <c r="L478" s="3">
        <v>11</v>
      </c>
      <c r="M478" s="3">
        <v>220</v>
      </c>
      <c r="N478" s="21">
        <v>0.26</v>
      </c>
      <c r="O478" s="25">
        <v>490</v>
      </c>
      <c r="P478" s="21">
        <v>0.47</v>
      </c>
      <c r="Q478" s="21">
        <v>0.68</v>
      </c>
      <c r="T478" s="25">
        <f>J478+M478</f>
        <v>490</v>
      </c>
      <c r="U478" s="21">
        <f>ROUNDDOWN(IF(T478=T477,U477,(ROW()-2)/368),2)</f>
        <v>1.29</v>
      </c>
      <c r="V478" s="21">
        <f>ROUNDDOWN(IF(O478=O477,V477,(ROW()-1042)/13+0.15),2)</f>
        <v>-43.23</v>
      </c>
      <c r="W478" s="25">
        <f>ROUNDDOWN(IF(I478=I477,W477,MAX(_xlfn.NORM.INV((ROW()-2)/644,250,43),150))/10,0)*10</f>
        <v>270</v>
      </c>
      <c r="X478" s="21">
        <f>ROUNDDOWN(IF(W478=W477,X477,(ROW()-2)/644),2)</f>
        <v>0.7</v>
      </c>
      <c r="Y478" s="3" t="e">
        <f>ROUNDDOWN(IF(L478=L477,Y477,MAX(_xlfn.NORM.INV((ROW()-2)/368,250,43),150))/10,0)*10</f>
        <v>#NUM!</v>
      </c>
      <c r="Z478" s="21" t="e">
        <f>ROUNDDOWN(IF(Y478=Y477,Z477,(ROW()-2)/368+0.01),2)</f>
        <v>#NUM!</v>
      </c>
    </row>
    <row r="479" spans="1:26" x14ac:dyDescent="0.2">
      <c r="A479" s="5" t="s">
        <v>1018</v>
      </c>
      <c r="B479" s="10" t="s">
        <v>1019</v>
      </c>
      <c r="C479" s="14" t="s">
        <v>1020</v>
      </c>
      <c r="D479" s="10"/>
      <c r="E479" s="3" t="s">
        <v>987</v>
      </c>
      <c r="F479" s="3" t="s">
        <v>988</v>
      </c>
      <c r="G479" s="3" t="s">
        <v>25</v>
      </c>
      <c r="H479" s="3" t="s">
        <v>21</v>
      </c>
      <c r="I479" s="3">
        <v>30</v>
      </c>
      <c r="J479" s="3">
        <v>270</v>
      </c>
      <c r="K479" s="21">
        <v>0.7</v>
      </c>
      <c r="L479" s="3">
        <v>0</v>
      </c>
      <c r="M479" s="3">
        <v>150</v>
      </c>
      <c r="N479" s="21">
        <v>0.01</v>
      </c>
      <c r="O479" s="25">
        <v>420</v>
      </c>
      <c r="P479" s="21">
        <v>0.18</v>
      </c>
      <c r="Q479" s="21">
        <v>0.41</v>
      </c>
      <c r="T479" s="25">
        <f>J479+M479</f>
        <v>420</v>
      </c>
      <c r="U479" s="21">
        <f>ROUNDDOWN(IF(T479=T478,U478,(ROW()-2)/368),2)</f>
        <v>1.29</v>
      </c>
      <c r="V479" s="21">
        <f>ROUNDDOWN(IF(O479=O478,V478,(ROW()-152)/12+0.08),2)</f>
        <v>27.33</v>
      </c>
      <c r="W479" s="25">
        <f>ROUNDDOWN(IF(I479=I478,W478,MAX(_xlfn.NORM.INV((ROW()-2)/644,250,43),150))/10,0)*10</f>
        <v>270</v>
      </c>
      <c r="X479" s="21">
        <f>ROUNDDOWN(IF(W479=W478,X478,(ROW()-2)/644),2)</f>
        <v>0.7</v>
      </c>
      <c r="Y479" s="3" t="e">
        <f>ROUNDDOWN(IF(L479=L478,Y478,MAX(_xlfn.NORM.INV((ROW()-2)/368,250,43),150))/10,0)*10</f>
        <v>#NUM!</v>
      </c>
      <c r="Z479" s="21" t="e">
        <f>ROUNDDOWN(IF(Y479=Y478,Z478,(ROW()-2)/368+0.01),2)</f>
        <v>#NUM!</v>
      </c>
    </row>
    <row r="480" spans="1:26" x14ac:dyDescent="0.2">
      <c r="A480" s="4" t="s">
        <v>499</v>
      </c>
      <c r="B480" s="10" t="s">
        <v>500</v>
      </c>
      <c r="C480" s="14" t="s">
        <v>472</v>
      </c>
      <c r="D480" s="10"/>
      <c r="E480" s="3" t="s">
        <v>203</v>
      </c>
      <c r="F480" s="3" t="s">
        <v>423</v>
      </c>
      <c r="G480" s="3" t="s">
        <v>25</v>
      </c>
      <c r="H480" s="3" t="s">
        <v>21</v>
      </c>
      <c r="I480" s="3">
        <v>30</v>
      </c>
      <c r="J480" s="3">
        <v>270</v>
      </c>
      <c r="K480" s="21">
        <v>0.7</v>
      </c>
      <c r="L480" s="3">
        <v>15</v>
      </c>
      <c r="M480" s="3">
        <v>230</v>
      </c>
      <c r="N480" s="21">
        <v>0.33</v>
      </c>
      <c r="O480" s="25">
        <v>500</v>
      </c>
      <c r="P480" s="21">
        <v>0.5</v>
      </c>
      <c r="Q480" s="21">
        <v>0.52</v>
      </c>
      <c r="T480" s="25">
        <f>J480+M480</f>
        <v>500</v>
      </c>
      <c r="U480" s="21">
        <f>ROUNDDOWN(IF(T480=T479,U479,(ROW()-2)/368),2)</f>
        <v>1.29</v>
      </c>
      <c r="V480" s="21">
        <f>ROUNDDOWN(IF(O480=O479,V479,(ROW()-274)/103+0.01),2)</f>
        <v>2.0099999999999998</v>
      </c>
      <c r="W480" s="25">
        <f>ROUNDDOWN(IF(I480=I479,W479,MAX(_xlfn.NORM.INV((ROW()-2)/644,250,43),150))/10,0)*10</f>
        <v>270</v>
      </c>
      <c r="X480" s="21">
        <f>ROUNDDOWN(IF(W480=W479,X479,(ROW()-2)/644),2)</f>
        <v>0.7</v>
      </c>
      <c r="Y480" s="3" t="e">
        <f>ROUNDDOWN(IF(L480=L479,Y479,MAX(_xlfn.NORM.INV((ROW()-2)/368,250,43),150))/10,0)*10</f>
        <v>#NUM!</v>
      </c>
      <c r="Z480" s="21" t="e">
        <f>ROUNDDOWN(IF(Y480=Y479,Z479,(ROW()-2)/368+0.01),2)</f>
        <v>#NUM!</v>
      </c>
    </row>
    <row r="481" spans="1:26" x14ac:dyDescent="0.2">
      <c r="A481" s="4" t="s">
        <v>384</v>
      </c>
      <c r="B481" s="10" t="s">
        <v>385</v>
      </c>
      <c r="C481" s="14" t="s">
        <v>369</v>
      </c>
      <c r="D481" s="10"/>
      <c r="E481" s="3" t="s">
        <v>203</v>
      </c>
      <c r="F481" s="3" t="s">
        <v>332</v>
      </c>
      <c r="G481" s="3" t="s">
        <v>25</v>
      </c>
      <c r="H481" s="3" t="s">
        <v>67</v>
      </c>
      <c r="I481" s="3">
        <v>30</v>
      </c>
      <c r="J481" s="3">
        <v>270</v>
      </c>
      <c r="K481" s="21">
        <v>0.7</v>
      </c>
      <c r="L481" s="3">
        <v>71</v>
      </c>
      <c r="M481" s="3">
        <v>260</v>
      </c>
      <c r="N481" s="21">
        <v>0.59</v>
      </c>
      <c r="O481" s="25">
        <v>530</v>
      </c>
      <c r="P481" s="21">
        <v>0.75</v>
      </c>
      <c r="Q481" s="21">
        <v>0.77</v>
      </c>
      <c r="T481" s="25">
        <f>J481+M481</f>
        <v>530</v>
      </c>
      <c r="U481" s="21">
        <f>ROUNDDOWN(IF(T481=T480,U480,(ROW()-370)/276),2)</f>
        <v>0.4</v>
      </c>
      <c r="V481" s="21">
        <f>ROUNDDOWN(IF(O481=O480,V480,(ROW()-377)/41+0.02),2)</f>
        <v>2.5499999999999998</v>
      </c>
      <c r="W481" s="25">
        <f>ROUNDDOWN(IF(I481=I480,W480,MAX(_xlfn.NORM.INV((ROW()-2)/644,250,43),150))/10,0)*10</f>
        <v>270</v>
      </c>
      <c r="X481" s="21">
        <f>ROUNDDOWN(IF(W481=W480,X480,(ROW()-2)/644),2)</f>
        <v>0.7</v>
      </c>
      <c r="Y481" s="3">
        <f>ROUNDDOWN(IF(L480=L481,Y480,MAX(_xlfn.NORM.INV((ROW()-370)/276,250,43),150))/10,0)*10</f>
        <v>230</v>
      </c>
      <c r="Z481" s="21" t="e">
        <f>ROUNDDOWN(IF(Y481=Y480,Z480,(ROW()-370)/276),2)</f>
        <v>#NUM!</v>
      </c>
    </row>
    <row r="482" spans="1:26" x14ac:dyDescent="0.2">
      <c r="A482" s="4" t="s">
        <v>1542</v>
      </c>
      <c r="B482" s="10" t="s">
        <v>1543</v>
      </c>
      <c r="C482" s="14" t="s">
        <v>1544</v>
      </c>
      <c r="D482" s="10"/>
      <c r="E482" s="3" t="s">
        <v>1501</v>
      </c>
      <c r="F482" s="3" t="s">
        <v>1502</v>
      </c>
      <c r="G482" s="3" t="s">
        <v>25</v>
      </c>
      <c r="H482" s="3" t="s">
        <v>21</v>
      </c>
      <c r="I482" s="3">
        <v>30</v>
      </c>
      <c r="J482" s="3">
        <v>270</v>
      </c>
      <c r="K482" s="21">
        <v>0.7</v>
      </c>
      <c r="L482" s="3">
        <v>46</v>
      </c>
      <c r="M482" s="3">
        <v>270</v>
      </c>
      <c r="N482" s="21">
        <v>0.69</v>
      </c>
      <c r="O482" s="25">
        <v>540</v>
      </c>
      <c r="P482" s="21">
        <v>0.72</v>
      </c>
      <c r="Q482" s="21">
        <v>0.99</v>
      </c>
      <c r="T482" s="25">
        <f>J482+M482</f>
        <v>540</v>
      </c>
      <c r="U482" s="21">
        <f>ROUNDDOWN(IF(T482=T481,U481,(ROW()-2)/368),2)</f>
        <v>1.3</v>
      </c>
      <c r="V482" s="21">
        <f>ROUNDDOWN(IF(O482=O481,V481,(ROW()-887)/11+0.09),2)</f>
        <v>-36.72</v>
      </c>
      <c r="W482" s="25">
        <f>ROUNDDOWN(IF(I482=I481,W481,MAX(_xlfn.NORM.INV((ROW()-2)/644,250,43),150))/10,0)*10</f>
        <v>270</v>
      </c>
      <c r="X482" s="21">
        <f>ROUNDDOWN(IF(W482=W481,X481,(ROW()-2)/644),2)</f>
        <v>0.7</v>
      </c>
      <c r="Y482" s="3" t="e">
        <f>ROUNDDOWN(IF(L482=L481,Y481,MAX(_xlfn.NORM.INV((ROW()-2)/368,250,43),150))/10,0)*10</f>
        <v>#NUM!</v>
      </c>
      <c r="Z482" s="21" t="e">
        <f>ROUNDDOWN(IF(Y482=Y481,Z481,(ROW()-2)/368+0.01),2)</f>
        <v>#NUM!</v>
      </c>
    </row>
    <row r="483" spans="1:26" x14ac:dyDescent="0.2">
      <c r="A483" s="4" t="s">
        <v>1881</v>
      </c>
      <c r="B483" s="10" t="s">
        <v>1882</v>
      </c>
      <c r="C483" s="14" t="s">
        <v>1866</v>
      </c>
      <c r="D483" s="10"/>
      <c r="E483" s="3" t="s">
        <v>1744</v>
      </c>
      <c r="F483" s="3" t="s">
        <v>1744</v>
      </c>
      <c r="G483" s="3" t="s">
        <v>25</v>
      </c>
      <c r="H483" s="3" t="s">
        <v>21</v>
      </c>
      <c r="I483" s="3">
        <v>31</v>
      </c>
      <c r="J483" s="3">
        <v>270</v>
      </c>
      <c r="K483" s="21">
        <v>0.7</v>
      </c>
      <c r="L483" s="3">
        <v>26</v>
      </c>
      <c r="M483" s="3">
        <v>240</v>
      </c>
      <c r="N483" s="21">
        <v>0.45</v>
      </c>
      <c r="O483" s="25">
        <v>510</v>
      </c>
      <c r="P483" s="21">
        <v>0.56999999999999995</v>
      </c>
      <c r="Q483" s="21">
        <v>0.44</v>
      </c>
      <c r="T483" s="25">
        <f>J483+M483</f>
        <v>510</v>
      </c>
      <c r="U483" s="21">
        <f>ROUNDDOWN(IF(T483=T482,U482,(ROW()-2)/368),2)</f>
        <v>1.3</v>
      </c>
      <c r="V483" s="21">
        <f>ROUNDDOWN(IF(O483=O482,V482,(ROW()-2)/60+0.01),2)</f>
        <v>8.02</v>
      </c>
      <c r="W483" s="25">
        <f>ROUNDDOWN(IF(I483=I482,W482,MAX(_xlfn.NORM.INV((ROW()-2)/644,250,43),150))/10,0)*10</f>
        <v>270</v>
      </c>
      <c r="X483" s="21">
        <f>ROUNDDOWN(IF(W483=W482,X482,(ROW()-2)/644),2)</f>
        <v>0.7</v>
      </c>
      <c r="Y483" s="3" t="e">
        <f>ROUNDDOWN(IF(L483=L482,Y482,MAX(_xlfn.NORM.INV((ROW()-2)/368,250,43),150))/10,0)*10</f>
        <v>#NUM!</v>
      </c>
      <c r="Z483" s="21" t="e">
        <f>ROUNDDOWN(IF(Y483=Y482,Z482,(ROW()-2)/368+0.01),2)</f>
        <v>#NUM!</v>
      </c>
    </row>
    <row r="484" spans="1:26" x14ac:dyDescent="0.2">
      <c r="A484" s="4" t="s">
        <v>365</v>
      </c>
      <c r="B484" s="10" t="s">
        <v>366</v>
      </c>
      <c r="C484" s="14" t="s">
        <v>356</v>
      </c>
      <c r="D484" s="10"/>
      <c r="E484" s="3" t="s">
        <v>203</v>
      </c>
      <c r="F484" s="3" t="s">
        <v>332</v>
      </c>
      <c r="G484" s="3" t="s">
        <v>25</v>
      </c>
      <c r="H484" s="3" t="s">
        <v>21</v>
      </c>
      <c r="I484" s="3">
        <v>31</v>
      </c>
      <c r="J484" s="3">
        <v>270</v>
      </c>
      <c r="K484" s="21">
        <v>0.7</v>
      </c>
      <c r="L484" s="3">
        <v>85</v>
      </c>
      <c r="M484" s="3">
        <v>300</v>
      </c>
      <c r="N484" s="21">
        <v>0.89</v>
      </c>
      <c r="O484" s="25">
        <v>570</v>
      </c>
      <c r="P484" s="21">
        <v>0.82</v>
      </c>
      <c r="Q484" s="21">
        <v>0.86</v>
      </c>
      <c r="T484" s="25">
        <f>J484+M484</f>
        <v>570</v>
      </c>
      <c r="U484" s="21">
        <f>ROUNDDOWN(IF(T484=T483,U483,(ROW()-2)/368),2)</f>
        <v>1.3</v>
      </c>
      <c r="V484" s="21">
        <f>ROUNDDOWN(IF(O484=O483,V483,(ROW()-274)/103+0.01),2)</f>
        <v>2.04</v>
      </c>
      <c r="W484" s="25">
        <f>ROUNDDOWN(IF(I484=I483,W483,MAX(_xlfn.NORM.INV((ROW()-2)/644,250,43),150))/10,0)*10</f>
        <v>270</v>
      </c>
      <c r="X484" s="21">
        <f>ROUNDDOWN(IF(W484=W483,X483,(ROW()-2)/644),2)</f>
        <v>0.7</v>
      </c>
      <c r="Y484" s="3" t="e">
        <f>ROUNDDOWN(IF(L484=L483,Y483,MAX(_xlfn.NORM.INV((ROW()-2)/368,250,43),150))/10,0)*10</f>
        <v>#NUM!</v>
      </c>
      <c r="Z484" s="21" t="e">
        <f>ROUNDDOWN(IF(Y484=Y483,Z483,(ROW()-2)/368+0.01),2)</f>
        <v>#NUM!</v>
      </c>
    </row>
    <row r="485" spans="1:26" x14ac:dyDescent="0.2">
      <c r="A485" s="4" t="s">
        <v>835</v>
      </c>
      <c r="B485" s="10" t="s">
        <v>836</v>
      </c>
      <c r="C485" s="14" t="s">
        <v>782</v>
      </c>
      <c r="D485" s="10"/>
      <c r="E485" s="3" t="s">
        <v>65</v>
      </c>
      <c r="F485" s="3" t="s">
        <v>675</v>
      </c>
      <c r="G485" s="3" t="s">
        <v>25</v>
      </c>
      <c r="H485" s="3" t="s">
        <v>67</v>
      </c>
      <c r="I485" s="3">
        <v>31</v>
      </c>
      <c r="J485" s="3">
        <v>270</v>
      </c>
      <c r="K485" s="21">
        <v>0.7</v>
      </c>
      <c r="L485" s="3">
        <v>94</v>
      </c>
      <c r="M485" s="3">
        <v>290</v>
      </c>
      <c r="N485" s="21">
        <v>0.82</v>
      </c>
      <c r="O485" s="25">
        <v>560</v>
      </c>
      <c r="P485" s="21">
        <v>0.86</v>
      </c>
      <c r="Q485" s="21">
        <v>0.81</v>
      </c>
      <c r="T485" s="25">
        <f>J485+M485</f>
        <v>560</v>
      </c>
      <c r="U485" s="21">
        <f>ROUNDDOWN(IF(T485=T484,U484,(ROW()-370)/276),2)</f>
        <v>0.41</v>
      </c>
      <c r="V485" s="21">
        <f>ROUNDDOWN(IF(O485=O484,V484,(ROW()-592)/78+0.02),2)</f>
        <v>-1.35</v>
      </c>
      <c r="W485" s="25">
        <f>ROUNDDOWN(IF(I485=I484,W484,MAX(_xlfn.NORM.INV((ROW()-2)/644,250,43),150))/10,0)*10</f>
        <v>270</v>
      </c>
      <c r="X485" s="21">
        <f>ROUNDDOWN(IF(W485=W484,X484,(ROW()-2)/644),2)</f>
        <v>0.7</v>
      </c>
      <c r="Y485" s="3">
        <f>ROUNDDOWN(IF(L484=L485,Y484,MAX(_xlfn.NORM.INV((ROW()-370)/276,250,43),150))/10,0)*10</f>
        <v>240</v>
      </c>
      <c r="Z485" s="21" t="e">
        <f>ROUNDDOWN(IF(Y485=Y484,Z484,(ROW()-370)/276),2)</f>
        <v>#NUM!</v>
      </c>
    </row>
    <row r="486" spans="1:26" x14ac:dyDescent="0.2">
      <c r="A486" s="4" t="s">
        <v>853</v>
      </c>
      <c r="B486" s="10" t="s">
        <v>854</v>
      </c>
      <c r="C486" s="14" t="s">
        <v>782</v>
      </c>
      <c r="D486" s="10"/>
      <c r="E486" s="3" t="s">
        <v>65</v>
      </c>
      <c r="F486" s="3" t="s">
        <v>675</v>
      </c>
      <c r="G486" s="3" t="s">
        <v>25</v>
      </c>
      <c r="H486" s="3" t="s">
        <v>67</v>
      </c>
      <c r="I486" s="3">
        <v>31</v>
      </c>
      <c r="J486" s="3">
        <v>270</v>
      </c>
      <c r="K486" s="21">
        <v>0.7</v>
      </c>
      <c r="L486" s="3">
        <v>104</v>
      </c>
      <c r="M486" s="3">
        <v>290</v>
      </c>
      <c r="N486" s="21">
        <v>0.82</v>
      </c>
      <c r="O486" s="25">
        <v>560</v>
      </c>
      <c r="P486" s="21">
        <v>0.86</v>
      </c>
      <c r="Q486" s="21">
        <v>0.81</v>
      </c>
      <c r="T486" s="25">
        <f>J486+M486</f>
        <v>560</v>
      </c>
      <c r="U486" s="21">
        <f>ROUNDDOWN(IF(T486=T485,U485,(ROW()-370)/276),2)</f>
        <v>0.41</v>
      </c>
      <c r="V486" s="21">
        <f>ROUNDDOWN(IF(O486=O485,V485,(ROW()-592)/78+0.02),2)</f>
        <v>-1.35</v>
      </c>
      <c r="W486" s="25">
        <f>ROUNDDOWN(IF(I486=I485,W485,MAX(_xlfn.NORM.INV((ROW()-2)/644,250,43),150))/10,0)*10</f>
        <v>270</v>
      </c>
      <c r="X486" s="21">
        <f>ROUNDDOWN(IF(W486=W485,X485,(ROW()-2)/644),2)</f>
        <v>0.7</v>
      </c>
      <c r="Y486" s="3">
        <f>ROUNDDOWN(IF(L485=L486,Y485,MAX(_xlfn.NORM.INV((ROW()-370)/276,250,43),150))/10,0)*10</f>
        <v>240</v>
      </c>
      <c r="Z486" s="21" t="e">
        <f>ROUNDDOWN(IF(Y486=Y485,Z485,(ROW()-370)/276),2)</f>
        <v>#NUM!</v>
      </c>
    </row>
    <row r="487" spans="1:26" x14ac:dyDescent="0.2">
      <c r="A487" s="4" t="s">
        <v>313</v>
      </c>
      <c r="B487" s="10" t="s">
        <v>314</v>
      </c>
      <c r="C487" s="14" t="s">
        <v>315</v>
      </c>
      <c r="D487" s="10"/>
      <c r="E487" s="3" t="s">
        <v>280</v>
      </c>
      <c r="F487" s="3" t="s">
        <v>281</v>
      </c>
      <c r="G487" s="3" t="s">
        <v>25</v>
      </c>
      <c r="H487" s="3" t="s">
        <v>21</v>
      </c>
      <c r="I487" s="3">
        <v>31</v>
      </c>
      <c r="J487" s="3">
        <v>270</v>
      </c>
      <c r="K487" s="21">
        <v>0.7</v>
      </c>
      <c r="L487" s="3">
        <v>56</v>
      </c>
      <c r="M487" s="3">
        <v>280</v>
      </c>
      <c r="N487" s="21">
        <v>0.77</v>
      </c>
      <c r="O487" s="25">
        <v>550</v>
      </c>
      <c r="P487" s="21">
        <v>0.76</v>
      </c>
      <c r="Q487" s="21">
        <v>0.71</v>
      </c>
      <c r="T487" s="25">
        <f>J487+M487</f>
        <v>550</v>
      </c>
      <c r="U487" s="21">
        <f>ROUNDDOWN(IF(T487=T486,U486,(ROW()-2)/368),2)</f>
        <v>1.31</v>
      </c>
      <c r="V487" s="21">
        <f>ROUNDDOWN(IF(O487=O486,V486,(ROW()-953)/18+0.05),2)</f>
        <v>-25.83</v>
      </c>
      <c r="W487" s="25">
        <f>ROUNDDOWN(IF(I487=I486,W486,MAX(_xlfn.NORM.INV((ROW()-2)/644,250,43),150))/10,0)*10</f>
        <v>270</v>
      </c>
      <c r="X487" s="21">
        <f>ROUNDDOWN(IF(W487=W486,X486,(ROW()-2)/644),2)</f>
        <v>0.7</v>
      </c>
      <c r="Y487" s="3" t="e">
        <f>ROUNDDOWN(IF(L487=L486,Y486,MAX(_xlfn.NORM.INV((ROW()-2)/368,250,43),150))/10,0)*10</f>
        <v>#NUM!</v>
      </c>
      <c r="Z487" s="21" t="e">
        <f>ROUNDDOWN(IF(Y487=Y486,Z486,(ROW()-2)/368+0.01),2)</f>
        <v>#NUM!</v>
      </c>
    </row>
    <row r="488" spans="1:26" x14ac:dyDescent="0.2">
      <c r="A488" s="4" t="s">
        <v>1934</v>
      </c>
      <c r="B488" s="10" t="s">
        <v>1935</v>
      </c>
      <c r="C488" s="14" t="s">
        <v>1866</v>
      </c>
      <c r="D488" s="10"/>
      <c r="E488" s="3" t="s">
        <v>1744</v>
      </c>
      <c r="F488" s="3" t="s">
        <v>1744</v>
      </c>
      <c r="G488" s="3" t="s">
        <v>25</v>
      </c>
      <c r="H488" s="3" t="s">
        <v>21</v>
      </c>
      <c r="I488" s="3">
        <v>32</v>
      </c>
      <c r="J488" s="3">
        <v>270</v>
      </c>
      <c r="K488" s="21">
        <v>0.7</v>
      </c>
      <c r="L488" s="3">
        <v>90</v>
      </c>
      <c r="M488" s="3">
        <v>310</v>
      </c>
      <c r="N488" s="21">
        <v>0.93</v>
      </c>
      <c r="O488" s="25">
        <v>580</v>
      </c>
      <c r="P488" s="21">
        <v>0.85</v>
      </c>
      <c r="Q488" s="21">
        <v>0.79</v>
      </c>
      <c r="T488" s="25">
        <f>J488+M488</f>
        <v>580</v>
      </c>
      <c r="U488" s="21">
        <f>ROUNDDOWN(IF(T488=T487,U487,(ROW()-2)/368),2)</f>
        <v>1.32</v>
      </c>
      <c r="V488" s="21">
        <f>ROUNDDOWN(IF(O488=O487,V487,(ROW()-2)/60+0.01),2)</f>
        <v>8.11</v>
      </c>
      <c r="W488" s="25">
        <f>ROUNDDOWN(IF(I488=I487,W487,MAX(_xlfn.NORM.INV((ROW()-2)/644,250,43),150))/10,0)*10</f>
        <v>270</v>
      </c>
      <c r="X488" s="21">
        <f>ROUNDDOWN(IF(W488=W487,X487,(ROW()-2)/644),2)</f>
        <v>0.7</v>
      </c>
      <c r="Y488" s="3" t="e">
        <f>ROUNDDOWN(IF(L488=L487,Y487,MAX(_xlfn.NORM.INV((ROW()-2)/368,250,43),150))/10,0)*10</f>
        <v>#NUM!</v>
      </c>
      <c r="Z488" s="21" t="e">
        <f>ROUNDDOWN(IF(Y488=Y487,Z487,(ROW()-2)/368+0.01),2)</f>
        <v>#NUM!</v>
      </c>
    </row>
    <row r="489" spans="1:26" x14ac:dyDescent="0.2">
      <c r="A489" s="4" t="s">
        <v>1035</v>
      </c>
      <c r="B489" s="10" t="s">
        <v>1036</v>
      </c>
      <c r="C489" s="14" t="s">
        <v>1020</v>
      </c>
      <c r="D489" s="10"/>
      <c r="E489" s="3" t="s">
        <v>987</v>
      </c>
      <c r="F489" s="3" t="s">
        <v>988</v>
      </c>
      <c r="G489" s="3" t="s">
        <v>25</v>
      </c>
      <c r="H489" s="3" t="s">
        <v>21</v>
      </c>
      <c r="I489" s="3">
        <v>32</v>
      </c>
      <c r="J489" s="3">
        <v>270</v>
      </c>
      <c r="K489" s="21">
        <v>0.7</v>
      </c>
      <c r="L489" s="3">
        <v>0</v>
      </c>
      <c r="M489" s="3">
        <v>150</v>
      </c>
      <c r="N489" s="21">
        <v>0.01</v>
      </c>
      <c r="O489" s="25">
        <v>420</v>
      </c>
      <c r="P489" s="21">
        <v>0.18</v>
      </c>
      <c r="Q489" s="21">
        <v>0.41</v>
      </c>
      <c r="T489" s="25">
        <f>J489+M489</f>
        <v>420</v>
      </c>
      <c r="U489" s="21">
        <f>ROUNDDOWN(IF(T489=T488,U488,(ROW()-2)/368),2)</f>
        <v>1.32</v>
      </c>
      <c r="V489" s="21">
        <f>ROUNDDOWN(IF(O489=O488,V488,(ROW()-152)/12+0.08),2)</f>
        <v>28.16</v>
      </c>
      <c r="W489" s="25">
        <f>ROUNDDOWN(IF(I489=I488,W488,MAX(_xlfn.NORM.INV((ROW()-2)/644,250,43),150))/10,0)*10</f>
        <v>270</v>
      </c>
      <c r="X489" s="21">
        <f>ROUNDDOWN(IF(W489=W488,X488,(ROW()-2)/644),2)</f>
        <v>0.7</v>
      </c>
      <c r="Y489" s="3" t="e">
        <f>ROUNDDOWN(IF(L489=L488,Y488,MAX(_xlfn.NORM.INV((ROW()-2)/368,250,43),150))/10,0)*10</f>
        <v>#NUM!</v>
      </c>
      <c r="Z489" s="21" t="e">
        <f>ROUNDDOWN(IF(Y489=Y488,Z488,(ROW()-2)/368+0.01),2)</f>
        <v>#NUM!</v>
      </c>
    </row>
    <row r="490" spans="1:26" x14ac:dyDescent="0.2">
      <c r="A490" s="4" t="s">
        <v>532</v>
      </c>
      <c r="B490" s="10" t="s">
        <v>533</v>
      </c>
      <c r="C490" s="14" t="s">
        <v>472</v>
      </c>
      <c r="D490" s="10"/>
      <c r="E490" s="3" t="s">
        <v>203</v>
      </c>
      <c r="F490" s="3" t="s">
        <v>423</v>
      </c>
      <c r="G490" s="3" t="s">
        <v>25</v>
      </c>
      <c r="H490" s="3" t="s">
        <v>21</v>
      </c>
      <c r="I490" s="3">
        <v>32</v>
      </c>
      <c r="J490" s="3">
        <v>270</v>
      </c>
      <c r="K490" s="21">
        <v>0.7</v>
      </c>
      <c r="L490" s="3">
        <v>0</v>
      </c>
      <c r="M490" s="3">
        <v>150</v>
      </c>
      <c r="N490" s="21">
        <v>0.01</v>
      </c>
      <c r="O490" s="25">
        <v>420</v>
      </c>
      <c r="P490" s="21">
        <v>0.18</v>
      </c>
      <c r="Q490" s="21">
        <v>0.25</v>
      </c>
      <c r="T490" s="25">
        <f>J490+M490</f>
        <v>420</v>
      </c>
      <c r="U490" s="21">
        <f>ROUNDDOWN(IF(T490=T489,U489,(ROW()-2)/368),2)</f>
        <v>1.32</v>
      </c>
      <c r="V490" s="21">
        <f>ROUNDDOWN(IF(O490=O489,V489,(ROW()-274)/103+0.01),2)</f>
        <v>28.16</v>
      </c>
      <c r="W490" s="25">
        <f>ROUNDDOWN(IF(I490=I489,W489,MAX(_xlfn.NORM.INV((ROW()-2)/644,250,43),150))/10,0)*10</f>
        <v>270</v>
      </c>
      <c r="X490" s="21">
        <f>ROUNDDOWN(IF(W490=W489,X489,(ROW()-2)/644),2)</f>
        <v>0.7</v>
      </c>
      <c r="Y490" s="3" t="e">
        <f>ROUNDDOWN(IF(L490=L489,Y489,MAX(_xlfn.NORM.INV((ROW()-2)/368,250,43),150))/10,0)*10</f>
        <v>#NUM!</v>
      </c>
      <c r="Z490" s="21" t="e">
        <f>ROUNDDOWN(IF(Y490=Y489,Z489,(ROW()-2)/368+0.01),2)</f>
        <v>#NUM!</v>
      </c>
    </row>
    <row r="491" spans="1:26" x14ac:dyDescent="0.2">
      <c r="A491" s="4" t="s">
        <v>1317</v>
      </c>
      <c r="B491" s="10" t="s">
        <v>1318</v>
      </c>
      <c r="C491" s="14" t="s">
        <v>1319</v>
      </c>
      <c r="D491" s="10"/>
      <c r="E491" s="3" t="s">
        <v>203</v>
      </c>
      <c r="F491" s="3" t="s">
        <v>1268</v>
      </c>
      <c r="G491" s="3" t="s">
        <v>25</v>
      </c>
      <c r="H491" s="3" t="s">
        <v>21</v>
      </c>
      <c r="I491" s="3">
        <v>32</v>
      </c>
      <c r="J491" s="3">
        <v>270</v>
      </c>
      <c r="K491" s="21">
        <v>0.7</v>
      </c>
      <c r="L491" s="3">
        <v>28</v>
      </c>
      <c r="M491" s="3">
        <v>240</v>
      </c>
      <c r="N491" s="21">
        <v>0.45</v>
      </c>
      <c r="O491" s="25">
        <v>510</v>
      </c>
      <c r="P491" s="21">
        <v>0.56999999999999995</v>
      </c>
      <c r="Q491" s="21">
        <v>0.62</v>
      </c>
      <c r="T491" s="25">
        <f>J491+M491</f>
        <v>510</v>
      </c>
      <c r="U491" s="21">
        <f>ROUNDDOWN(IF(T491=T490,U490,(ROW()-2)/368),2)</f>
        <v>1.32</v>
      </c>
      <c r="V491" s="21">
        <f>ROUNDDOWN(IF(O491=O490,V490,(ROW()-274)/103+0.01),2)</f>
        <v>2.11</v>
      </c>
      <c r="W491" s="25">
        <f>ROUNDDOWN(IF(I491=I490,W490,MAX(_xlfn.NORM.INV((ROW()-2)/644,250,43),150))/10,0)*10</f>
        <v>270</v>
      </c>
      <c r="X491" s="21">
        <f>ROUNDDOWN(IF(W491=W490,X490,(ROW()-2)/644),2)</f>
        <v>0.7</v>
      </c>
      <c r="Y491" s="3" t="e">
        <f>ROUNDDOWN(IF(L491=L490,Y490,MAX(_xlfn.NORM.INV((ROW()-2)/368,250,43),150))/10,0)*10</f>
        <v>#NUM!</v>
      </c>
      <c r="Z491" s="21" t="e">
        <f>ROUNDDOWN(IF(Y491=Y490,Z490,(ROW()-2)/368+0.01),2)</f>
        <v>#NUM!</v>
      </c>
    </row>
    <row r="492" spans="1:26" x14ac:dyDescent="0.2">
      <c r="A492" s="4" t="s">
        <v>475</v>
      </c>
      <c r="B492" s="10" t="s">
        <v>476</v>
      </c>
      <c r="C492" s="14" t="s">
        <v>472</v>
      </c>
      <c r="D492" s="10"/>
      <c r="E492" s="3" t="s">
        <v>203</v>
      </c>
      <c r="F492" s="3" t="s">
        <v>423</v>
      </c>
      <c r="G492" s="3" t="s">
        <v>25</v>
      </c>
      <c r="H492" s="3" t="s">
        <v>21</v>
      </c>
      <c r="I492" s="3">
        <v>32</v>
      </c>
      <c r="J492" s="3">
        <v>270</v>
      </c>
      <c r="K492" s="21">
        <v>0.7</v>
      </c>
      <c r="L492" s="3">
        <v>33</v>
      </c>
      <c r="M492" s="3">
        <v>250</v>
      </c>
      <c r="N492" s="21">
        <v>0.53</v>
      </c>
      <c r="O492" s="25">
        <v>520</v>
      </c>
      <c r="P492" s="21">
        <v>0.61</v>
      </c>
      <c r="Q492" s="21">
        <v>0.66</v>
      </c>
      <c r="T492" s="25">
        <f>J492+M492</f>
        <v>520</v>
      </c>
      <c r="U492" s="21">
        <f>ROUNDDOWN(IF(T492=T491,U491,(ROW()-2)/368),2)</f>
        <v>1.33</v>
      </c>
      <c r="V492" s="21">
        <f>ROUNDDOWN(IF(O492=O491,V491,(ROW()-274)/103+0.01),2)</f>
        <v>2.12</v>
      </c>
      <c r="W492" s="25">
        <f>ROUNDDOWN(IF(I492=I491,W491,MAX(_xlfn.NORM.INV((ROW()-2)/644,250,43),150))/10,0)*10</f>
        <v>270</v>
      </c>
      <c r="X492" s="21">
        <f>ROUNDDOWN(IF(W492=W491,X491,(ROW()-2)/644),2)</f>
        <v>0.7</v>
      </c>
      <c r="Y492" s="3" t="e">
        <f>ROUNDDOWN(IF(L492=L491,Y491,MAX(_xlfn.NORM.INV((ROW()-2)/368,250,43),150))/10,0)*10</f>
        <v>#NUM!</v>
      </c>
      <c r="Z492" s="21" t="e">
        <f>ROUNDDOWN(IF(Y492=Y491,Z491,(ROW()-2)/368+0.01),2)</f>
        <v>#NUM!</v>
      </c>
    </row>
    <row r="493" spans="1:26" x14ac:dyDescent="0.2">
      <c r="A493" s="4" t="s">
        <v>241</v>
      </c>
      <c r="B493" s="10" t="s">
        <v>242</v>
      </c>
      <c r="C493" s="14" t="s">
        <v>232</v>
      </c>
      <c r="D493" s="10"/>
      <c r="E493" s="3" t="s">
        <v>203</v>
      </c>
      <c r="F493" s="3" t="s">
        <v>204</v>
      </c>
      <c r="G493" s="3" t="s">
        <v>25</v>
      </c>
      <c r="H493" s="3" t="s">
        <v>21</v>
      </c>
      <c r="I493" s="3">
        <v>32</v>
      </c>
      <c r="J493" s="3">
        <v>270</v>
      </c>
      <c r="K493" s="21">
        <v>0.7</v>
      </c>
      <c r="L493" s="3">
        <v>98</v>
      </c>
      <c r="M493" s="3">
        <v>320</v>
      </c>
      <c r="N493" s="21">
        <v>0.95</v>
      </c>
      <c r="O493" s="25">
        <v>590</v>
      </c>
      <c r="P493" s="21">
        <v>0.89</v>
      </c>
      <c r="Q493" s="21">
        <v>0.94</v>
      </c>
      <c r="T493" s="25">
        <f>J493+M493</f>
        <v>590</v>
      </c>
      <c r="U493" s="21">
        <f>ROUNDDOWN(IF(T493=T492,U492,(ROW()-2)/368),2)</f>
        <v>1.33</v>
      </c>
      <c r="V493" s="21">
        <f>ROUNDDOWN(IF(O493=O492,V492,(ROW()-274)/103+0.01),2)</f>
        <v>2.13</v>
      </c>
      <c r="W493" s="25">
        <f>ROUNDDOWN(IF(I493=I492,W492,MAX(_xlfn.NORM.INV((ROW()-2)/644,250,43),150))/10,0)*10</f>
        <v>270</v>
      </c>
      <c r="X493" s="21">
        <f>ROUNDDOWN(IF(W493=W492,X492,(ROW()-2)/644),2)</f>
        <v>0.7</v>
      </c>
      <c r="Y493" s="3" t="e">
        <f>ROUNDDOWN(IF(L493=L492,Y492,MAX(_xlfn.NORM.INV((ROW()-2)/368,250,43),150))/10,0)*10</f>
        <v>#NUM!</v>
      </c>
      <c r="Z493" s="21" t="e">
        <f>ROUNDDOWN(IF(Y493=Y492,Z492,(ROW()-2)/368+0.01),2)</f>
        <v>#NUM!</v>
      </c>
    </row>
    <row r="494" spans="1:26" x14ac:dyDescent="0.2">
      <c r="A494" s="4" t="s">
        <v>378</v>
      </c>
      <c r="B494" s="10" t="s">
        <v>379</v>
      </c>
      <c r="C494" s="14" t="s">
        <v>369</v>
      </c>
      <c r="D494" s="10"/>
      <c r="E494" s="3" t="s">
        <v>203</v>
      </c>
      <c r="F494" s="3" t="s">
        <v>332</v>
      </c>
      <c r="G494" s="3" t="s">
        <v>25</v>
      </c>
      <c r="H494" s="3" t="s">
        <v>67</v>
      </c>
      <c r="I494" s="3">
        <v>32</v>
      </c>
      <c r="J494" s="3">
        <v>270</v>
      </c>
      <c r="K494" s="21">
        <v>0.7</v>
      </c>
      <c r="L494" s="3">
        <v>68</v>
      </c>
      <c r="M494" s="3">
        <v>260</v>
      </c>
      <c r="N494" s="21">
        <v>0.59</v>
      </c>
      <c r="O494" s="25">
        <v>530</v>
      </c>
      <c r="P494" s="21">
        <v>0.75</v>
      </c>
      <c r="Q494" s="21">
        <v>0.77</v>
      </c>
      <c r="T494" s="25">
        <f>J494+M494</f>
        <v>530</v>
      </c>
      <c r="U494" s="21">
        <f>ROUNDDOWN(IF(T494=T493,U493,(ROW()-370)/276),2)</f>
        <v>0.44</v>
      </c>
      <c r="V494" s="21">
        <f>ROUNDDOWN(IF(O494=O493,V493,(ROW()-377)/41+0.02),2)</f>
        <v>2.87</v>
      </c>
      <c r="W494" s="25">
        <f>ROUNDDOWN(IF(I494=I493,W493,MAX(_xlfn.NORM.INV((ROW()-2)/644,250,43),150))/10,0)*10</f>
        <v>270</v>
      </c>
      <c r="X494" s="21">
        <f>ROUNDDOWN(IF(W494=W493,X493,(ROW()-2)/644),2)</f>
        <v>0.7</v>
      </c>
      <c r="Y494" s="3">
        <f>ROUNDDOWN(IF(L493=L494,Y493,MAX(_xlfn.NORM.INV((ROW()-370)/276,250,43),150))/10,0)*10</f>
        <v>240</v>
      </c>
      <c r="Z494" s="21" t="e">
        <f>ROUNDDOWN(IF(Y494=Y493,Z493,(ROW()-370)/276),2)</f>
        <v>#NUM!</v>
      </c>
    </row>
    <row r="495" spans="1:26" x14ac:dyDescent="0.2">
      <c r="A495" s="4" t="s">
        <v>1130</v>
      </c>
      <c r="B495" s="10" t="s">
        <v>1131</v>
      </c>
      <c r="C495" s="14" t="s">
        <v>1097</v>
      </c>
      <c r="D495" s="10"/>
      <c r="E495" s="3" t="s">
        <v>144</v>
      </c>
      <c r="F495" s="3" t="s">
        <v>1094</v>
      </c>
      <c r="G495" s="3" t="s">
        <v>25</v>
      </c>
      <c r="H495" s="3" t="s">
        <v>21</v>
      </c>
      <c r="I495" s="3">
        <v>32</v>
      </c>
      <c r="J495" s="3">
        <v>270</v>
      </c>
      <c r="K495" s="21">
        <v>0.7</v>
      </c>
      <c r="L495" s="3">
        <v>18</v>
      </c>
      <c r="M495" s="3">
        <v>230</v>
      </c>
      <c r="N495" s="21">
        <v>0.33</v>
      </c>
      <c r="O495" s="25">
        <v>500</v>
      </c>
      <c r="P495" s="21">
        <v>0.5</v>
      </c>
      <c r="Q495" s="21">
        <v>0.6</v>
      </c>
      <c r="T495" s="25">
        <f>J495+M495</f>
        <v>500</v>
      </c>
      <c r="U495" s="21">
        <f>ROUNDDOWN(IF(T495=T494,U494,(ROW()-2)/368),2)</f>
        <v>1.33</v>
      </c>
      <c r="V495" s="21">
        <f>ROUNDDOWN(IF(O495=O494,V494,(ROW()-517)/33+0.03),2)</f>
        <v>-0.63</v>
      </c>
      <c r="W495" s="25">
        <f>ROUNDDOWN(IF(I495=I494,W494,MAX(_xlfn.NORM.INV((ROW()-2)/644,250,43),150))/10,0)*10</f>
        <v>270</v>
      </c>
      <c r="X495" s="21">
        <f>ROUNDDOWN(IF(W495=W494,X494,(ROW()-2)/644),2)</f>
        <v>0.7</v>
      </c>
      <c r="Y495" s="3" t="e">
        <f>ROUNDDOWN(IF(L495=L494,Y494,MAX(_xlfn.NORM.INV((ROW()-2)/368,250,43),150))/10,0)*10</f>
        <v>#NUM!</v>
      </c>
      <c r="Z495" s="21" t="e">
        <f>ROUNDDOWN(IF(Y495=Y494,Z494,(ROW()-2)/368+0.01),2)</f>
        <v>#NUM!</v>
      </c>
    </row>
    <row r="496" spans="1:26" x14ac:dyDescent="0.2">
      <c r="A496" s="3" t="s">
        <v>2180</v>
      </c>
      <c r="B496" s="3" t="s">
        <v>2181</v>
      </c>
      <c r="C496" s="14" t="s">
        <v>2177</v>
      </c>
      <c r="E496" s="3" t="s">
        <v>324</v>
      </c>
      <c r="F496" s="3" t="s">
        <v>2170</v>
      </c>
      <c r="G496" s="3" t="s">
        <v>25</v>
      </c>
      <c r="H496" s="3" t="s">
        <v>21</v>
      </c>
      <c r="I496" s="3">
        <v>32</v>
      </c>
      <c r="J496" s="3">
        <v>270</v>
      </c>
      <c r="K496" s="21">
        <v>0.7</v>
      </c>
      <c r="L496" s="3">
        <v>105</v>
      </c>
      <c r="M496" s="3">
        <v>320</v>
      </c>
      <c r="N496" s="21">
        <v>0.95</v>
      </c>
      <c r="O496" s="25">
        <v>590</v>
      </c>
      <c r="P496" s="21">
        <v>0.89</v>
      </c>
      <c r="Q496" s="21">
        <v>0.7</v>
      </c>
      <c r="T496" s="25">
        <f>J496+M496</f>
        <v>590</v>
      </c>
      <c r="U496" s="21">
        <f>ROUNDDOWN(IF(T496=T495,U495,(ROW()-2)/368),2)</f>
        <v>1.34</v>
      </c>
      <c r="V496" s="21">
        <f>ROUNDDOWN(IF(O496=O495,V495,(ROW()-566)/21+0.04),2)</f>
        <v>-3.29</v>
      </c>
      <c r="W496" s="25">
        <f>ROUNDDOWN(IF(I496=I495,W495,MAX(_xlfn.NORM.INV((ROW()-2)/644,250,43),150))/10,0)*10</f>
        <v>270</v>
      </c>
      <c r="X496" s="21">
        <f>ROUNDDOWN(IF(W496=W495,X495,(ROW()-2)/644),2)</f>
        <v>0.7</v>
      </c>
      <c r="Y496" s="3" t="e">
        <f>ROUNDDOWN(IF(L496=L495,Y495,MAX(_xlfn.NORM.INV((ROW()-2)/368,250,43),150))/10,0)*10</f>
        <v>#NUM!</v>
      </c>
      <c r="Z496" s="21" t="e">
        <f>ROUNDDOWN(IF(Y496=Y495,Z495,(ROW()-2)/368+0.01),2)</f>
        <v>#NUM!</v>
      </c>
    </row>
    <row r="497" spans="1:26" x14ac:dyDescent="0.2">
      <c r="A497" s="4" t="s">
        <v>621</v>
      </c>
      <c r="B497" s="10" t="s">
        <v>622</v>
      </c>
      <c r="C497" s="14" t="s">
        <v>602</v>
      </c>
      <c r="D497" s="10"/>
      <c r="E497" s="3" t="s">
        <v>576</v>
      </c>
      <c r="F497" s="3" t="s">
        <v>577</v>
      </c>
      <c r="G497" s="3" t="s">
        <v>25</v>
      </c>
      <c r="H497" s="3" t="s">
        <v>21</v>
      </c>
      <c r="I497" s="3">
        <v>32</v>
      </c>
      <c r="J497" s="3">
        <v>270</v>
      </c>
      <c r="K497" s="21">
        <v>0.7</v>
      </c>
      <c r="L497" s="3">
        <v>71</v>
      </c>
      <c r="M497" s="3">
        <v>290</v>
      </c>
      <c r="N497" s="21">
        <v>0.84</v>
      </c>
      <c r="O497" s="25">
        <v>560</v>
      </c>
      <c r="P497" s="21">
        <v>0.79</v>
      </c>
      <c r="Q497" s="21">
        <v>0.71</v>
      </c>
      <c r="T497" s="25">
        <f>J497+M497</f>
        <v>560</v>
      </c>
      <c r="U497" s="21">
        <f>ROUNDDOWN(IF(T497=T496,U496,(ROW()-2)/368),2)</f>
        <v>1.34</v>
      </c>
      <c r="V497" s="21">
        <f>ROUNDDOWN(IF(O497=O496,V496,(ROW()-740)/36+0.02),2)</f>
        <v>-6.73</v>
      </c>
      <c r="W497" s="25">
        <f>ROUNDDOWN(IF(I497=I496,W496,MAX(_xlfn.NORM.INV((ROW()-2)/644,250,43),150))/10,0)*10</f>
        <v>270</v>
      </c>
      <c r="X497" s="21">
        <f>ROUNDDOWN(IF(W497=W496,X496,(ROW()-2)/644),2)</f>
        <v>0.7</v>
      </c>
      <c r="Y497" s="3" t="e">
        <f>ROUNDDOWN(IF(L497=L496,Y496,MAX(_xlfn.NORM.INV((ROW()-2)/368,250,43),150))/10,0)*10</f>
        <v>#NUM!</v>
      </c>
      <c r="Z497" s="21" t="e">
        <f>ROUNDDOWN(IF(Y497=Y496,Z496,(ROW()-2)/368+0.01),2)</f>
        <v>#NUM!</v>
      </c>
    </row>
    <row r="498" spans="1:26" x14ac:dyDescent="0.2">
      <c r="A498" s="4" t="s">
        <v>1197</v>
      </c>
      <c r="B498" s="10" t="s">
        <v>1198</v>
      </c>
      <c r="C498" s="14" t="s">
        <v>1199</v>
      </c>
      <c r="D498" s="10"/>
      <c r="E498" s="3" t="s">
        <v>280</v>
      </c>
      <c r="F498" s="3" t="s">
        <v>1180</v>
      </c>
      <c r="G498" s="3" t="s">
        <v>25</v>
      </c>
      <c r="H498" s="3" t="s">
        <v>21</v>
      </c>
      <c r="I498" s="3">
        <v>32</v>
      </c>
      <c r="J498" s="3">
        <v>270</v>
      </c>
      <c r="K498" s="21">
        <v>0.7</v>
      </c>
      <c r="L498" s="3">
        <v>30</v>
      </c>
      <c r="M498" s="3">
        <v>250</v>
      </c>
      <c r="N498" s="21">
        <v>0.53</v>
      </c>
      <c r="O498" s="25">
        <v>520</v>
      </c>
      <c r="P498" s="21">
        <v>0.61</v>
      </c>
      <c r="Q498" s="21">
        <v>0.38</v>
      </c>
      <c r="T498" s="25">
        <f>J498+M498</f>
        <v>520</v>
      </c>
      <c r="U498" s="21">
        <f>ROUNDDOWN(IF(T498=T497,U497,(ROW()-2)/368),2)</f>
        <v>1.34</v>
      </c>
      <c r="V498" s="21">
        <f>ROUNDDOWN(IF(O498=O497,V497,(ROW()-953)/18+0.05),2)</f>
        <v>-25.22</v>
      </c>
      <c r="W498" s="25">
        <f>ROUNDDOWN(IF(I498=I497,W497,MAX(_xlfn.NORM.INV((ROW()-2)/644,250,43),150))/10,0)*10</f>
        <v>270</v>
      </c>
      <c r="X498" s="21">
        <f>ROUNDDOWN(IF(W498=W497,X497,(ROW()-2)/644),2)</f>
        <v>0.7</v>
      </c>
      <c r="Y498" s="3" t="e">
        <f>ROUNDDOWN(IF(L498=L497,Y497,MAX(_xlfn.NORM.INV((ROW()-2)/368,250,43),150))/10,0)*10</f>
        <v>#NUM!</v>
      </c>
      <c r="Z498" s="21" t="e">
        <f>ROUNDDOWN(IF(Y498=Y497,Z497,(ROW()-2)/368+0.01),2)</f>
        <v>#NUM!</v>
      </c>
    </row>
    <row r="499" spans="1:26" x14ac:dyDescent="0.2">
      <c r="A499" s="4" t="s">
        <v>1208</v>
      </c>
      <c r="B499" s="10" t="s">
        <v>1209</v>
      </c>
      <c r="C499" s="14" t="s">
        <v>1199</v>
      </c>
      <c r="D499" s="10"/>
      <c r="E499" s="3" t="s">
        <v>280</v>
      </c>
      <c r="F499" s="3" t="s">
        <v>1180</v>
      </c>
      <c r="G499" s="3" t="s">
        <v>25</v>
      </c>
      <c r="H499" s="3" t="s">
        <v>21</v>
      </c>
      <c r="I499" s="3">
        <v>32</v>
      </c>
      <c r="J499" s="3">
        <v>270</v>
      </c>
      <c r="K499" s="21">
        <v>0.7</v>
      </c>
      <c r="L499" s="3">
        <v>56</v>
      </c>
      <c r="M499" s="3">
        <v>280</v>
      </c>
      <c r="N499" s="21">
        <v>0.77</v>
      </c>
      <c r="O499" s="25">
        <v>550</v>
      </c>
      <c r="P499" s="21">
        <v>0.76</v>
      </c>
      <c r="Q499" s="21">
        <v>0.71</v>
      </c>
      <c r="T499" s="25">
        <f>J499+M499</f>
        <v>550</v>
      </c>
      <c r="U499" s="21">
        <f>ROUNDDOWN(IF(T499=T498,U498,(ROW()-2)/368),2)</f>
        <v>1.35</v>
      </c>
      <c r="V499" s="21">
        <f>ROUNDDOWN(IF(O499=O498,V498,(ROW()-953)/18+0.05),2)</f>
        <v>-25.17</v>
      </c>
      <c r="W499" s="25">
        <f>ROUNDDOWN(IF(I499=I498,W498,MAX(_xlfn.NORM.INV((ROW()-2)/644,250,43),150))/10,0)*10</f>
        <v>270</v>
      </c>
      <c r="X499" s="21">
        <f>ROUNDDOWN(IF(W499=W498,X498,(ROW()-2)/644),2)</f>
        <v>0.7</v>
      </c>
      <c r="Y499" s="3" t="e">
        <f>ROUNDDOWN(IF(L499=L498,Y498,MAX(_xlfn.NORM.INV((ROW()-2)/368,250,43),150))/10,0)*10</f>
        <v>#NUM!</v>
      </c>
      <c r="Z499" s="21" t="e">
        <f>ROUNDDOWN(IF(Y499=Y498,Z498,(ROW()-2)/368+0.01),2)</f>
        <v>#NUM!</v>
      </c>
    </row>
    <row r="500" spans="1:26" x14ac:dyDescent="0.2">
      <c r="A500" s="3" t="s">
        <v>2327</v>
      </c>
      <c r="B500" s="3" t="s">
        <v>2328</v>
      </c>
      <c r="C500" s="14" t="s">
        <v>2329</v>
      </c>
      <c r="E500" s="3" t="s">
        <v>2308</v>
      </c>
      <c r="F500" s="3" t="s">
        <v>2309</v>
      </c>
      <c r="G500" s="3" t="s">
        <v>25</v>
      </c>
      <c r="H500" s="3" t="s">
        <v>21</v>
      </c>
      <c r="I500" s="3">
        <v>32</v>
      </c>
      <c r="J500" s="3">
        <v>270</v>
      </c>
      <c r="K500" s="21">
        <v>0.7</v>
      </c>
      <c r="L500" s="3">
        <v>86</v>
      </c>
      <c r="M500" s="3">
        <v>310</v>
      </c>
      <c r="N500" s="21">
        <v>0.93</v>
      </c>
      <c r="O500" s="25">
        <v>580</v>
      </c>
      <c r="P500" s="21">
        <v>0.85</v>
      </c>
      <c r="Q500" s="21">
        <v>0.81</v>
      </c>
      <c r="T500" s="25">
        <f>J500+M500</f>
        <v>580</v>
      </c>
      <c r="U500" s="21">
        <f>ROUNDDOWN(IF(T500=T499,U499,(ROW()-2)/368),2)</f>
        <v>1.35</v>
      </c>
      <c r="V500" s="21">
        <f>ROUNDDOWN(IF(O500=O499,V499,(ROW()-1019)/11+0.09),2)</f>
        <v>-47.09</v>
      </c>
      <c r="W500" s="25">
        <f>ROUNDDOWN(IF(I500=I499,W499,MAX(_xlfn.NORM.INV((ROW()-2)/644,250,43),150))/10,0)*10</f>
        <v>270</v>
      </c>
      <c r="X500" s="21">
        <f>ROUNDDOWN(IF(W500=W499,X499,(ROW()-2)/644),2)</f>
        <v>0.7</v>
      </c>
      <c r="Y500" s="3" t="e">
        <f>ROUNDDOWN(IF(L500=L499,Y499,MAX(_xlfn.NORM.INV((ROW()-2)/368,250,43),150))/10,0)*10</f>
        <v>#NUM!</v>
      </c>
      <c r="Z500" s="21" t="e">
        <f>ROUNDDOWN(IF(Y500=Y499,Z499,(ROW()-2)/368+0.01),2)</f>
        <v>#NUM!</v>
      </c>
    </row>
    <row r="501" spans="1:26" x14ac:dyDescent="0.2">
      <c r="A501" s="3" t="s">
        <v>2357</v>
      </c>
      <c r="B501" s="3" t="s">
        <v>2358</v>
      </c>
      <c r="C501" s="14" t="s">
        <v>2354</v>
      </c>
      <c r="E501" s="3" t="s">
        <v>2308</v>
      </c>
      <c r="F501" s="3" t="s">
        <v>2309</v>
      </c>
      <c r="G501" s="3" t="s">
        <v>25</v>
      </c>
      <c r="H501" s="3" t="s">
        <v>67</v>
      </c>
      <c r="I501" s="3">
        <v>32</v>
      </c>
      <c r="J501" s="3">
        <v>270</v>
      </c>
      <c r="K501" s="21">
        <v>0.7</v>
      </c>
      <c r="L501" s="3">
        <v>83</v>
      </c>
      <c r="M501" s="3">
        <v>280</v>
      </c>
      <c r="N501" s="21">
        <v>0.77</v>
      </c>
      <c r="O501" s="25">
        <v>550</v>
      </c>
      <c r="P501" s="21">
        <v>0.82</v>
      </c>
      <c r="Q501" s="21">
        <v>0.33</v>
      </c>
      <c r="T501" s="25">
        <f>J501+M501</f>
        <v>550</v>
      </c>
      <c r="U501" s="21">
        <f>ROUNDDOWN(IF(T501=T500,U500,(ROW()-370)/276),2)</f>
        <v>0.47</v>
      </c>
      <c r="V501" s="21">
        <v>0.33</v>
      </c>
      <c r="W501" s="25">
        <f>ROUNDDOWN(IF(I501=I500,W500,MAX(_xlfn.NORM.INV((ROW()-2)/644,250,43),150))/10,0)*10</f>
        <v>270</v>
      </c>
      <c r="X501" s="21">
        <f>ROUNDDOWN(IF(W501=W500,X500,(ROW()-2)/644),2)</f>
        <v>0.7</v>
      </c>
      <c r="Y501" s="3">
        <f>ROUNDDOWN(IF(L500=L501,Y500,MAX(_xlfn.NORM.INV((ROW()-370)/276,250,43),150))/10,0)*10</f>
        <v>240</v>
      </c>
      <c r="Z501" s="21" t="e">
        <f>ROUNDDOWN(IF(Y501=Y500,Z500,(ROW()-370)/276),2)</f>
        <v>#NUM!</v>
      </c>
    </row>
    <row r="502" spans="1:26" x14ac:dyDescent="0.2">
      <c r="A502" s="4" t="s">
        <v>2002</v>
      </c>
      <c r="B502" s="10" t="s">
        <v>2003</v>
      </c>
      <c r="C502" s="14" t="s">
        <v>1991</v>
      </c>
      <c r="D502" s="10"/>
      <c r="E502" s="3" t="s">
        <v>1744</v>
      </c>
      <c r="F502" s="3" t="s">
        <v>1744</v>
      </c>
      <c r="G502" s="3" t="s">
        <v>25</v>
      </c>
      <c r="H502" s="3" t="s">
        <v>67</v>
      </c>
      <c r="I502" s="3">
        <v>33</v>
      </c>
      <c r="J502" s="3">
        <v>280</v>
      </c>
      <c r="K502" s="21">
        <v>0.77</v>
      </c>
      <c r="L502" s="3">
        <v>0</v>
      </c>
      <c r="M502" s="3">
        <v>150</v>
      </c>
      <c r="N502" s="21">
        <v>0.01</v>
      </c>
      <c r="O502" s="25">
        <v>430</v>
      </c>
      <c r="P502" s="21">
        <v>0.3</v>
      </c>
      <c r="Q502" s="21">
        <v>0.61</v>
      </c>
      <c r="T502" s="25">
        <f>J502+M502</f>
        <v>430</v>
      </c>
      <c r="U502" s="21">
        <f>ROUNDDOWN(IF(T502=T501,U501,(ROW()-370)/276),2)</f>
        <v>0.47</v>
      </c>
      <c r="V502" s="21">
        <f>ROUNDDOWN(IF(O502=O501,V501,(ROW()-62)/29+0.06),2)</f>
        <v>15.23</v>
      </c>
      <c r="W502" s="25">
        <f>ROUNDDOWN(IF(I502=I501,W501,MAX(_xlfn.NORM.INV((ROW()-2)/644,250,43),150))/10,0)*10</f>
        <v>280</v>
      </c>
      <c r="X502" s="21">
        <f>ROUNDDOWN(IF(W502=W501,X501,(ROW()-2)/644),2)</f>
        <v>0.77</v>
      </c>
      <c r="Y502" s="3">
        <f>ROUNDDOWN(IF(L501=L502,Y501,MAX(_xlfn.NORM.INV((ROW()-370)/276,250,43),150))/10,0)*10</f>
        <v>240</v>
      </c>
      <c r="Z502" s="21" t="e">
        <f>ROUNDDOWN(IF(Y502=Y501,Z501,(ROW()-2)/276),2)</f>
        <v>#NUM!</v>
      </c>
    </row>
    <row r="503" spans="1:26" x14ac:dyDescent="0.2">
      <c r="A503" s="4" t="s">
        <v>2012</v>
      </c>
      <c r="B503" s="10" t="s">
        <v>2013</v>
      </c>
      <c r="C503" s="14" t="s">
        <v>1991</v>
      </c>
      <c r="D503" s="10"/>
      <c r="E503" s="3" t="s">
        <v>1744</v>
      </c>
      <c r="F503" s="3" t="s">
        <v>1744</v>
      </c>
      <c r="G503" s="3" t="s">
        <v>25</v>
      </c>
      <c r="H503" s="3" t="s">
        <v>67</v>
      </c>
      <c r="I503" s="3">
        <v>33</v>
      </c>
      <c r="J503" s="3">
        <v>280</v>
      </c>
      <c r="K503" s="21">
        <v>0.77</v>
      </c>
      <c r="L503" s="3">
        <v>82</v>
      </c>
      <c r="M503" s="3">
        <v>280</v>
      </c>
      <c r="N503" s="21">
        <v>0.77</v>
      </c>
      <c r="O503" s="25">
        <v>560</v>
      </c>
      <c r="P503" s="21">
        <v>0.86</v>
      </c>
      <c r="Q503" s="21">
        <v>0.99</v>
      </c>
      <c r="T503" s="25">
        <f>J503+M503</f>
        <v>560</v>
      </c>
      <c r="U503" s="21">
        <f>ROUNDDOWN(IF(T503=T502,U502,(ROW()-370)/276),2)</f>
        <v>0.48</v>
      </c>
      <c r="V503" s="21">
        <f>ROUNDDOWN(IF(O503=O502,V502,(ROW()-62)/29+0.06),2)</f>
        <v>15.26</v>
      </c>
      <c r="W503" s="25">
        <f>ROUNDDOWN(IF(I503=I502,W502,MAX(_xlfn.NORM.INV((ROW()-2)/644,250,43),150))/10,0)*10</f>
        <v>280</v>
      </c>
      <c r="X503" s="21">
        <f>ROUNDDOWN(IF(W503=W502,X502,(ROW()-2)/644),2)</f>
        <v>0.77</v>
      </c>
      <c r="Y503" s="3">
        <f>ROUNDDOWN(IF(L502=L503,Y502,MAX(_xlfn.NORM.INV((ROW()-370)/276,250,43),150))/10,0)*10</f>
        <v>240</v>
      </c>
      <c r="Z503" s="21" t="e">
        <f>ROUNDDOWN(IF(Y503=Y502,Z502,(ROW()-370)/276),2)</f>
        <v>#NUM!</v>
      </c>
    </row>
    <row r="504" spans="1:26" x14ac:dyDescent="0.2">
      <c r="A504" s="4" t="s">
        <v>1388</v>
      </c>
      <c r="B504" s="10" t="s">
        <v>1389</v>
      </c>
      <c r="C504" s="14" t="s">
        <v>1319</v>
      </c>
      <c r="D504" s="10"/>
      <c r="E504" s="3" t="s">
        <v>203</v>
      </c>
      <c r="F504" s="3" t="s">
        <v>1268</v>
      </c>
      <c r="G504" s="3" t="s">
        <v>25</v>
      </c>
      <c r="H504" s="3" t="s">
        <v>21</v>
      </c>
      <c r="I504" s="3">
        <v>33</v>
      </c>
      <c r="J504" s="3">
        <v>280</v>
      </c>
      <c r="K504" s="21">
        <v>0.77</v>
      </c>
      <c r="L504" s="3">
        <v>51</v>
      </c>
      <c r="M504" s="3">
        <v>270</v>
      </c>
      <c r="N504" s="21">
        <v>0.69</v>
      </c>
      <c r="O504" s="25">
        <v>550</v>
      </c>
      <c r="P504" s="21">
        <v>0.76</v>
      </c>
      <c r="Q504" s="21">
        <v>0.82</v>
      </c>
      <c r="T504" s="25">
        <f>J504+M504</f>
        <v>550</v>
      </c>
      <c r="U504" s="21">
        <f>ROUNDDOWN(IF(T504=T503,U503,(ROW()-2)/368),2)</f>
        <v>1.36</v>
      </c>
      <c r="V504" s="21">
        <f>ROUNDDOWN(IF(O504=O503,V503,(ROW()-274)/103+0.01),2)</f>
        <v>2.2400000000000002</v>
      </c>
      <c r="W504" s="25">
        <f>ROUNDDOWN(IF(I504=I503,W503,MAX(_xlfn.NORM.INV((ROW()-2)/644,250,43),150))/10,0)*10</f>
        <v>280</v>
      </c>
      <c r="X504" s="21">
        <f>ROUNDDOWN(IF(W504=W503,X503,(ROW()-2)/644),2)</f>
        <v>0.77</v>
      </c>
      <c r="Y504" s="3" t="e">
        <f>ROUNDDOWN(IF(L504=L503,Y503,MAX(_xlfn.NORM.INV((ROW()-2)/368,250,43),150))/10,0)*10</f>
        <v>#NUM!</v>
      </c>
      <c r="Z504" s="21" t="e">
        <f>ROUNDDOWN(IF(Y504=Y503,Z503,(ROW()-2)/368+0.01),2)</f>
        <v>#NUM!</v>
      </c>
    </row>
    <row r="505" spans="1:26" x14ac:dyDescent="0.2">
      <c r="A505" s="3" t="s">
        <v>2202</v>
      </c>
      <c r="B505" s="3" t="s">
        <v>2203</v>
      </c>
      <c r="C505" s="14" t="s">
        <v>2177</v>
      </c>
      <c r="E505" s="3" t="s">
        <v>324</v>
      </c>
      <c r="F505" s="3" t="s">
        <v>2170</v>
      </c>
      <c r="G505" s="3" t="s">
        <v>25</v>
      </c>
      <c r="H505" s="3" t="s">
        <v>21</v>
      </c>
      <c r="I505" s="3">
        <v>33</v>
      </c>
      <c r="J505" s="3">
        <v>280</v>
      </c>
      <c r="K505" s="21">
        <v>0.77</v>
      </c>
      <c r="L505" s="3">
        <v>116</v>
      </c>
      <c r="M505" s="3">
        <v>330</v>
      </c>
      <c r="N505" s="21">
        <v>0.98</v>
      </c>
      <c r="O505" s="25">
        <v>610</v>
      </c>
      <c r="P505" s="21">
        <v>0.93</v>
      </c>
      <c r="Q505" s="21">
        <v>0.75</v>
      </c>
      <c r="T505" s="25">
        <f>J505+M505</f>
        <v>610</v>
      </c>
      <c r="U505" s="21">
        <f>ROUNDDOWN(IF(T505=T504,U504,(ROW()-2)/368),2)</f>
        <v>1.36</v>
      </c>
      <c r="V505" s="21">
        <f>ROUNDDOWN(IF(O505=O504,V504,(ROW()-566)/21+0.04),2)</f>
        <v>-2.86</v>
      </c>
      <c r="W505" s="25">
        <f>ROUNDDOWN(IF(I505=I504,W504,MAX(_xlfn.NORM.INV((ROW()-2)/644,250,43),150))/10,0)*10</f>
        <v>280</v>
      </c>
      <c r="X505" s="21">
        <f>ROUNDDOWN(IF(W505=W504,X504,(ROW()-2)/644),2)</f>
        <v>0.77</v>
      </c>
      <c r="Y505" s="3" t="e">
        <f>ROUNDDOWN(IF(L505=L504,Y504,MAX(_xlfn.NORM.INV((ROW()-2)/368,250,43),150))/10,0)*10</f>
        <v>#NUM!</v>
      </c>
      <c r="Z505" s="21" t="e">
        <f>ROUNDDOWN(IF(Y505=Y504,Z504,(ROW()-2)/368+0.01),2)</f>
        <v>#NUM!</v>
      </c>
    </row>
    <row r="506" spans="1:26" x14ac:dyDescent="0.2">
      <c r="A506" s="4" t="s">
        <v>625</v>
      </c>
      <c r="B506" s="10" t="s">
        <v>626</v>
      </c>
      <c r="C506" s="14" t="s">
        <v>602</v>
      </c>
      <c r="D506" s="10"/>
      <c r="E506" s="3" t="s">
        <v>576</v>
      </c>
      <c r="F506" s="3" t="s">
        <v>577</v>
      </c>
      <c r="G506" s="3" t="s">
        <v>25</v>
      </c>
      <c r="H506" s="3" t="s">
        <v>21</v>
      </c>
      <c r="I506" s="3">
        <v>33</v>
      </c>
      <c r="J506" s="3">
        <v>280</v>
      </c>
      <c r="K506" s="21">
        <v>0.77</v>
      </c>
      <c r="L506" s="3">
        <v>27</v>
      </c>
      <c r="M506" s="3">
        <v>240</v>
      </c>
      <c r="N506" s="21">
        <v>0.45</v>
      </c>
      <c r="O506" s="25">
        <v>520</v>
      </c>
      <c r="P506" s="21">
        <v>0.61</v>
      </c>
      <c r="Q506" s="21">
        <v>0.54</v>
      </c>
      <c r="T506" s="25">
        <f>J506+M506</f>
        <v>520</v>
      </c>
      <c r="U506" s="21">
        <f>ROUNDDOWN(IF(T506=T505,U505,(ROW()-2)/368),2)</f>
        <v>1.36</v>
      </c>
      <c r="V506" s="21">
        <f>ROUNDDOWN(IF(O506=O505,V505,(ROW()-740)/36+0.02),2)</f>
        <v>-6.48</v>
      </c>
      <c r="W506" s="25">
        <f>ROUNDDOWN(IF(I506=I505,W505,MAX(_xlfn.NORM.INV((ROW()-2)/644,250,43),150))/10,0)*10</f>
        <v>280</v>
      </c>
      <c r="X506" s="21">
        <f>ROUNDDOWN(IF(W506=W505,X505,(ROW()-2)/644),2)</f>
        <v>0.77</v>
      </c>
      <c r="Y506" s="3" t="e">
        <f>ROUNDDOWN(IF(L506=L505,Y505,MAX(_xlfn.NORM.INV((ROW()-2)/368,250,43),150))/10,0)*10</f>
        <v>#NUM!</v>
      </c>
      <c r="Z506" s="21" t="e">
        <f>ROUNDDOWN(IF(Y506=Y505,Z505,(ROW()-2)/368+0.01),2)</f>
        <v>#NUM!</v>
      </c>
    </row>
    <row r="507" spans="1:26" x14ac:dyDescent="0.2">
      <c r="A507" s="4" t="s">
        <v>1614</v>
      </c>
      <c r="B507" s="10" t="s">
        <v>1615</v>
      </c>
      <c r="C507" s="14" t="s">
        <v>1567</v>
      </c>
      <c r="D507" s="10"/>
      <c r="E507" s="3" t="s">
        <v>1501</v>
      </c>
      <c r="F507" s="3" t="s">
        <v>1502</v>
      </c>
      <c r="G507" s="3" t="s">
        <v>25</v>
      </c>
      <c r="H507" s="3" t="s">
        <v>67</v>
      </c>
      <c r="I507" s="3">
        <v>33</v>
      </c>
      <c r="J507" s="3">
        <v>280</v>
      </c>
      <c r="K507" s="21">
        <v>0.77</v>
      </c>
      <c r="L507" s="3">
        <v>26</v>
      </c>
      <c r="M507" s="3">
        <v>200</v>
      </c>
      <c r="N507" s="21">
        <v>0.12</v>
      </c>
      <c r="O507" s="25">
        <v>480</v>
      </c>
      <c r="P507" s="21">
        <v>0.5</v>
      </c>
      <c r="Q507" s="21">
        <v>0.62</v>
      </c>
      <c r="T507" s="25">
        <f>J507+M507</f>
        <v>480</v>
      </c>
      <c r="U507" s="21">
        <f>ROUNDDOWN(IF(T507=T506,U506,(ROW()-370)/276),2)</f>
        <v>0.49</v>
      </c>
      <c r="V507" s="21">
        <f>ROUNDDOWN(IF(O507=O506,V506,(ROW()-898)/35+0.02),2)</f>
        <v>-11.15</v>
      </c>
      <c r="W507" s="25">
        <f>ROUNDDOWN(IF(I507=I506,W506,MAX(_xlfn.NORM.INV((ROW()-2)/644,250,43),150))/10,0)*10</f>
        <v>280</v>
      </c>
      <c r="X507" s="21">
        <f>ROUNDDOWN(IF(W507=W506,X506,(ROW()-2)/644),2)</f>
        <v>0.77</v>
      </c>
      <c r="Y507" s="3">
        <f>ROUNDDOWN(IF(L506=L507,Y506,MAX(_xlfn.NORM.INV((ROW()-370)/276,250,43),150))/10,0)*10</f>
        <v>240</v>
      </c>
      <c r="Z507" s="21" t="e">
        <f>ROUNDDOWN(IF(Y507=Y506,Z506,(ROW()-370)/276),2)</f>
        <v>#NUM!</v>
      </c>
    </row>
    <row r="508" spans="1:26" x14ac:dyDescent="0.2">
      <c r="A508" s="3" t="s">
        <v>2146</v>
      </c>
      <c r="B508" s="3" t="s">
        <v>2147</v>
      </c>
      <c r="C508" s="14" t="s">
        <v>2117</v>
      </c>
      <c r="E508" s="3" t="s">
        <v>18</v>
      </c>
      <c r="F508" s="3" t="s">
        <v>2091</v>
      </c>
      <c r="G508" s="3" t="s">
        <v>25</v>
      </c>
      <c r="H508" s="3" t="s">
        <v>21</v>
      </c>
      <c r="I508" s="3">
        <v>34</v>
      </c>
      <c r="J508" s="3">
        <v>280</v>
      </c>
      <c r="K508" s="21">
        <v>0.77</v>
      </c>
      <c r="L508" s="3">
        <v>0</v>
      </c>
      <c r="M508" s="3">
        <v>150</v>
      </c>
      <c r="N508" s="21">
        <v>0.01</v>
      </c>
      <c r="O508" s="25">
        <v>430</v>
      </c>
      <c r="P508" s="21">
        <v>0.2</v>
      </c>
      <c r="Q508" s="21">
        <v>0.28000000000000003</v>
      </c>
      <c r="T508" s="25">
        <f>J508+M508</f>
        <v>430</v>
      </c>
      <c r="U508" s="21">
        <f>ROUNDDOWN(IF(T508=T507,U507,(ROW()-2)/368),2)</f>
        <v>1.37</v>
      </c>
      <c r="V508" s="21">
        <f>ROUNDDOWN(IF(O508=O507,V507,(ROW()-219)/31+0.03),2)</f>
        <v>9.35</v>
      </c>
      <c r="W508" s="25">
        <f>ROUNDDOWN(IF(I508=I507,W507,MAX(_xlfn.NORM.INV((ROW()-2)/644,250,43),150))/10,0)*10</f>
        <v>280</v>
      </c>
      <c r="X508" s="21">
        <f>ROUNDDOWN(IF(W508=W507,X507,(ROW()-2)/644),2)</f>
        <v>0.77</v>
      </c>
      <c r="Y508" s="3" t="e">
        <f>ROUNDDOWN(IF(L508=L507,Y507,MAX(_xlfn.NORM.INV((ROW()-2)/368,250,43),150))/10,0)*10</f>
        <v>#NUM!</v>
      </c>
      <c r="Z508" s="21" t="e">
        <f>ROUNDDOWN(IF(Y508=Y507,Z507,(ROW()-2)/368+0.01),2)</f>
        <v>#NUM!</v>
      </c>
    </row>
    <row r="509" spans="1:26" x14ac:dyDescent="0.2">
      <c r="A509" s="3" t="s">
        <v>2128</v>
      </c>
      <c r="B509" s="3" t="s">
        <v>2129</v>
      </c>
      <c r="C509" s="14" t="s">
        <v>2117</v>
      </c>
      <c r="E509" s="3" t="s">
        <v>18</v>
      </c>
      <c r="F509" s="3" t="s">
        <v>2091</v>
      </c>
      <c r="G509" s="3" t="s">
        <v>25</v>
      </c>
      <c r="H509" s="3" t="s">
        <v>21</v>
      </c>
      <c r="I509" s="3">
        <v>34</v>
      </c>
      <c r="J509" s="3">
        <v>280</v>
      </c>
      <c r="K509" s="21">
        <v>0.77</v>
      </c>
      <c r="L509" s="3">
        <v>50</v>
      </c>
      <c r="M509" s="3">
        <v>270</v>
      </c>
      <c r="N509" s="21">
        <v>0.69</v>
      </c>
      <c r="O509" s="25">
        <v>550</v>
      </c>
      <c r="P509" s="21">
        <v>0.76</v>
      </c>
      <c r="Q509" s="21">
        <v>0.83</v>
      </c>
      <c r="T509" s="25">
        <f>J509+M509</f>
        <v>550</v>
      </c>
      <c r="U509" s="21">
        <f>ROUNDDOWN(IF(T509=T508,U508,(ROW()-2)/368),2)</f>
        <v>1.37</v>
      </c>
      <c r="V509" s="21">
        <f>ROUNDDOWN(IF(O509=O508,V508,(ROW()-219)/31+0.03),2)</f>
        <v>9.3800000000000008</v>
      </c>
      <c r="W509" s="25">
        <f>ROUNDDOWN(IF(I509=I508,W508,MAX(_xlfn.NORM.INV((ROW()-2)/644,250,43),150))/10,0)*10</f>
        <v>280</v>
      </c>
      <c r="X509" s="21">
        <f>ROUNDDOWN(IF(W509=W508,X508,(ROW()-2)/644),2)</f>
        <v>0.77</v>
      </c>
      <c r="Y509" s="3" t="e">
        <f>ROUNDDOWN(IF(L509=L508,Y508,MAX(_xlfn.NORM.INV((ROW()-2)/368,250,43),150))/10,0)*10</f>
        <v>#NUM!</v>
      </c>
      <c r="Z509" s="21" t="e">
        <f>ROUNDDOWN(IF(Y509=Y508,Z508,(ROW()-2)/368+0.01),2)</f>
        <v>#NUM!</v>
      </c>
    </row>
    <row r="510" spans="1:26" x14ac:dyDescent="0.2">
      <c r="A510" s="4" t="s">
        <v>493</v>
      </c>
      <c r="B510" s="10" t="s">
        <v>494</v>
      </c>
      <c r="C510" s="14" t="s">
        <v>472</v>
      </c>
      <c r="D510" s="10"/>
      <c r="E510" s="3" t="s">
        <v>203</v>
      </c>
      <c r="F510" s="3" t="s">
        <v>423</v>
      </c>
      <c r="G510" s="3" t="s">
        <v>25</v>
      </c>
      <c r="H510" s="3" t="s">
        <v>21</v>
      </c>
      <c r="I510" s="3">
        <v>34</v>
      </c>
      <c r="J510" s="3">
        <v>280</v>
      </c>
      <c r="K510" s="21">
        <v>0.77</v>
      </c>
      <c r="L510" s="3">
        <v>27</v>
      </c>
      <c r="M510" s="3">
        <v>240</v>
      </c>
      <c r="N510" s="21">
        <v>0.45</v>
      </c>
      <c r="O510" s="25">
        <v>520</v>
      </c>
      <c r="P510" s="21">
        <v>0.61</v>
      </c>
      <c r="Q510" s="21">
        <v>0.66</v>
      </c>
      <c r="T510" s="25">
        <f>J510+M510</f>
        <v>520</v>
      </c>
      <c r="U510" s="21">
        <f>ROUNDDOWN(IF(T510=T509,U509,(ROW()-2)/368),2)</f>
        <v>1.38</v>
      </c>
      <c r="V510" s="21">
        <f>ROUNDDOWN(IF(O510=O509,V509,(ROW()-274)/103+0.01),2)</f>
        <v>2.2999999999999998</v>
      </c>
      <c r="W510" s="25">
        <f>ROUNDDOWN(IF(I510=I509,W509,MAX(_xlfn.NORM.INV((ROW()-2)/644,250,43),150))/10,0)*10</f>
        <v>280</v>
      </c>
      <c r="X510" s="21">
        <f>ROUNDDOWN(IF(W510=W509,X509,(ROW()-2)/644),2)</f>
        <v>0.77</v>
      </c>
      <c r="Y510" s="3" t="e">
        <f>ROUNDDOWN(IF(L510=L509,Y509,MAX(_xlfn.NORM.INV((ROW()-2)/368,250,43),150))/10,0)*10</f>
        <v>#NUM!</v>
      </c>
      <c r="Z510" s="21" t="e">
        <f>ROUNDDOWN(IF(Y510=Y509,Z509,(ROW()-2)/368+0.01),2)</f>
        <v>#NUM!</v>
      </c>
    </row>
    <row r="511" spans="1:26" x14ac:dyDescent="0.2">
      <c r="A511" s="4" t="s">
        <v>1328</v>
      </c>
      <c r="B511" s="10" t="s">
        <v>1329</v>
      </c>
      <c r="C511" s="14" t="s">
        <v>1319</v>
      </c>
      <c r="D511" s="10"/>
      <c r="E511" s="3" t="s">
        <v>203</v>
      </c>
      <c r="F511" s="3" t="s">
        <v>1268</v>
      </c>
      <c r="G511" s="3" t="s">
        <v>25</v>
      </c>
      <c r="H511" s="3" t="s">
        <v>21</v>
      </c>
      <c r="I511" s="3">
        <v>34</v>
      </c>
      <c r="J511" s="3">
        <v>280</v>
      </c>
      <c r="K511" s="21">
        <v>0.77</v>
      </c>
      <c r="L511" s="3">
        <v>72</v>
      </c>
      <c r="M511" s="3">
        <v>290</v>
      </c>
      <c r="N511" s="21">
        <v>0.84</v>
      </c>
      <c r="O511" s="25">
        <v>570</v>
      </c>
      <c r="P511" s="21">
        <v>0.82</v>
      </c>
      <c r="Q511" s="21">
        <v>0.86</v>
      </c>
      <c r="T511" s="25">
        <f>J511+M511</f>
        <v>570</v>
      </c>
      <c r="U511" s="21">
        <f>ROUNDDOWN(IF(T511=T510,U510,(ROW()-2)/368),2)</f>
        <v>1.38</v>
      </c>
      <c r="V511" s="21">
        <f>ROUNDDOWN(IF(O511=O510,V510,(ROW()-274)/103+0.01),2)</f>
        <v>2.31</v>
      </c>
      <c r="W511" s="25">
        <f>ROUNDDOWN(IF(I511=I510,W510,MAX(_xlfn.NORM.INV((ROW()-2)/644,250,43),150))/10,0)*10</f>
        <v>280</v>
      </c>
      <c r="X511" s="21">
        <f>ROUNDDOWN(IF(W511=W510,X510,(ROW()-2)/644),2)</f>
        <v>0.77</v>
      </c>
      <c r="Y511" s="3" t="e">
        <f>ROUNDDOWN(IF(L511=L510,Y510,MAX(_xlfn.NORM.INV((ROW()-2)/368,250,43),150))/10,0)*10</f>
        <v>#NUM!</v>
      </c>
      <c r="Z511" s="21" t="e">
        <f>ROUNDDOWN(IF(Y511=Y510,Z510,(ROW()-2)/368+0.01),2)</f>
        <v>#NUM!</v>
      </c>
    </row>
    <row r="512" spans="1:26" x14ac:dyDescent="0.2">
      <c r="A512" s="4" t="s">
        <v>1162</v>
      </c>
      <c r="B512" s="10" t="s">
        <v>1163</v>
      </c>
      <c r="C512" s="14" t="s">
        <v>1164</v>
      </c>
      <c r="D512" s="10"/>
      <c r="E512" s="3" t="s">
        <v>576</v>
      </c>
      <c r="F512" s="3" t="s">
        <v>1143</v>
      </c>
      <c r="G512" s="3" t="s">
        <v>25</v>
      </c>
      <c r="H512" s="3" t="s">
        <v>21</v>
      </c>
      <c r="I512" s="3">
        <v>34</v>
      </c>
      <c r="J512" s="3">
        <v>280</v>
      </c>
      <c r="K512" s="21">
        <v>0.77</v>
      </c>
      <c r="L512" s="3">
        <v>56</v>
      </c>
      <c r="M512" s="3">
        <v>280</v>
      </c>
      <c r="N512" s="21">
        <v>0.77</v>
      </c>
      <c r="O512" s="25">
        <v>560</v>
      </c>
      <c r="P512" s="21">
        <v>0.79</v>
      </c>
      <c r="Q512" s="21">
        <v>0.71</v>
      </c>
      <c r="T512" s="25">
        <f>J512+M512</f>
        <v>560</v>
      </c>
      <c r="U512" s="21">
        <f>ROUNDDOWN(IF(T512=T511,U511,(ROW()-2)/368),2)</f>
        <v>1.38</v>
      </c>
      <c r="V512" s="21">
        <f>ROUNDDOWN(IF(O512=O511,V511,(ROW()-740)/36+0.02),2)</f>
        <v>-6.31</v>
      </c>
      <c r="W512" s="25">
        <f>ROUNDDOWN(IF(I512=I511,W511,MAX(_xlfn.NORM.INV((ROW()-2)/644,250,43),150))/10,0)*10</f>
        <v>280</v>
      </c>
      <c r="X512" s="21">
        <f>ROUNDDOWN(IF(W512=W511,X511,(ROW()-2)/644),2)</f>
        <v>0.77</v>
      </c>
      <c r="Y512" s="3" t="e">
        <f>ROUNDDOWN(IF(L512=L511,Y511,MAX(_xlfn.NORM.INV((ROW()-2)/368,250,43),150))/10,0)*10</f>
        <v>#NUM!</v>
      </c>
      <c r="Z512" s="21" t="e">
        <f>ROUNDDOWN(IF(Y512=Y511,Z511,(ROW()-2)/368+0.01),2)</f>
        <v>#NUM!</v>
      </c>
    </row>
    <row r="513" spans="1:26" x14ac:dyDescent="0.2">
      <c r="A513" s="4" t="s">
        <v>1549</v>
      </c>
      <c r="B513" s="10" t="s">
        <v>1550</v>
      </c>
      <c r="C513" s="14" t="s">
        <v>1544</v>
      </c>
      <c r="D513" s="10"/>
      <c r="E513" s="3" t="s">
        <v>1501</v>
      </c>
      <c r="F513" s="3" t="s">
        <v>1502</v>
      </c>
      <c r="G513" s="3" t="s">
        <v>25</v>
      </c>
      <c r="H513" s="3" t="s">
        <v>21</v>
      </c>
      <c r="I513" s="3">
        <v>34</v>
      </c>
      <c r="J513" s="3">
        <v>280</v>
      </c>
      <c r="K513" s="21">
        <v>0.77</v>
      </c>
      <c r="L513" s="3">
        <v>32</v>
      </c>
      <c r="M513" s="3">
        <v>250</v>
      </c>
      <c r="N513" s="21">
        <v>0.53</v>
      </c>
      <c r="O513" s="25">
        <v>530</v>
      </c>
      <c r="P513" s="21">
        <v>0.67</v>
      </c>
      <c r="Q513" s="21">
        <v>0.9</v>
      </c>
      <c r="T513" s="25">
        <f>J513+M513</f>
        <v>530</v>
      </c>
      <c r="U513" s="21">
        <f>ROUNDDOWN(IF(T513=T512,U512,(ROW()-2)/368),2)</f>
        <v>1.38</v>
      </c>
      <c r="V513" s="21">
        <f>ROUNDDOWN(IF(O513=O512,V512,(ROW()-887)/11+0.09),2)</f>
        <v>-33.909999999999997</v>
      </c>
      <c r="W513" s="25">
        <f>ROUNDDOWN(IF(I513=I512,W512,MAX(_xlfn.NORM.INV((ROW()-2)/644,250,43),150))/10,0)*10</f>
        <v>280</v>
      </c>
      <c r="X513" s="21">
        <f>ROUNDDOWN(IF(W513=W512,X512,(ROW()-2)/644),2)</f>
        <v>0.77</v>
      </c>
      <c r="Y513" s="3" t="e">
        <f>ROUNDDOWN(IF(L513=L512,Y512,MAX(_xlfn.NORM.INV((ROW()-2)/368,250,43),150))/10,0)*10</f>
        <v>#NUM!</v>
      </c>
      <c r="Z513" s="21" t="e">
        <f>ROUNDDOWN(IF(Y513=Y512,Z512,(ROW()-2)/368+0.01),2)</f>
        <v>#NUM!</v>
      </c>
    </row>
    <row r="514" spans="1:26" x14ac:dyDescent="0.2">
      <c r="A514" s="4" t="s">
        <v>1910</v>
      </c>
      <c r="B514" s="10" t="s">
        <v>1911</v>
      </c>
      <c r="C514" s="14" t="s">
        <v>1866</v>
      </c>
      <c r="D514" s="10"/>
      <c r="E514" s="3" t="s">
        <v>1744</v>
      </c>
      <c r="F514" s="3" t="s">
        <v>1744</v>
      </c>
      <c r="G514" s="3" t="s">
        <v>25</v>
      </c>
      <c r="H514" s="3" t="s">
        <v>21</v>
      </c>
      <c r="I514" s="3">
        <v>35</v>
      </c>
      <c r="J514" s="3">
        <v>280</v>
      </c>
      <c r="K514" s="21">
        <v>0.77</v>
      </c>
      <c r="L514" s="3">
        <v>71</v>
      </c>
      <c r="M514" s="3">
        <v>290</v>
      </c>
      <c r="N514" s="21">
        <v>0.84</v>
      </c>
      <c r="O514" s="25">
        <v>570</v>
      </c>
      <c r="P514" s="21">
        <v>0.82</v>
      </c>
      <c r="Q514" s="21">
        <v>0.71</v>
      </c>
      <c r="T514" s="25">
        <f>J514+M514</f>
        <v>570</v>
      </c>
      <c r="U514" s="21">
        <f>ROUNDDOWN(IF(T514=T513,U513,(ROW()-2)/368),2)</f>
        <v>1.39</v>
      </c>
      <c r="V514" s="21">
        <f>ROUNDDOWN(IF(O514=O513,V513,(ROW()-2)/60+0.01),2)</f>
        <v>8.5399999999999991</v>
      </c>
      <c r="W514" s="25">
        <f>ROUNDDOWN(IF(I514=I513,W513,MAX(_xlfn.NORM.INV((ROW()-2)/644,250,43),150))/10,0)*10</f>
        <v>280</v>
      </c>
      <c r="X514" s="21">
        <f>ROUNDDOWN(IF(W514=W513,X513,(ROW()-2)/644),2)</f>
        <v>0.77</v>
      </c>
      <c r="Y514" s="3" t="e">
        <f>ROUNDDOWN(IF(L514=L513,Y513,MAX(_xlfn.NORM.INV((ROW()-2)/368,250,43),150))/10,0)*10</f>
        <v>#NUM!</v>
      </c>
      <c r="Z514" s="21" t="e">
        <f>ROUNDDOWN(IF(Y514=Y513,Z513,(ROW()-2)/368+0.01),2)</f>
        <v>#NUM!</v>
      </c>
    </row>
    <row r="515" spans="1:26" x14ac:dyDescent="0.2">
      <c r="A515" s="4" t="s">
        <v>1891</v>
      </c>
      <c r="B515" s="10" t="s">
        <v>1892</v>
      </c>
      <c r="C515" s="14" t="s">
        <v>1866</v>
      </c>
      <c r="D515" s="10"/>
      <c r="E515" s="3" t="s">
        <v>1744</v>
      </c>
      <c r="F515" s="3" t="s">
        <v>1744</v>
      </c>
      <c r="G515" s="3" t="s">
        <v>25</v>
      </c>
      <c r="H515" s="3" t="s">
        <v>21</v>
      </c>
      <c r="I515" s="3">
        <v>35</v>
      </c>
      <c r="J515" s="3">
        <v>280</v>
      </c>
      <c r="K515" s="21">
        <v>0.77</v>
      </c>
      <c r="L515" s="3">
        <v>81</v>
      </c>
      <c r="M515" s="3">
        <v>300</v>
      </c>
      <c r="N515" s="21">
        <v>0.89</v>
      </c>
      <c r="O515" s="25">
        <v>580</v>
      </c>
      <c r="P515" s="21">
        <v>0.85</v>
      </c>
      <c r="Q515" s="21">
        <v>0.79</v>
      </c>
      <c r="T515" s="25">
        <f>J515+M515</f>
        <v>580</v>
      </c>
      <c r="U515" s="21">
        <f>ROUNDDOWN(IF(T515=T514,U514,(ROW()-2)/368),2)</f>
        <v>1.39</v>
      </c>
      <c r="V515" s="21">
        <f>ROUNDDOWN(IF(O515=O514,V514,(ROW()-2)/60+0.01),2)</f>
        <v>8.56</v>
      </c>
      <c r="W515" s="25">
        <f>ROUNDDOWN(IF(I515=I514,W514,MAX(_xlfn.NORM.INV((ROW()-2)/644,250,43),150))/10,0)*10</f>
        <v>280</v>
      </c>
      <c r="X515" s="21">
        <f>ROUNDDOWN(IF(W515=W514,X514,(ROW()-2)/644),2)</f>
        <v>0.77</v>
      </c>
      <c r="Y515" s="3" t="e">
        <f>ROUNDDOWN(IF(L515=L514,Y514,MAX(_xlfn.NORM.INV((ROW()-2)/368,250,43),150))/10,0)*10</f>
        <v>#NUM!</v>
      </c>
      <c r="Z515" s="21" t="e">
        <f>ROUNDDOWN(IF(Y515=Y514,Z514,(ROW()-2)/368+0.01),2)</f>
        <v>#NUM!</v>
      </c>
    </row>
    <row r="516" spans="1:26" x14ac:dyDescent="0.2">
      <c r="A516" s="4" t="s">
        <v>1021</v>
      </c>
      <c r="B516" s="10" t="s">
        <v>1022</v>
      </c>
      <c r="C516" s="14" t="s">
        <v>1020</v>
      </c>
      <c r="D516" s="10"/>
      <c r="E516" s="3" t="s">
        <v>987</v>
      </c>
      <c r="F516" s="3" t="s">
        <v>988</v>
      </c>
      <c r="G516" s="3" t="s">
        <v>25</v>
      </c>
      <c r="H516" s="3" t="s">
        <v>21</v>
      </c>
      <c r="I516" s="3">
        <v>35</v>
      </c>
      <c r="J516" s="3">
        <v>280</v>
      </c>
      <c r="K516" s="21">
        <v>0.77</v>
      </c>
      <c r="L516" s="3">
        <v>51</v>
      </c>
      <c r="M516" s="3">
        <v>270</v>
      </c>
      <c r="N516" s="21">
        <v>0.69</v>
      </c>
      <c r="O516" s="25">
        <v>550</v>
      </c>
      <c r="P516" s="21">
        <v>0.76</v>
      </c>
      <c r="Q516" s="21">
        <v>0.99</v>
      </c>
      <c r="T516" s="25">
        <f>J516+M516</f>
        <v>550</v>
      </c>
      <c r="U516" s="21">
        <f>ROUNDDOWN(IF(T516=T515,U515,(ROW()-2)/368),2)</f>
        <v>1.39</v>
      </c>
      <c r="V516" s="21">
        <f>ROUNDDOWN(IF(O516=O515,V515,(ROW()-152)/12+0.08),2)</f>
        <v>30.41</v>
      </c>
      <c r="W516" s="25">
        <f>ROUNDDOWN(IF(I516=I515,W515,MAX(_xlfn.NORM.INV((ROW()-2)/644,250,43),150))/10,0)*10</f>
        <v>280</v>
      </c>
      <c r="X516" s="21">
        <f>ROUNDDOWN(IF(W516=W515,X515,(ROW()-2)/644),2)</f>
        <v>0.77</v>
      </c>
      <c r="Y516" s="3" t="e">
        <f>ROUNDDOWN(IF(L516=L515,Y515,MAX(_xlfn.NORM.INV((ROW()-2)/368,250,43),150))/10,0)*10</f>
        <v>#NUM!</v>
      </c>
      <c r="Z516" s="21" t="e">
        <f>ROUNDDOWN(IF(Y516=Y515,Z515,(ROW()-2)/368+0.01),2)</f>
        <v>#NUM!</v>
      </c>
    </row>
    <row r="517" spans="1:26" x14ac:dyDescent="0.2">
      <c r="A517" s="3" t="s">
        <v>38</v>
      </c>
      <c r="B517" s="3" t="s">
        <v>39</v>
      </c>
      <c r="C517" s="14" t="s">
        <v>24</v>
      </c>
      <c r="E517" s="3" t="s">
        <v>18</v>
      </c>
      <c r="F517" s="3" t="s">
        <v>19</v>
      </c>
      <c r="G517" s="3" t="s">
        <v>25</v>
      </c>
      <c r="H517" s="3" t="s">
        <v>21</v>
      </c>
      <c r="I517" s="3">
        <v>35</v>
      </c>
      <c r="J517" s="3">
        <v>280</v>
      </c>
      <c r="K517" s="21">
        <v>0.77</v>
      </c>
      <c r="L517" s="3">
        <v>62</v>
      </c>
      <c r="M517" s="3">
        <v>280</v>
      </c>
      <c r="N517" s="21">
        <v>0.77</v>
      </c>
      <c r="O517" s="25">
        <v>560</v>
      </c>
      <c r="P517" s="21">
        <v>0.79</v>
      </c>
      <c r="Q517" s="21">
        <v>0.9</v>
      </c>
      <c r="T517" s="25">
        <f>J517+M517</f>
        <v>560</v>
      </c>
      <c r="U517" s="21">
        <f>ROUNDDOWN(IF(T517=T516,U516,(ROW()-2)/368),2)</f>
        <v>1.39</v>
      </c>
      <c r="V517" s="21">
        <f>ROUNDDOWN(IF(O517=O516,V516,(ROW()-219)/31+0.03),2)</f>
        <v>9.64</v>
      </c>
      <c r="W517" s="25">
        <f>ROUNDDOWN(IF(I517=I516,W516,MAX(_xlfn.NORM.INV((ROW()-2)/644,250,43),150))/10,0)*10</f>
        <v>280</v>
      </c>
      <c r="X517" s="21">
        <f>ROUNDDOWN(IF(W517=W516,X516,(ROW()-2)/644),2)</f>
        <v>0.77</v>
      </c>
      <c r="Y517" s="3" t="e">
        <f>ROUNDDOWN(IF(L517=L516,Y516,MAX(_xlfn.NORM.INV((ROW()-2)/368,250,43),150))/10,0)*10</f>
        <v>#NUM!</v>
      </c>
      <c r="Z517" s="21" t="e">
        <f>ROUNDDOWN(IF(Y517=Y516,Z516,(ROW()-2)/368+0.01),2)</f>
        <v>#NUM!</v>
      </c>
    </row>
    <row r="518" spans="1:26" x14ac:dyDescent="0.2">
      <c r="A518" s="4" t="s">
        <v>233</v>
      </c>
      <c r="B518" s="10" t="s">
        <v>234</v>
      </c>
      <c r="C518" s="14" t="s">
        <v>232</v>
      </c>
      <c r="D518" s="10"/>
      <c r="E518" s="3" t="s">
        <v>203</v>
      </c>
      <c r="F518" s="3" t="s">
        <v>204</v>
      </c>
      <c r="G518" s="3" t="s">
        <v>25</v>
      </c>
      <c r="H518" s="3" t="s">
        <v>21</v>
      </c>
      <c r="I518" s="3">
        <v>35</v>
      </c>
      <c r="J518" s="3">
        <v>280</v>
      </c>
      <c r="K518" s="21">
        <v>0.77</v>
      </c>
      <c r="L518" s="3">
        <v>10</v>
      </c>
      <c r="M518" s="3">
        <v>220</v>
      </c>
      <c r="N518" s="21">
        <v>0.26</v>
      </c>
      <c r="O518" s="25">
        <v>500</v>
      </c>
      <c r="P518" s="21">
        <v>0.5</v>
      </c>
      <c r="Q518" s="21">
        <v>0.52</v>
      </c>
      <c r="T518" s="25">
        <f>J518+M518</f>
        <v>500</v>
      </c>
      <c r="U518" s="21">
        <f>ROUNDDOWN(IF(T518=T517,U517,(ROW()-2)/368),2)</f>
        <v>1.4</v>
      </c>
      <c r="V518" s="21">
        <f>ROUNDDOWN(IF(O518=O517,V517,(ROW()-274)/103+0.01),2)</f>
        <v>2.37</v>
      </c>
      <c r="W518" s="25">
        <f>ROUNDDOWN(IF(I518=I517,W517,MAX(_xlfn.NORM.INV((ROW()-2)/644,250,43),150))/10,0)*10</f>
        <v>280</v>
      </c>
      <c r="X518" s="21">
        <f>ROUNDDOWN(IF(W518=W517,X517,(ROW()-2)/644),2)</f>
        <v>0.77</v>
      </c>
      <c r="Y518" s="3" t="e">
        <f>ROUNDDOWN(IF(L518=L517,Y517,MAX(_xlfn.NORM.INV((ROW()-2)/368,250,43),150))/10,0)*10</f>
        <v>#NUM!</v>
      </c>
      <c r="Z518" s="21" t="e">
        <f>ROUNDDOWN(IF(Y518=Y517,Z517,(ROW()-2)/368+0.01),2)</f>
        <v>#NUM!</v>
      </c>
    </row>
    <row r="519" spans="1:26" x14ac:dyDescent="0.2">
      <c r="A519" s="4" t="s">
        <v>237</v>
      </c>
      <c r="B519" s="10" t="s">
        <v>238</v>
      </c>
      <c r="C519" s="14" t="s">
        <v>232</v>
      </c>
      <c r="D519" s="10"/>
      <c r="E519" s="3" t="s">
        <v>203</v>
      </c>
      <c r="F519" s="3" t="s">
        <v>204</v>
      </c>
      <c r="G519" s="3" t="s">
        <v>25</v>
      </c>
      <c r="H519" s="3" t="s">
        <v>21</v>
      </c>
      <c r="I519" s="3">
        <v>35</v>
      </c>
      <c r="J519" s="3">
        <v>280</v>
      </c>
      <c r="K519" s="21">
        <v>0.77</v>
      </c>
      <c r="L519" s="3">
        <v>33</v>
      </c>
      <c r="M519" s="3">
        <v>250</v>
      </c>
      <c r="N519" s="21">
        <v>0.53</v>
      </c>
      <c r="O519" s="25">
        <v>530</v>
      </c>
      <c r="P519" s="21">
        <v>0.67</v>
      </c>
      <c r="Q519" s="21">
        <v>0.73</v>
      </c>
      <c r="T519" s="25">
        <f>J519+M519</f>
        <v>530</v>
      </c>
      <c r="U519" s="21">
        <f>ROUNDDOWN(IF(T519=T518,U518,(ROW()-2)/368),2)</f>
        <v>1.4</v>
      </c>
      <c r="V519" s="21">
        <f>ROUNDDOWN(IF(O519=O518,V518,(ROW()-274)/103+0.01),2)</f>
        <v>2.38</v>
      </c>
      <c r="W519" s="25">
        <f>ROUNDDOWN(IF(I519=I518,W518,MAX(_xlfn.NORM.INV((ROW()-2)/644,250,43),150))/10,0)*10</f>
        <v>280</v>
      </c>
      <c r="X519" s="21">
        <f>ROUNDDOWN(IF(W519=W518,X518,(ROW()-2)/644),2)</f>
        <v>0.77</v>
      </c>
      <c r="Y519" s="3" t="e">
        <f>ROUNDDOWN(IF(L519=L518,Y518,MAX(_xlfn.NORM.INV((ROW()-2)/368,250,43),150))/10,0)*10</f>
        <v>#NUM!</v>
      </c>
      <c r="Z519" s="21" t="e">
        <f>ROUNDDOWN(IF(Y519=Y518,Z518,(ROW()-2)/368+0.01),2)</f>
        <v>#NUM!</v>
      </c>
    </row>
    <row r="520" spans="1:26" x14ac:dyDescent="0.2">
      <c r="A520" s="4" t="s">
        <v>851</v>
      </c>
      <c r="B520" s="10" t="s">
        <v>852</v>
      </c>
      <c r="C520" s="14" t="s">
        <v>782</v>
      </c>
      <c r="D520" s="10"/>
      <c r="E520" s="3" t="s">
        <v>65</v>
      </c>
      <c r="F520" s="3" t="s">
        <v>675</v>
      </c>
      <c r="G520" s="3" t="s">
        <v>25</v>
      </c>
      <c r="H520" s="3" t="s">
        <v>67</v>
      </c>
      <c r="I520" s="3">
        <v>35</v>
      </c>
      <c r="J520" s="3">
        <v>280</v>
      </c>
      <c r="K520" s="21">
        <v>0.77</v>
      </c>
      <c r="L520" s="3">
        <v>17</v>
      </c>
      <c r="M520" s="3">
        <v>180</v>
      </c>
      <c r="N520" s="21">
        <v>0.06</v>
      </c>
      <c r="O520" s="25">
        <v>460</v>
      </c>
      <c r="P520" s="21">
        <v>0.4</v>
      </c>
      <c r="Q520" s="21">
        <v>0.27</v>
      </c>
      <c r="T520" s="25">
        <f>J520+M520</f>
        <v>460</v>
      </c>
      <c r="U520" s="21">
        <f>ROUNDDOWN(IF(T520=T519,U519,(ROW()-370)/276),2)</f>
        <v>0.54</v>
      </c>
      <c r="V520" s="21">
        <f>ROUNDDOWN(IF(O520=O519,V519,(ROW()-592)/78+0.02),2)</f>
        <v>-0.9</v>
      </c>
      <c r="W520" s="25">
        <f>ROUNDDOWN(IF(I520=I519,W519,MAX(_xlfn.NORM.INV((ROW()-2)/644,250,43),150))/10,0)*10</f>
        <v>280</v>
      </c>
      <c r="X520" s="21">
        <f>ROUNDDOWN(IF(W520=W519,X519,(ROW()-2)/644),2)</f>
        <v>0.77</v>
      </c>
      <c r="Y520" s="3">
        <f>ROUNDDOWN(IF(L519=L520,Y519,MAX(_xlfn.NORM.INV((ROW()-370)/276,250,43),150))/10,0)*10</f>
        <v>250</v>
      </c>
      <c r="Z520" s="21" t="e">
        <f>ROUNDDOWN(IF(Y520=Y519,Z519,(ROW()-370)/276),2)</f>
        <v>#NUM!</v>
      </c>
    </row>
    <row r="521" spans="1:26" x14ac:dyDescent="0.2">
      <c r="A521" s="5" t="s">
        <v>117</v>
      </c>
      <c r="B521" s="6" t="s">
        <v>118</v>
      </c>
      <c r="C521" s="14" t="s">
        <v>99</v>
      </c>
      <c r="D521" s="6"/>
      <c r="E521" s="3" t="s">
        <v>65</v>
      </c>
      <c r="F521" s="3" t="s">
        <v>66</v>
      </c>
      <c r="G521" s="3" t="s">
        <v>25</v>
      </c>
      <c r="H521" s="3" t="s">
        <v>67</v>
      </c>
      <c r="I521" s="3">
        <v>35</v>
      </c>
      <c r="J521" s="3">
        <v>280</v>
      </c>
      <c r="K521" s="21">
        <v>0.77</v>
      </c>
      <c r="L521" s="3">
        <v>53</v>
      </c>
      <c r="M521" s="3">
        <v>240</v>
      </c>
      <c r="N521" s="21">
        <v>0.41</v>
      </c>
      <c r="O521" s="25">
        <v>520</v>
      </c>
      <c r="P521" s="21">
        <v>0.7</v>
      </c>
      <c r="Q521" s="21">
        <v>0.56999999999999995</v>
      </c>
      <c r="T521" s="25">
        <f>J521+M521</f>
        <v>520</v>
      </c>
      <c r="U521" s="21">
        <f>ROUNDDOWN(IF(T521=T520,U520,(ROW()-370)/276),2)</f>
        <v>0.54</v>
      </c>
      <c r="V521" s="21">
        <f>ROUNDDOWN(IF(O521=O520,V520,(ROW()-592)/78+0.02),2)</f>
        <v>-0.89</v>
      </c>
      <c r="W521" s="25">
        <f>ROUNDDOWN(IF(I521=I520,W520,MAX(_xlfn.NORM.INV((ROW()-2)/644,250,43),150))/10,0)*10</f>
        <v>280</v>
      </c>
      <c r="X521" s="21">
        <f>ROUNDDOWN(IF(W521=W520,X520,(ROW()-2)/644),2)</f>
        <v>0.77</v>
      </c>
      <c r="Y521" s="3">
        <f>ROUNDDOWN(IF(L520=L521,Y520,MAX(_xlfn.NORM.INV((ROW()-370)/276,250,43),150))/10,0)*10</f>
        <v>250</v>
      </c>
      <c r="Z521" s="21" t="e">
        <f>ROUNDDOWN(IF(Y521=Y520,Z520,(ROW()-370)/276),2)</f>
        <v>#NUM!</v>
      </c>
    </row>
    <row r="522" spans="1:26" x14ac:dyDescent="0.2">
      <c r="A522" s="5" t="s">
        <v>139</v>
      </c>
      <c r="B522" s="6" t="s">
        <v>140</v>
      </c>
      <c r="C522" s="14" t="s">
        <v>99</v>
      </c>
      <c r="D522" s="6"/>
      <c r="E522" s="3" t="s">
        <v>65</v>
      </c>
      <c r="F522" s="3" t="s">
        <v>66</v>
      </c>
      <c r="G522" s="3" t="s">
        <v>25</v>
      </c>
      <c r="H522" s="3" t="s">
        <v>67</v>
      </c>
      <c r="I522" s="3">
        <v>35</v>
      </c>
      <c r="J522" s="3">
        <v>280</v>
      </c>
      <c r="K522" s="21">
        <v>0.77</v>
      </c>
      <c r="L522" s="3">
        <v>56</v>
      </c>
      <c r="M522" s="3">
        <v>240</v>
      </c>
      <c r="N522" s="21">
        <v>0.41</v>
      </c>
      <c r="O522" s="25">
        <v>520</v>
      </c>
      <c r="P522" s="21">
        <v>0.7</v>
      </c>
      <c r="Q522" s="21">
        <v>0.56999999999999995</v>
      </c>
      <c r="T522" s="25">
        <f>J522+M522</f>
        <v>520</v>
      </c>
      <c r="U522" s="21">
        <f>ROUNDDOWN(IF(T522=T521,U521,(ROW()-370)/276),2)</f>
        <v>0.54</v>
      </c>
      <c r="V522" s="21">
        <f>ROUNDDOWN(IF(O522=O521,V521,(ROW()-592)/78+0.02),2)</f>
        <v>-0.89</v>
      </c>
      <c r="W522" s="25">
        <f>ROUNDDOWN(IF(I522=I521,W521,MAX(_xlfn.NORM.INV((ROW()-2)/644,250,43),150))/10,0)*10</f>
        <v>280</v>
      </c>
      <c r="X522" s="21">
        <f>ROUNDDOWN(IF(W522=W521,X521,(ROW()-2)/644),2)</f>
        <v>0.77</v>
      </c>
      <c r="Y522" s="3">
        <f>ROUNDDOWN(IF(L521=L522,Y521,MAX(_xlfn.NORM.INV((ROW()-370)/276,250,43),150))/10,0)*10</f>
        <v>250</v>
      </c>
      <c r="Z522" s="21" t="e">
        <f>ROUNDDOWN(IF(Y522=Y521,Z521,(ROW()-370)/276),2)</f>
        <v>#NUM!</v>
      </c>
    </row>
    <row r="523" spans="1:26" x14ac:dyDescent="0.2">
      <c r="A523" s="4" t="s">
        <v>831</v>
      </c>
      <c r="B523" s="10" t="s">
        <v>832</v>
      </c>
      <c r="C523" s="14" t="s">
        <v>782</v>
      </c>
      <c r="D523" s="10"/>
      <c r="E523" s="3" t="s">
        <v>65</v>
      </c>
      <c r="F523" s="3" t="s">
        <v>675</v>
      </c>
      <c r="G523" s="3" t="s">
        <v>25</v>
      </c>
      <c r="H523" s="3" t="s">
        <v>67</v>
      </c>
      <c r="I523" s="3">
        <v>35</v>
      </c>
      <c r="J523" s="3">
        <v>280</v>
      </c>
      <c r="K523" s="21">
        <v>0.77</v>
      </c>
      <c r="L523" s="3">
        <v>104</v>
      </c>
      <c r="M523" s="3">
        <v>290</v>
      </c>
      <c r="N523" s="21">
        <v>0.82</v>
      </c>
      <c r="O523" s="25">
        <v>570</v>
      </c>
      <c r="P523" s="21">
        <v>0.9</v>
      </c>
      <c r="Q523" s="21">
        <v>0.86</v>
      </c>
      <c r="T523" s="25">
        <f>J523+M523</f>
        <v>570</v>
      </c>
      <c r="U523" s="21">
        <f>ROUNDDOWN(IF(T523=T522,U522,(ROW()-370)/276),2)</f>
        <v>0.55000000000000004</v>
      </c>
      <c r="V523" s="21">
        <f>ROUNDDOWN(IF(O523=O522,V522,(ROW()-592)/78+0.02),2)</f>
        <v>-0.86</v>
      </c>
      <c r="W523" s="25">
        <f>ROUNDDOWN(IF(I523=I522,W522,MAX(_xlfn.NORM.INV((ROW()-2)/644,250,43),150))/10,0)*10</f>
        <v>280</v>
      </c>
      <c r="X523" s="21">
        <f>ROUNDDOWN(IF(W523=W522,X522,(ROW()-2)/644),2)</f>
        <v>0.77</v>
      </c>
      <c r="Y523" s="3">
        <f>ROUNDDOWN(IF(L522=L523,Y522,MAX(_xlfn.NORM.INV((ROW()-370)/276,250,43),150))/10,0)*10</f>
        <v>250</v>
      </c>
      <c r="Z523" s="21" t="e">
        <f>ROUNDDOWN(IF(Y523=Y522,Z522,(ROW()-370)/276),2)</f>
        <v>#NUM!</v>
      </c>
    </row>
    <row r="524" spans="1:26" x14ac:dyDescent="0.2">
      <c r="A524" s="4" t="s">
        <v>962</v>
      </c>
      <c r="B524" s="10" t="s">
        <v>963</v>
      </c>
      <c r="C524" s="14" t="s">
        <v>947</v>
      </c>
      <c r="D524" s="10"/>
      <c r="E524" s="3" t="s">
        <v>894</v>
      </c>
      <c r="F524" s="3" t="s">
        <v>895</v>
      </c>
      <c r="G524" s="3" t="s">
        <v>25</v>
      </c>
      <c r="H524" s="3" t="s">
        <v>21</v>
      </c>
      <c r="I524" s="3">
        <v>35</v>
      </c>
      <c r="J524" s="3">
        <v>280</v>
      </c>
      <c r="K524" s="21">
        <v>0.77</v>
      </c>
      <c r="L524" s="3">
        <v>43</v>
      </c>
      <c r="M524" s="3">
        <v>260</v>
      </c>
      <c r="N524" s="21">
        <v>0.63</v>
      </c>
      <c r="O524" s="25">
        <v>540</v>
      </c>
      <c r="P524" s="21">
        <v>0.72</v>
      </c>
      <c r="Q524" s="21">
        <v>0.86</v>
      </c>
      <c r="T524" s="25">
        <f>J524+M524</f>
        <v>540</v>
      </c>
      <c r="U524" s="21">
        <f>ROUNDDOWN(IF(T524=T523,U523,(ROW()-2)/368),2)</f>
        <v>1.41</v>
      </c>
      <c r="V524" s="21">
        <f>ROUNDDOWN(IF(O524=O523,V523,(ROW()-849)/15+0.06),2)</f>
        <v>-21.6</v>
      </c>
      <c r="W524" s="25">
        <f>ROUNDDOWN(IF(I524=I523,W523,MAX(_xlfn.NORM.INV((ROW()-2)/644,250,43),150))/10,0)*10</f>
        <v>280</v>
      </c>
      <c r="X524" s="21">
        <f>ROUNDDOWN(IF(W524=W523,X523,(ROW()-2)/644),2)</f>
        <v>0.77</v>
      </c>
      <c r="Y524" s="3" t="e">
        <f>ROUNDDOWN(IF(L524=L523,Y523,MAX(_xlfn.NORM.INV((ROW()-2)/368,250,43),150))/10,0)*10</f>
        <v>#NUM!</v>
      </c>
      <c r="Z524" s="21" t="e">
        <f>ROUNDDOWN(IF(Y524=Y523,Z523,(ROW()-2)/368+0.01),2)</f>
        <v>#NUM!</v>
      </c>
    </row>
    <row r="525" spans="1:26" x14ac:dyDescent="0.2">
      <c r="A525" s="15" t="s">
        <v>2078</v>
      </c>
      <c r="B525" s="16" t="s">
        <v>2079</v>
      </c>
      <c r="C525" s="15" t="s">
        <v>2065</v>
      </c>
      <c r="D525" s="2"/>
      <c r="E525" s="2" t="s">
        <v>280</v>
      </c>
      <c r="F525" s="2" t="s">
        <v>281</v>
      </c>
      <c r="G525" s="2" t="s">
        <v>25</v>
      </c>
      <c r="H525" s="2" t="s">
        <v>67</v>
      </c>
      <c r="I525" s="2">
        <v>35</v>
      </c>
      <c r="J525" s="3">
        <v>280</v>
      </c>
      <c r="K525" s="21">
        <v>0.77</v>
      </c>
      <c r="L525" s="2">
        <v>104</v>
      </c>
      <c r="M525" s="3">
        <v>290</v>
      </c>
      <c r="N525" s="21">
        <v>0.82</v>
      </c>
      <c r="O525" s="25">
        <v>570</v>
      </c>
      <c r="P525" s="21">
        <v>0.9</v>
      </c>
      <c r="Q525" s="21">
        <v>0.69</v>
      </c>
      <c r="T525" s="25">
        <f>J525+M525</f>
        <v>570</v>
      </c>
      <c r="U525" s="21">
        <f>ROUNDDOWN(IF(T525=T524,U524,(ROW()-370)/276),2)</f>
        <v>0.56000000000000005</v>
      </c>
      <c r="V525" s="21">
        <f>ROUNDDOWN(IF(O525=O524,V524,(ROW()-971)/23+0.04),2)</f>
        <v>-19.350000000000001</v>
      </c>
      <c r="W525" s="25">
        <f>ROUNDDOWN(IF(I525=I524,W524,MAX(_xlfn.NORM.INV((ROW()-2)/644,250,43),150))/10,0)*10</f>
        <v>280</v>
      </c>
      <c r="X525" s="21">
        <f>ROUNDDOWN(IF(W525=W524,X524,(ROW()-2)/644),2)</f>
        <v>0.77</v>
      </c>
      <c r="Y525" s="3">
        <f>ROUNDDOWN(IF(L524=L525,Y524,MAX(_xlfn.NORM.INV((ROW()-370)/276,250,43),150))/10,0)*10</f>
        <v>250</v>
      </c>
      <c r="Z525" s="21" t="e">
        <f>ROUNDDOWN(IF(Y525=Y524,Z524,(ROW()-370)/276),2)</f>
        <v>#NUM!</v>
      </c>
    </row>
    <row r="526" spans="1:26" x14ac:dyDescent="0.2">
      <c r="A526" s="3" t="s">
        <v>46</v>
      </c>
      <c r="B526" s="3" t="s">
        <v>47</v>
      </c>
      <c r="C526" s="14" t="s">
        <v>24</v>
      </c>
      <c r="E526" s="3" t="s">
        <v>18</v>
      </c>
      <c r="F526" s="3" t="s">
        <v>19</v>
      </c>
      <c r="G526" s="3" t="s">
        <v>25</v>
      </c>
      <c r="H526" s="3" t="s">
        <v>21</v>
      </c>
      <c r="I526" s="3">
        <v>36</v>
      </c>
      <c r="J526" s="3">
        <v>280</v>
      </c>
      <c r="K526" s="21">
        <v>0.77</v>
      </c>
      <c r="L526" s="3">
        <v>51</v>
      </c>
      <c r="M526" s="3">
        <v>270</v>
      </c>
      <c r="N526" s="21">
        <v>0.69</v>
      </c>
      <c r="O526" s="25">
        <v>550</v>
      </c>
      <c r="P526" s="21">
        <v>0.76</v>
      </c>
      <c r="Q526" s="21">
        <v>0.83</v>
      </c>
      <c r="T526" s="25">
        <f>J526+M526</f>
        <v>550</v>
      </c>
      <c r="U526" s="21">
        <f>ROUNDDOWN(IF(T526=T525,U525,(ROW()-2)/368),2)</f>
        <v>1.42</v>
      </c>
      <c r="V526" s="21">
        <f>ROUNDDOWN(IF(O526=O525,V525,(ROW()-219)/31+0.03),2)</f>
        <v>9.93</v>
      </c>
      <c r="W526" s="25">
        <f>ROUNDDOWN(IF(I526=I525,W525,MAX(_xlfn.NORM.INV((ROW()-2)/644,250,43),150))/10,0)*10</f>
        <v>280</v>
      </c>
      <c r="X526" s="21">
        <f>ROUNDDOWN(IF(W526=W525,X525,(ROW()-2)/644),2)</f>
        <v>0.77</v>
      </c>
      <c r="Y526" s="3" t="e">
        <f>ROUNDDOWN(IF(L526=L525,Y525,MAX(_xlfn.NORM.INV((ROW()-2)/368,250,43),150))/10,0)*10</f>
        <v>#NUM!</v>
      </c>
      <c r="Z526" s="21" t="e">
        <f>ROUNDDOWN(IF(Y526=Y525,Z525,(ROW()-2)/368+0.01),2)</f>
        <v>#NUM!</v>
      </c>
    </row>
    <row r="527" spans="1:26" x14ac:dyDescent="0.2">
      <c r="A527" s="4" t="s">
        <v>514</v>
      </c>
      <c r="B527" s="10" t="s">
        <v>515</v>
      </c>
      <c r="C527" s="14" t="s">
        <v>472</v>
      </c>
      <c r="D527" s="10"/>
      <c r="E527" s="3" t="s">
        <v>203</v>
      </c>
      <c r="F527" s="3" t="s">
        <v>423</v>
      </c>
      <c r="G527" s="3" t="s">
        <v>25</v>
      </c>
      <c r="H527" s="3" t="s">
        <v>21</v>
      </c>
      <c r="I527" s="3">
        <v>36</v>
      </c>
      <c r="J527" s="3">
        <v>280</v>
      </c>
      <c r="K527" s="21">
        <v>0.77</v>
      </c>
      <c r="L527" s="3">
        <v>87</v>
      </c>
      <c r="M527" s="3">
        <v>310</v>
      </c>
      <c r="N527" s="21">
        <v>0.93</v>
      </c>
      <c r="O527" s="25">
        <v>590</v>
      </c>
      <c r="P527" s="21">
        <v>0.89</v>
      </c>
      <c r="Q527" s="21">
        <v>0.94</v>
      </c>
      <c r="T527" s="25">
        <f>J527+M527</f>
        <v>590</v>
      </c>
      <c r="U527" s="21">
        <f>ROUNDDOWN(IF(T527=T526,U526,(ROW()-2)/368),2)</f>
        <v>1.42</v>
      </c>
      <c r="V527" s="21">
        <f>ROUNDDOWN(IF(O527=O526,V526,(ROW()-274)/103+0.01),2)</f>
        <v>2.46</v>
      </c>
      <c r="W527" s="25">
        <f>ROUNDDOWN(IF(I527=I526,W526,MAX(_xlfn.NORM.INV((ROW()-2)/644,250,43),150))/10,0)*10</f>
        <v>280</v>
      </c>
      <c r="X527" s="21">
        <f>ROUNDDOWN(IF(W527=W526,X526,(ROW()-2)/644),2)</f>
        <v>0.77</v>
      </c>
      <c r="Y527" s="3" t="e">
        <f>ROUNDDOWN(IF(L527=L526,Y526,MAX(_xlfn.NORM.INV((ROW()-2)/368,250,43),150))/10,0)*10</f>
        <v>#NUM!</v>
      </c>
      <c r="Z527" s="21" t="e">
        <f>ROUNDDOWN(IF(Y527=Y526,Z526,(ROW()-2)/368+0.01),2)</f>
        <v>#NUM!</v>
      </c>
    </row>
    <row r="528" spans="1:26" x14ac:dyDescent="0.2">
      <c r="A528" s="4" t="s">
        <v>1063</v>
      </c>
      <c r="B528" s="10" t="s">
        <v>1064</v>
      </c>
      <c r="C528" s="14" t="s">
        <v>1062</v>
      </c>
      <c r="D528" s="10"/>
      <c r="E528" s="3" t="s">
        <v>576</v>
      </c>
      <c r="F528" s="3" t="s">
        <v>1057</v>
      </c>
      <c r="G528" s="3" t="s">
        <v>25</v>
      </c>
      <c r="H528" s="3" t="s">
        <v>21</v>
      </c>
      <c r="I528" s="3">
        <v>36</v>
      </c>
      <c r="J528" s="3">
        <v>280</v>
      </c>
      <c r="K528" s="21">
        <v>0.77</v>
      </c>
      <c r="L528" s="3">
        <v>39</v>
      </c>
      <c r="M528" s="3">
        <v>260</v>
      </c>
      <c r="N528" s="21">
        <v>0.63</v>
      </c>
      <c r="O528" s="25">
        <v>540</v>
      </c>
      <c r="P528" s="21">
        <v>0.72</v>
      </c>
      <c r="Q528" s="21">
        <v>0.65</v>
      </c>
      <c r="T528" s="25">
        <f>J528+M528</f>
        <v>540</v>
      </c>
      <c r="U528" s="21">
        <f>ROUNDDOWN(IF(T528=T527,U527,(ROW()-2)/368),2)</f>
        <v>1.42</v>
      </c>
      <c r="V528" s="21">
        <f>ROUNDDOWN(IF(O528=O527,V527,(ROW()-740)/36+0.02),2)</f>
        <v>-5.86</v>
      </c>
      <c r="W528" s="25">
        <f>ROUNDDOWN(IF(I528=I527,W527,MAX(_xlfn.NORM.INV((ROW()-2)/644,250,43),150))/10,0)*10</f>
        <v>280</v>
      </c>
      <c r="X528" s="21">
        <f>ROUNDDOWN(IF(W528=W527,X527,(ROW()-2)/644),2)</f>
        <v>0.77</v>
      </c>
      <c r="Y528" s="3" t="e">
        <f>ROUNDDOWN(IF(L528=L527,Y527,MAX(_xlfn.NORM.INV((ROW()-2)/368,250,43),150))/10,0)*10</f>
        <v>#NUM!</v>
      </c>
      <c r="Z528" s="21" t="e">
        <f>ROUNDDOWN(IF(Y528=Y527,Z527,(ROW()-2)/368+0.01),2)</f>
        <v>#NUM!</v>
      </c>
    </row>
    <row r="529" spans="1:26" x14ac:dyDescent="0.2">
      <c r="A529" s="4" t="s">
        <v>613</v>
      </c>
      <c r="B529" s="10" t="s">
        <v>614</v>
      </c>
      <c r="C529" s="14" t="s">
        <v>602</v>
      </c>
      <c r="D529" s="10"/>
      <c r="E529" s="3" t="s">
        <v>576</v>
      </c>
      <c r="F529" s="3" t="s">
        <v>577</v>
      </c>
      <c r="G529" s="3" t="s">
        <v>25</v>
      </c>
      <c r="H529" s="3" t="s">
        <v>21</v>
      </c>
      <c r="I529" s="3">
        <v>36</v>
      </c>
      <c r="J529" s="3">
        <v>280</v>
      </c>
      <c r="K529" s="21">
        <v>0.77</v>
      </c>
      <c r="L529" s="3">
        <v>42</v>
      </c>
      <c r="M529" s="3">
        <v>260</v>
      </c>
      <c r="N529" s="21">
        <v>0.63</v>
      </c>
      <c r="O529" s="25">
        <v>540</v>
      </c>
      <c r="P529" s="21">
        <v>0.72</v>
      </c>
      <c r="Q529" s="21">
        <v>0.65</v>
      </c>
      <c r="T529" s="25">
        <f>J529+M529</f>
        <v>540</v>
      </c>
      <c r="U529" s="21">
        <f>ROUNDDOWN(IF(T529=T528,U528,(ROW()-2)/368),2)</f>
        <v>1.42</v>
      </c>
      <c r="V529" s="21">
        <f>ROUNDDOWN(IF(O529=O528,V528,(ROW()-740)/36+0.02),2)</f>
        <v>-5.86</v>
      </c>
      <c r="W529" s="25">
        <f>ROUNDDOWN(IF(I529=I528,W528,MAX(_xlfn.NORM.INV((ROW()-2)/644,250,43),150))/10,0)*10</f>
        <v>280</v>
      </c>
      <c r="X529" s="21">
        <f>ROUNDDOWN(IF(W529=W528,X528,(ROW()-2)/644),2)</f>
        <v>0.77</v>
      </c>
      <c r="Y529" s="3" t="e">
        <f>ROUNDDOWN(IF(L529=L528,Y528,MAX(_xlfn.NORM.INV((ROW()-2)/368,250,43),150))/10,0)*10</f>
        <v>#NUM!</v>
      </c>
      <c r="Z529" s="21" t="e">
        <f>ROUNDDOWN(IF(Y529=Y528,Z528,(ROW()-2)/368+0.01),2)</f>
        <v>#NUM!</v>
      </c>
    </row>
    <row r="530" spans="1:26" x14ac:dyDescent="0.2">
      <c r="A530" s="4" t="s">
        <v>643</v>
      </c>
      <c r="B530" s="10" t="s">
        <v>644</v>
      </c>
      <c r="C530" s="14" t="s">
        <v>602</v>
      </c>
      <c r="D530" s="10"/>
      <c r="E530" s="3" t="s">
        <v>576</v>
      </c>
      <c r="F530" s="3" t="s">
        <v>577</v>
      </c>
      <c r="G530" s="3" t="s">
        <v>25</v>
      </c>
      <c r="H530" s="3" t="s">
        <v>21</v>
      </c>
      <c r="I530" s="3">
        <v>36</v>
      </c>
      <c r="J530" s="3">
        <v>280</v>
      </c>
      <c r="K530" s="21">
        <v>0.77</v>
      </c>
      <c r="L530" s="3">
        <v>53</v>
      </c>
      <c r="M530" s="3">
        <v>280</v>
      </c>
      <c r="N530" s="21">
        <v>0.77</v>
      </c>
      <c r="O530" s="25">
        <v>560</v>
      </c>
      <c r="P530" s="21">
        <v>0.79</v>
      </c>
      <c r="Q530" s="21">
        <v>0.71</v>
      </c>
      <c r="T530" s="25">
        <f>J530+M530</f>
        <v>560</v>
      </c>
      <c r="U530" s="21">
        <f>ROUNDDOWN(IF(T530=T529,U529,(ROW()-2)/368),2)</f>
        <v>1.43</v>
      </c>
      <c r="V530" s="21">
        <f>ROUNDDOWN(IF(O530=O529,V529,(ROW()-740)/36+0.02),2)</f>
        <v>-5.81</v>
      </c>
      <c r="W530" s="25">
        <f>ROUNDDOWN(IF(I530=I529,W529,MAX(_xlfn.NORM.INV((ROW()-2)/644,250,43),150))/10,0)*10</f>
        <v>280</v>
      </c>
      <c r="X530" s="21">
        <f>ROUNDDOWN(IF(W530=W529,X529,(ROW()-2)/644),2)</f>
        <v>0.77</v>
      </c>
      <c r="Y530" s="3" t="e">
        <f>ROUNDDOWN(IF(L530=L529,Y529,MAX(_xlfn.NORM.INV((ROW()-2)/368,250,43),150))/10,0)*10</f>
        <v>#NUM!</v>
      </c>
      <c r="Z530" s="21" t="e">
        <f>ROUNDDOWN(IF(Y530=Y529,Z529,(ROW()-2)/368+0.01),2)</f>
        <v>#NUM!</v>
      </c>
    </row>
    <row r="531" spans="1:26" x14ac:dyDescent="0.2">
      <c r="A531" s="3" t="s">
        <v>2332</v>
      </c>
      <c r="B531" s="3" t="s">
        <v>2333</v>
      </c>
      <c r="C531" s="14" t="s">
        <v>2329</v>
      </c>
      <c r="E531" s="3" t="s">
        <v>2308</v>
      </c>
      <c r="F531" s="3" t="s">
        <v>2309</v>
      </c>
      <c r="G531" s="3" t="s">
        <v>25</v>
      </c>
      <c r="H531" s="3" t="s">
        <v>21</v>
      </c>
      <c r="I531" s="3">
        <v>36</v>
      </c>
      <c r="J531" s="3">
        <v>280</v>
      </c>
      <c r="K531" s="21">
        <v>0.77</v>
      </c>
      <c r="L531" s="3">
        <v>54</v>
      </c>
      <c r="M531" s="3">
        <v>280</v>
      </c>
      <c r="N531" s="21">
        <v>0.77</v>
      </c>
      <c r="O531" s="25">
        <v>560</v>
      </c>
      <c r="P531" s="21">
        <v>0.79</v>
      </c>
      <c r="Q531" s="21">
        <v>0.72</v>
      </c>
      <c r="T531" s="25">
        <f>J531+M531</f>
        <v>560</v>
      </c>
      <c r="U531" s="21">
        <f>ROUNDDOWN(IF(T531=T530,U530,(ROW()-2)/368),2)</f>
        <v>1.43</v>
      </c>
      <c r="V531" s="21">
        <f>ROUNDDOWN(IF(O531=O530,V530,(ROW()-1019)/11+0.09),2)</f>
        <v>-5.81</v>
      </c>
      <c r="W531" s="25">
        <f>ROUNDDOWN(IF(I531=I530,W530,MAX(_xlfn.NORM.INV((ROW()-2)/644,250,43),150))/10,0)*10</f>
        <v>280</v>
      </c>
      <c r="X531" s="21">
        <f>ROUNDDOWN(IF(W531=W530,X530,(ROW()-2)/644),2)</f>
        <v>0.77</v>
      </c>
      <c r="Y531" s="3" t="e">
        <f>ROUNDDOWN(IF(L531=L530,Y530,MAX(_xlfn.NORM.INV((ROW()-2)/368,250,43),150))/10,0)*10</f>
        <v>#NUM!</v>
      </c>
      <c r="Z531" s="21" t="e">
        <f>ROUNDDOWN(IF(Y531=Y530,Z530,(ROW()-2)/368+0.01),2)</f>
        <v>#NUM!</v>
      </c>
    </row>
    <row r="532" spans="1:26" x14ac:dyDescent="0.2">
      <c r="A532" s="4" t="s">
        <v>1967</v>
      </c>
      <c r="B532" s="10" t="s">
        <v>1968</v>
      </c>
      <c r="C532" s="14" t="s">
        <v>1866</v>
      </c>
      <c r="D532" s="10"/>
      <c r="E532" s="3" t="s">
        <v>1744</v>
      </c>
      <c r="F532" s="3" t="s">
        <v>1744</v>
      </c>
      <c r="G532" s="3" t="s">
        <v>25</v>
      </c>
      <c r="H532" s="3" t="s">
        <v>21</v>
      </c>
      <c r="I532" s="3">
        <v>37</v>
      </c>
      <c r="J532" s="3">
        <v>280</v>
      </c>
      <c r="K532" s="21">
        <v>0.77</v>
      </c>
      <c r="L532" s="3">
        <v>28</v>
      </c>
      <c r="M532" s="3">
        <v>240</v>
      </c>
      <c r="N532" s="21">
        <v>0.45</v>
      </c>
      <c r="O532" s="25">
        <v>520</v>
      </c>
      <c r="P532" s="21">
        <v>0.61</v>
      </c>
      <c r="Q532" s="21">
        <v>0.49</v>
      </c>
      <c r="T532" s="25">
        <f>J532+M532</f>
        <v>520</v>
      </c>
      <c r="U532" s="21">
        <f>ROUNDDOWN(IF(T532=T531,U531,(ROW()-2)/368),2)</f>
        <v>1.44</v>
      </c>
      <c r="V532" s="21">
        <f>ROUNDDOWN(IF(O532=O531,V531,(ROW()-2)/60+0.01),2)</f>
        <v>8.84</v>
      </c>
      <c r="W532" s="25">
        <f>ROUNDDOWN(IF(I532=I531,W531,MAX(_xlfn.NORM.INV((ROW()-2)/644,250,43),150))/10,0)*10</f>
        <v>280</v>
      </c>
      <c r="X532" s="21">
        <f>ROUNDDOWN(IF(W532=W531,X531,(ROW()-2)/644),2)</f>
        <v>0.77</v>
      </c>
      <c r="Y532" s="3" t="e">
        <f>ROUNDDOWN(IF(L532=L531,Y531,MAX(_xlfn.NORM.INV((ROW()-2)/368,250,43),150))/10,0)*10</f>
        <v>#NUM!</v>
      </c>
      <c r="Z532" s="21" t="e">
        <f>ROUNDDOWN(IF(Y532=Y531,Z531,(ROW()-2)/368+0.01),2)</f>
        <v>#NUM!</v>
      </c>
    </row>
    <row r="533" spans="1:26" x14ac:dyDescent="0.2">
      <c r="A533" s="4" t="s">
        <v>1932</v>
      </c>
      <c r="B533" s="10" t="s">
        <v>1933</v>
      </c>
      <c r="C533" s="14" t="s">
        <v>1866</v>
      </c>
      <c r="D533" s="10"/>
      <c r="E533" s="3" t="s">
        <v>1744</v>
      </c>
      <c r="F533" s="3" t="s">
        <v>1744</v>
      </c>
      <c r="G533" s="3" t="s">
        <v>25</v>
      </c>
      <c r="H533" s="3" t="s">
        <v>21</v>
      </c>
      <c r="I533" s="3">
        <v>37</v>
      </c>
      <c r="J533" s="3">
        <v>280</v>
      </c>
      <c r="K533" s="21">
        <v>0.77</v>
      </c>
      <c r="L533" s="3">
        <v>34</v>
      </c>
      <c r="M533" s="3">
        <v>250</v>
      </c>
      <c r="N533" s="21">
        <v>0.53</v>
      </c>
      <c r="O533" s="25">
        <v>530</v>
      </c>
      <c r="P533" s="21">
        <v>0.67</v>
      </c>
      <c r="Q533" s="21">
        <v>0.54</v>
      </c>
      <c r="T533" s="25">
        <f>J533+M533</f>
        <v>530</v>
      </c>
      <c r="U533" s="21">
        <f>ROUNDDOWN(IF(T533=T532,U532,(ROW()-2)/368),2)</f>
        <v>1.44</v>
      </c>
      <c r="V533" s="21">
        <f>ROUNDDOWN(IF(O533=O532,V532,(ROW()-2)/60+0.01),2)</f>
        <v>8.86</v>
      </c>
      <c r="W533" s="25">
        <f>ROUNDDOWN(IF(I533=I532,W532,MAX(_xlfn.NORM.INV((ROW()-2)/644,250,43),150))/10,0)*10</f>
        <v>280</v>
      </c>
      <c r="X533" s="21">
        <f>ROUNDDOWN(IF(W533=W532,X532,(ROW()-2)/644),2)</f>
        <v>0.77</v>
      </c>
      <c r="Y533" s="3" t="e">
        <f>ROUNDDOWN(IF(L533=L532,Y532,MAX(_xlfn.NORM.INV((ROW()-2)/368,250,43),150))/10,0)*10</f>
        <v>#NUM!</v>
      </c>
      <c r="Z533" s="21" t="e">
        <f>ROUNDDOWN(IF(Y533=Y532,Z532,(ROW()-2)/368+0.01),2)</f>
        <v>#NUM!</v>
      </c>
    </row>
    <row r="534" spans="1:26" x14ac:dyDescent="0.2">
      <c r="A534" s="4" t="s">
        <v>1936</v>
      </c>
      <c r="B534" s="10" t="s">
        <v>1937</v>
      </c>
      <c r="C534" s="14" t="s">
        <v>1866</v>
      </c>
      <c r="D534" s="10"/>
      <c r="E534" s="3" t="s">
        <v>1744</v>
      </c>
      <c r="F534" s="3" t="s">
        <v>1744</v>
      </c>
      <c r="G534" s="3" t="s">
        <v>25</v>
      </c>
      <c r="H534" s="3" t="s">
        <v>21</v>
      </c>
      <c r="I534" s="3">
        <v>37</v>
      </c>
      <c r="J534" s="3">
        <v>280</v>
      </c>
      <c r="K534" s="21">
        <v>0.77</v>
      </c>
      <c r="L534" s="3">
        <v>47</v>
      </c>
      <c r="M534" s="3">
        <v>270</v>
      </c>
      <c r="N534" s="21">
        <v>0.69</v>
      </c>
      <c r="O534" s="25">
        <v>550</v>
      </c>
      <c r="P534" s="21">
        <v>0.76</v>
      </c>
      <c r="Q534" s="21">
        <v>0.69</v>
      </c>
      <c r="T534" s="25">
        <f>J534+M534</f>
        <v>550</v>
      </c>
      <c r="U534" s="21">
        <f>ROUNDDOWN(IF(T534=T533,U533,(ROW()-2)/368),2)</f>
        <v>1.44</v>
      </c>
      <c r="V534" s="21">
        <f>ROUNDDOWN(IF(O534=O533,V533,(ROW()-2)/60+0.01),2)</f>
        <v>8.8699999999999992</v>
      </c>
      <c r="W534" s="25">
        <f>ROUNDDOWN(IF(I534=I533,W533,MAX(_xlfn.NORM.INV((ROW()-2)/644,250,43),150))/10,0)*10</f>
        <v>280</v>
      </c>
      <c r="X534" s="21">
        <f>ROUNDDOWN(IF(W534=W533,X533,(ROW()-2)/644),2)</f>
        <v>0.77</v>
      </c>
      <c r="Y534" s="3" t="e">
        <f>ROUNDDOWN(IF(L534=L533,Y533,MAX(_xlfn.NORM.INV((ROW()-2)/368,250,43),150))/10,0)*10</f>
        <v>#NUM!</v>
      </c>
      <c r="Z534" s="21" t="e">
        <f>ROUNDDOWN(IF(Y534=Y533,Z533,(ROW()-2)/368+0.01),2)</f>
        <v>#NUM!</v>
      </c>
    </row>
    <row r="535" spans="1:26" x14ac:dyDescent="0.2">
      <c r="A535" s="4" t="s">
        <v>1380</v>
      </c>
      <c r="B535" s="10" t="s">
        <v>1381</v>
      </c>
      <c r="C535" s="14" t="s">
        <v>1319</v>
      </c>
      <c r="D535" s="10"/>
      <c r="E535" s="3" t="s">
        <v>203</v>
      </c>
      <c r="F535" s="3" t="s">
        <v>1268</v>
      </c>
      <c r="G535" s="3" t="s">
        <v>25</v>
      </c>
      <c r="H535" s="3" t="s">
        <v>21</v>
      </c>
      <c r="I535" s="3">
        <v>37</v>
      </c>
      <c r="J535" s="3">
        <v>280</v>
      </c>
      <c r="K535" s="21">
        <v>0.77</v>
      </c>
      <c r="L535" s="3">
        <v>63</v>
      </c>
      <c r="M535" s="3">
        <v>290</v>
      </c>
      <c r="N535" s="21">
        <v>0.84</v>
      </c>
      <c r="O535" s="25">
        <v>570</v>
      </c>
      <c r="P535" s="21">
        <v>0.82</v>
      </c>
      <c r="Q535" s="21">
        <v>0.86</v>
      </c>
      <c r="T535" s="25">
        <f>J535+M535</f>
        <v>570</v>
      </c>
      <c r="U535" s="21">
        <f>ROUNDDOWN(IF(T535=T534,U534,(ROW()-2)/368),2)</f>
        <v>1.44</v>
      </c>
      <c r="V535" s="21">
        <f>ROUNDDOWN(IF(O535=O534,V534,(ROW()-274)/103+0.01),2)</f>
        <v>2.54</v>
      </c>
      <c r="W535" s="25">
        <f>ROUNDDOWN(IF(I535=I534,W534,MAX(_xlfn.NORM.INV((ROW()-2)/644,250,43),150))/10,0)*10</f>
        <v>280</v>
      </c>
      <c r="X535" s="21">
        <f>ROUNDDOWN(IF(W535=W534,X534,(ROW()-2)/644),2)</f>
        <v>0.77</v>
      </c>
      <c r="Y535" s="3" t="e">
        <f>ROUNDDOWN(IF(L535=L534,Y534,MAX(_xlfn.NORM.INV((ROW()-2)/368,250,43),150))/10,0)*10</f>
        <v>#NUM!</v>
      </c>
      <c r="Z535" s="21" t="e">
        <f>ROUNDDOWN(IF(Y535=Y534,Z534,(ROW()-2)/368+0.01),2)</f>
        <v>#NUM!</v>
      </c>
    </row>
    <row r="536" spans="1:26" x14ac:dyDescent="0.2">
      <c r="A536" s="4" t="s">
        <v>249</v>
      </c>
      <c r="B536" s="10" t="s">
        <v>250</v>
      </c>
      <c r="C536" s="14" t="s">
        <v>232</v>
      </c>
      <c r="D536" s="10"/>
      <c r="E536" s="3" t="s">
        <v>203</v>
      </c>
      <c r="F536" s="3" t="s">
        <v>204</v>
      </c>
      <c r="G536" s="3" t="s">
        <v>25</v>
      </c>
      <c r="H536" s="3" t="s">
        <v>21</v>
      </c>
      <c r="I536" s="3">
        <v>37</v>
      </c>
      <c r="J536" s="3">
        <v>280</v>
      </c>
      <c r="K536" s="21">
        <v>0.77</v>
      </c>
      <c r="L536" s="3">
        <v>81</v>
      </c>
      <c r="M536" s="3">
        <v>300</v>
      </c>
      <c r="N536" s="21">
        <v>0.89</v>
      </c>
      <c r="O536" s="25">
        <v>580</v>
      </c>
      <c r="P536" s="21">
        <v>0.85</v>
      </c>
      <c r="Q536" s="21">
        <v>0.9</v>
      </c>
      <c r="T536" s="25">
        <f>J536+M536</f>
        <v>580</v>
      </c>
      <c r="U536" s="21">
        <f>ROUNDDOWN(IF(T536=T535,U535,(ROW()-2)/368),2)</f>
        <v>1.45</v>
      </c>
      <c r="V536" s="21">
        <f>ROUNDDOWN(IF(O536=O535,V535,(ROW()-274)/103+0.01),2)</f>
        <v>2.5499999999999998</v>
      </c>
      <c r="W536" s="25">
        <f>ROUNDDOWN(IF(I536=I535,W535,MAX(_xlfn.NORM.INV((ROW()-2)/644,250,43),150))/10,0)*10</f>
        <v>280</v>
      </c>
      <c r="X536" s="21">
        <f>ROUNDDOWN(IF(W536=W535,X535,(ROW()-2)/644),2)</f>
        <v>0.77</v>
      </c>
      <c r="Y536" s="3" t="e">
        <f>ROUNDDOWN(IF(L536=L535,Y535,MAX(_xlfn.NORM.INV((ROW()-2)/368,250,43),150))/10,0)*10</f>
        <v>#NUM!</v>
      </c>
      <c r="Z536" s="21" t="e">
        <f>ROUNDDOWN(IF(Y536=Y535,Z535,(ROW()-2)/368+0.01),2)</f>
        <v>#NUM!</v>
      </c>
    </row>
    <row r="537" spans="1:26" x14ac:dyDescent="0.2">
      <c r="A537" s="4" t="s">
        <v>412</v>
      </c>
      <c r="B537" s="10" t="s">
        <v>413</v>
      </c>
      <c r="C537" s="14" t="s">
        <v>369</v>
      </c>
      <c r="D537" s="10"/>
      <c r="E537" s="3" t="s">
        <v>203</v>
      </c>
      <c r="F537" s="3" t="s">
        <v>332</v>
      </c>
      <c r="G537" s="3" t="s">
        <v>25</v>
      </c>
      <c r="H537" s="3" t="s">
        <v>67</v>
      </c>
      <c r="I537" s="3">
        <v>37</v>
      </c>
      <c r="J537" s="3">
        <v>280</v>
      </c>
      <c r="K537" s="21">
        <v>0.77</v>
      </c>
      <c r="L537" s="3">
        <v>94</v>
      </c>
      <c r="M537" s="3">
        <v>290</v>
      </c>
      <c r="N537" s="21">
        <v>0.82</v>
      </c>
      <c r="O537" s="25">
        <v>570</v>
      </c>
      <c r="P537" s="21">
        <v>0.9</v>
      </c>
      <c r="Q537" s="21">
        <v>0.97</v>
      </c>
      <c r="T537" s="25">
        <f>J537+M537</f>
        <v>570</v>
      </c>
      <c r="U537" s="21">
        <f>ROUNDDOWN(IF(T537=T536,U536,(ROW()-370)/276),2)</f>
        <v>0.6</v>
      </c>
      <c r="V537" s="21">
        <f>ROUNDDOWN(IF(O537=O536,V536,(ROW()-377)/41+0.02),2)</f>
        <v>3.92</v>
      </c>
      <c r="W537" s="25">
        <f>ROUNDDOWN(IF(I537=I536,W536,MAX(_xlfn.NORM.INV((ROW()-2)/644,250,43),150))/10,0)*10</f>
        <v>280</v>
      </c>
      <c r="X537" s="21">
        <f>ROUNDDOWN(IF(W537=W536,X536,(ROW()-2)/644),2)</f>
        <v>0.77</v>
      </c>
      <c r="Y537" s="3">
        <f>ROUNDDOWN(IF(L536=L537,Y536,MAX(_xlfn.NORM.INV((ROW()-370)/276,250,43),150))/10,0)*10</f>
        <v>260</v>
      </c>
      <c r="Z537" s="21" t="e">
        <f>ROUNDDOWN(IF(Y537=Y536,Z536,(ROW()-370)/276),2)</f>
        <v>#NUM!</v>
      </c>
    </row>
    <row r="538" spans="1:26" x14ac:dyDescent="0.2">
      <c r="A538" s="4" t="s">
        <v>877</v>
      </c>
      <c r="B538" s="10" t="s">
        <v>878</v>
      </c>
      <c r="C538" s="14" t="s">
        <v>782</v>
      </c>
      <c r="D538" s="10"/>
      <c r="E538" s="3" t="s">
        <v>65</v>
      </c>
      <c r="F538" s="3" t="s">
        <v>675</v>
      </c>
      <c r="G538" s="3" t="s">
        <v>25</v>
      </c>
      <c r="H538" s="3" t="s">
        <v>67</v>
      </c>
      <c r="I538" s="3">
        <v>37</v>
      </c>
      <c r="J538" s="3">
        <v>280</v>
      </c>
      <c r="K538" s="21">
        <v>0.77</v>
      </c>
      <c r="L538" s="3">
        <v>104</v>
      </c>
      <c r="M538" s="3">
        <v>290</v>
      </c>
      <c r="N538" s="21">
        <v>0.82</v>
      </c>
      <c r="O538" s="25">
        <v>570</v>
      </c>
      <c r="P538" s="21">
        <v>0.9</v>
      </c>
      <c r="Q538" s="21">
        <v>0.86</v>
      </c>
      <c r="T538" s="25">
        <f>J538+M538</f>
        <v>570</v>
      </c>
      <c r="U538" s="21">
        <f>ROUNDDOWN(IF(T538=T537,U537,(ROW()-370)/276),2)</f>
        <v>0.6</v>
      </c>
      <c r="V538" s="21">
        <f>ROUNDDOWN(IF(O538=O537,V537,(ROW()-592)/78+0.02),2)</f>
        <v>3.92</v>
      </c>
      <c r="W538" s="25">
        <f>ROUNDDOWN(IF(I538=I537,W537,MAX(_xlfn.NORM.INV((ROW()-2)/644,250,43),150))/10,0)*10</f>
        <v>280</v>
      </c>
      <c r="X538" s="21">
        <f>ROUNDDOWN(IF(W538=W537,X537,(ROW()-2)/644),2)</f>
        <v>0.77</v>
      </c>
      <c r="Y538" s="3">
        <f>ROUNDDOWN(IF(L537=L538,Y537,MAX(_xlfn.NORM.INV((ROW()-370)/276,250,43),150))/10,0)*10</f>
        <v>260</v>
      </c>
      <c r="Z538" s="21" t="e">
        <f>ROUNDDOWN(IF(Y538=Y537,Z537,(ROW()-370)/276),2)</f>
        <v>#NUM!</v>
      </c>
    </row>
    <row r="539" spans="1:26" x14ac:dyDescent="0.2">
      <c r="A539" s="4" t="s">
        <v>793</v>
      </c>
      <c r="B539" s="10" t="s">
        <v>794</v>
      </c>
      <c r="C539" s="14" t="s">
        <v>782</v>
      </c>
      <c r="D539" s="10"/>
      <c r="E539" s="3" t="s">
        <v>65</v>
      </c>
      <c r="F539" s="3" t="s">
        <v>675</v>
      </c>
      <c r="G539" s="3" t="s">
        <v>25</v>
      </c>
      <c r="H539" s="3" t="s">
        <v>67</v>
      </c>
      <c r="I539" s="3">
        <v>37</v>
      </c>
      <c r="J539" s="3">
        <v>280</v>
      </c>
      <c r="K539" s="21">
        <v>0.77</v>
      </c>
      <c r="L539" s="3">
        <v>114</v>
      </c>
      <c r="M539" s="3">
        <v>330</v>
      </c>
      <c r="N539" s="21">
        <v>0.97</v>
      </c>
      <c r="O539" s="25">
        <v>610</v>
      </c>
      <c r="P539" s="21">
        <v>0.96</v>
      </c>
      <c r="Q539" s="21">
        <v>0.99</v>
      </c>
      <c r="T539" s="25">
        <f>J539+M539</f>
        <v>610</v>
      </c>
      <c r="U539" s="21">
        <f>ROUNDDOWN(IF(T539=T538,U538,(ROW()-370)/276),2)</f>
        <v>0.61</v>
      </c>
      <c r="V539" s="21">
        <f>ROUNDDOWN(IF(O539=O538,V538,(ROW()-592)/78+0.02),2)</f>
        <v>-0.65</v>
      </c>
      <c r="W539" s="25">
        <f>ROUNDDOWN(IF(I539=I538,W538,MAX(_xlfn.NORM.INV((ROW()-2)/644,250,43),150))/10,0)*10</f>
        <v>280</v>
      </c>
      <c r="X539" s="21">
        <f>ROUNDDOWN(IF(W539=W538,X538,(ROW()-2)/644),2)</f>
        <v>0.77</v>
      </c>
      <c r="Y539" s="3">
        <f>ROUNDDOWN(IF(L538=L539,Y538,MAX(_xlfn.NORM.INV((ROW()-370)/276,250,43),150))/10,0)*10</f>
        <v>260</v>
      </c>
      <c r="Z539" s="21" t="e">
        <f>ROUNDDOWN(IF(Y539=Y538,Z538,(ROW()-370)/276),2)</f>
        <v>#NUM!</v>
      </c>
    </row>
    <row r="540" spans="1:26" x14ac:dyDescent="0.2">
      <c r="A540" s="4" t="s">
        <v>1216</v>
      </c>
      <c r="B540" s="10" t="s">
        <v>1217</v>
      </c>
      <c r="C540" s="14" t="s">
        <v>1199</v>
      </c>
      <c r="D540" s="10"/>
      <c r="E540" s="3" t="s">
        <v>280</v>
      </c>
      <c r="F540" s="3" t="s">
        <v>1180</v>
      </c>
      <c r="G540" s="3" t="s">
        <v>25</v>
      </c>
      <c r="H540" s="3" t="s">
        <v>21</v>
      </c>
      <c r="I540" s="3">
        <v>37</v>
      </c>
      <c r="J540" s="3">
        <v>280</v>
      </c>
      <c r="K540" s="21">
        <v>0.77</v>
      </c>
      <c r="L540" s="3">
        <v>96</v>
      </c>
      <c r="M540" s="3">
        <v>320</v>
      </c>
      <c r="N540" s="21">
        <v>0.95</v>
      </c>
      <c r="O540" s="25">
        <v>600</v>
      </c>
      <c r="P540" s="21">
        <v>0.91</v>
      </c>
      <c r="Q540" s="21">
        <v>0.88</v>
      </c>
      <c r="T540" s="25">
        <f>J540+M540</f>
        <v>600</v>
      </c>
      <c r="U540" s="21">
        <f>ROUNDDOWN(IF(T540=T539,U539,(ROW()-2)/368),2)</f>
        <v>1.46</v>
      </c>
      <c r="V540" s="21">
        <f>ROUNDDOWN(IF(O540=O539,V539,(ROW()-953)/18+0.05),2)</f>
        <v>-22.89</v>
      </c>
      <c r="W540" s="25">
        <f>ROUNDDOWN(IF(I540=I539,W539,MAX(_xlfn.NORM.INV((ROW()-2)/644,250,43),150))/10,0)*10</f>
        <v>280</v>
      </c>
      <c r="X540" s="21">
        <f>ROUNDDOWN(IF(W540=W539,X539,(ROW()-2)/644),2)</f>
        <v>0.77</v>
      </c>
      <c r="Y540" s="3" t="e">
        <f>ROUNDDOWN(IF(L540=L539,Y539,MAX(_xlfn.NORM.INV((ROW()-2)/368,250,43),150))/10,0)*10</f>
        <v>#NUM!</v>
      </c>
      <c r="Z540" s="21" t="e">
        <f>ROUNDDOWN(IF(Y540=Y539,Z539,(ROW()-2)/368+0.01),2)</f>
        <v>#NUM!</v>
      </c>
    </row>
    <row r="541" spans="1:26" x14ac:dyDescent="0.2">
      <c r="A541" s="4" t="s">
        <v>1922</v>
      </c>
      <c r="B541" s="10" t="s">
        <v>1923</v>
      </c>
      <c r="C541" s="14" t="s">
        <v>1866</v>
      </c>
      <c r="D541" s="10" t="s">
        <v>434</v>
      </c>
      <c r="E541" s="3" t="s">
        <v>1744</v>
      </c>
      <c r="F541" s="3" t="s">
        <v>1744</v>
      </c>
      <c r="G541" s="3" t="s">
        <v>25</v>
      </c>
      <c r="H541" s="3" t="s">
        <v>21</v>
      </c>
      <c r="I541" s="3">
        <v>38</v>
      </c>
      <c r="J541" s="3">
        <v>290</v>
      </c>
      <c r="K541" s="21">
        <v>0.83</v>
      </c>
      <c r="L541" s="3">
        <v>0</v>
      </c>
      <c r="M541" s="3">
        <v>150</v>
      </c>
      <c r="N541" s="21">
        <v>0.01</v>
      </c>
      <c r="O541" s="25">
        <v>440</v>
      </c>
      <c r="P541" s="21">
        <v>0.22</v>
      </c>
      <c r="Q541" s="21">
        <v>0.11</v>
      </c>
      <c r="T541" s="25">
        <f>J541+M541</f>
        <v>440</v>
      </c>
      <c r="U541" s="21">
        <f>ROUNDDOWN(IF(T541=T540,U540,(ROW()-2)/368),2)</f>
        <v>1.46</v>
      </c>
      <c r="V541" s="21">
        <f>ROUNDDOWN(IF(O541=O540,V540,(ROW()-2)/60+0.01),2)</f>
        <v>8.99</v>
      </c>
      <c r="W541" s="25">
        <f>ROUNDDOWN(IF(I541=I540,W540,MAX(_xlfn.NORM.INV((ROW()-2)/644,250,43),150))/10,0)*10</f>
        <v>290</v>
      </c>
      <c r="X541" s="21">
        <f>ROUNDDOWN(IF(W541=W540,X540,(ROW()-2)/644),2)</f>
        <v>0.83</v>
      </c>
      <c r="Y541" s="3" t="e">
        <f>ROUNDDOWN(IF(L541=L540,Y540,MAX(_xlfn.NORM.INV((ROW()-2)/368,250,43),150))/10,0)*10</f>
        <v>#NUM!</v>
      </c>
      <c r="Z541" s="21" t="e">
        <f>ROUNDDOWN(IF(Y541=Y540,Z540,(ROW()-2)/368+0.01),2)</f>
        <v>#NUM!</v>
      </c>
    </row>
    <row r="542" spans="1:26" x14ac:dyDescent="0.2">
      <c r="A542" s="4" t="s">
        <v>1916</v>
      </c>
      <c r="B542" s="10" t="s">
        <v>1917</v>
      </c>
      <c r="C542" s="14" t="s">
        <v>1866</v>
      </c>
      <c r="D542" s="10"/>
      <c r="E542" s="3" t="s">
        <v>1744</v>
      </c>
      <c r="F542" s="3" t="s">
        <v>1744</v>
      </c>
      <c r="G542" s="3" t="s">
        <v>25</v>
      </c>
      <c r="H542" s="3" t="s">
        <v>21</v>
      </c>
      <c r="I542" s="3">
        <v>38</v>
      </c>
      <c r="J542" s="3">
        <v>290</v>
      </c>
      <c r="K542" s="21">
        <v>0.83</v>
      </c>
      <c r="L542" s="3">
        <v>29</v>
      </c>
      <c r="M542" s="3">
        <v>250</v>
      </c>
      <c r="N542" s="21">
        <v>0.53</v>
      </c>
      <c r="O542" s="25">
        <v>540</v>
      </c>
      <c r="P542" s="21">
        <v>0.72</v>
      </c>
      <c r="Q542" s="21">
        <v>0.62</v>
      </c>
      <c r="T542" s="25">
        <f>J542+M542</f>
        <v>540</v>
      </c>
      <c r="U542" s="21">
        <f>ROUNDDOWN(IF(T542=T541,U541,(ROW()-2)/368),2)</f>
        <v>1.46</v>
      </c>
      <c r="V542" s="21">
        <f>ROUNDDOWN(IF(O542=O541,V541,(ROW()-2)/60+0.01),2)</f>
        <v>9.01</v>
      </c>
      <c r="W542" s="25">
        <f>ROUNDDOWN(IF(I542=I541,W541,MAX(_xlfn.NORM.INV((ROW()-2)/644,250,43),150))/10,0)*10</f>
        <v>290</v>
      </c>
      <c r="X542" s="21">
        <f>ROUNDDOWN(IF(W542=W541,X541,(ROW()-2)/644),2)</f>
        <v>0.83</v>
      </c>
      <c r="Y542" s="3" t="e">
        <f>ROUNDDOWN(IF(L542=L541,Y541,MAX(_xlfn.NORM.INV((ROW()-2)/368,250,43),150))/10,0)*10</f>
        <v>#NUM!</v>
      </c>
      <c r="Z542" s="21" t="e">
        <f>ROUNDDOWN(IF(Y542=Y541,Z541,(ROW()-2)/368+0.01),2)</f>
        <v>#NUM!</v>
      </c>
    </row>
    <row r="543" spans="1:26" x14ac:dyDescent="0.2">
      <c r="A543" s="3" t="s">
        <v>40</v>
      </c>
      <c r="B543" s="3" t="s">
        <v>41</v>
      </c>
      <c r="C543" s="14" t="s">
        <v>24</v>
      </c>
      <c r="E543" s="3" t="s">
        <v>18</v>
      </c>
      <c r="F543" s="3" t="s">
        <v>19</v>
      </c>
      <c r="G543" s="3" t="s">
        <v>25</v>
      </c>
      <c r="H543" s="3" t="s">
        <v>21</v>
      </c>
      <c r="I543" s="3">
        <v>38</v>
      </c>
      <c r="J543" s="3">
        <v>290</v>
      </c>
      <c r="K543" s="21">
        <v>0.83</v>
      </c>
      <c r="L543" s="3">
        <v>72</v>
      </c>
      <c r="M543" s="3">
        <v>290</v>
      </c>
      <c r="N543" s="21">
        <v>0.84</v>
      </c>
      <c r="O543" s="25">
        <v>580</v>
      </c>
      <c r="P543" s="21">
        <v>0.85</v>
      </c>
      <c r="Q543" s="21">
        <v>0.93</v>
      </c>
      <c r="T543" s="25">
        <f>J543+M543</f>
        <v>580</v>
      </c>
      <c r="U543" s="21">
        <f>ROUNDDOWN(IF(T543=T542,U542,(ROW()-2)/368),2)</f>
        <v>1.47</v>
      </c>
      <c r="V543" s="21">
        <f>ROUNDDOWN(IF(O543=O542,V542,(ROW()-219)/31+0.03),2)</f>
        <v>10.48</v>
      </c>
      <c r="W543" s="25">
        <f>ROUNDDOWN(IF(I543=I542,W542,MAX(_xlfn.NORM.INV((ROW()-2)/644,250,43),150))/10,0)*10</f>
        <v>290</v>
      </c>
      <c r="X543" s="21">
        <f>ROUNDDOWN(IF(W543=W542,X542,(ROW()-2)/644),2)</f>
        <v>0.83</v>
      </c>
      <c r="Y543" s="3" t="e">
        <f>ROUNDDOWN(IF(L543=L542,Y542,MAX(_xlfn.NORM.INV((ROW()-2)/368,250,43),150))/10,0)*10</f>
        <v>#NUM!</v>
      </c>
      <c r="Z543" s="21" t="e">
        <f>ROUNDDOWN(IF(Y543=Y542,Z542,(ROW()-2)/368+0.01),2)</f>
        <v>#NUM!</v>
      </c>
    </row>
    <row r="544" spans="1:26" x14ac:dyDescent="0.2">
      <c r="A544" s="3" t="s">
        <v>2115</v>
      </c>
      <c r="B544" s="3" t="s">
        <v>2116</v>
      </c>
      <c r="C544" s="14" t="s">
        <v>2117</v>
      </c>
      <c r="E544" s="3" t="s">
        <v>18</v>
      </c>
      <c r="F544" s="3" t="s">
        <v>2091</v>
      </c>
      <c r="G544" s="3" t="s">
        <v>25</v>
      </c>
      <c r="H544" s="3" t="s">
        <v>21</v>
      </c>
      <c r="I544" s="3">
        <v>38</v>
      </c>
      <c r="J544" s="3">
        <v>290</v>
      </c>
      <c r="K544" s="21">
        <v>0.83</v>
      </c>
      <c r="L544" s="3">
        <v>83</v>
      </c>
      <c r="M544" s="3">
        <v>300</v>
      </c>
      <c r="N544" s="21">
        <v>0.89</v>
      </c>
      <c r="O544" s="25">
        <v>590</v>
      </c>
      <c r="P544" s="21">
        <v>0.89</v>
      </c>
      <c r="Q544" s="21">
        <v>0.96</v>
      </c>
      <c r="T544" s="25">
        <f>J544+M544</f>
        <v>590</v>
      </c>
      <c r="U544" s="21">
        <f>ROUNDDOWN(IF(T544=T543,U543,(ROW()-2)/368),2)</f>
        <v>1.47</v>
      </c>
      <c r="V544" s="21">
        <f>ROUNDDOWN(IF(O544=O543,V543,(ROW()-219)/31+0.03),2)</f>
        <v>10.51</v>
      </c>
      <c r="W544" s="25">
        <f>ROUNDDOWN(IF(I544=I543,W543,MAX(_xlfn.NORM.INV((ROW()-2)/644,250,43),150))/10,0)*10</f>
        <v>290</v>
      </c>
      <c r="X544" s="21">
        <f>ROUNDDOWN(IF(W544=W543,X543,(ROW()-2)/644),2)</f>
        <v>0.83</v>
      </c>
      <c r="Y544" s="3" t="e">
        <f>ROUNDDOWN(IF(L544=L543,Y543,MAX(_xlfn.NORM.INV((ROW()-2)/368,250,43),150))/10,0)*10</f>
        <v>#NUM!</v>
      </c>
      <c r="Z544" s="21" t="e">
        <f>ROUNDDOWN(IF(Y544=Y543,Z543,(ROW()-2)/368+0.01),2)</f>
        <v>#NUM!</v>
      </c>
    </row>
    <row r="545" spans="1:26" x14ac:dyDescent="0.2">
      <c r="A545" s="4" t="s">
        <v>1378</v>
      </c>
      <c r="B545" s="10" t="s">
        <v>1379</v>
      </c>
      <c r="C545" s="14" t="s">
        <v>1319</v>
      </c>
      <c r="D545" s="10"/>
      <c r="E545" s="3" t="s">
        <v>203</v>
      </c>
      <c r="F545" s="3" t="s">
        <v>1268</v>
      </c>
      <c r="G545" s="3" t="s">
        <v>25</v>
      </c>
      <c r="H545" s="3" t="s">
        <v>21</v>
      </c>
      <c r="I545" s="3">
        <v>38</v>
      </c>
      <c r="J545" s="3">
        <v>290</v>
      </c>
      <c r="K545" s="21">
        <v>0.83</v>
      </c>
      <c r="L545" s="3">
        <v>0</v>
      </c>
      <c r="M545" s="3">
        <v>150</v>
      </c>
      <c r="N545" s="21">
        <v>0.01</v>
      </c>
      <c r="O545" s="25">
        <v>440</v>
      </c>
      <c r="P545" s="21">
        <v>0.22</v>
      </c>
      <c r="Q545" s="21">
        <v>0.28999999999999998</v>
      </c>
      <c r="T545" s="25">
        <f>J545+M545</f>
        <v>440</v>
      </c>
      <c r="U545" s="21">
        <f>ROUNDDOWN(IF(T545=T544,U544,(ROW()-2)/368),2)</f>
        <v>1.47</v>
      </c>
      <c r="V545" s="21">
        <f>ROUNDDOWN(IF(O545=O544,V544,(ROW()-274)/103+0.01),2)</f>
        <v>2.64</v>
      </c>
      <c r="W545" s="25">
        <f>ROUNDDOWN(IF(I545=I544,W544,MAX(_xlfn.NORM.INV((ROW()-2)/644,250,43),150))/10,0)*10</f>
        <v>290</v>
      </c>
      <c r="X545" s="21">
        <f>ROUNDDOWN(IF(W545=W544,X544,(ROW()-2)/644),2)</f>
        <v>0.83</v>
      </c>
      <c r="Y545" s="3" t="e">
        <f>ROUNDDOWN(IF(L545=L544,Y544,MAX(_xlfn.NORM.INV((ROW()-2)/368,250,43),150))/10,0)*10</f>
        <v>#NUM!</v>
      </c>
      <c r="Z545" s="21" t="e">
        <f>ROUNDDOWN(IF(Y545=Y544,Z544,(ROW()-2)/368+0.01),2)</f>
        <v>#NUM!</v>
      </c>
    </row>
    <row r="546" spans="1:26" x14ac:dyDescent="0.2">
      <c r="A546" s="4" t="s">
        <v>359</v>
      </c>
      <c r="B546" s="10" t="s">
        <v>360</v>
      </c>
      <c r="C546" s="14" t="s">
        <v>356</v>
      </c>
      <c r="D546" s="10"/>
      <c r="E546" s="3" t="s">
        <v>203</v>
      </c>
      <c r="F546" s="3" t="s">
        <v>332</v>
      </c>
      <c r="G546" s="3" t="s">
        <v>25</v>
      </c>
      <c r="H546" s="3" t="s">
        <v>21</v>
      </c>
      <c r="I546" s="3">
        <v>38</v>
      </c>
      <c r="J546" s="3">
        <v>290</v>
      </c>
      <c r="K546" s="21">
        <v>0.83</v>
      </c>
      <c r="L546" s="3">
        <v>25</v>
      </c>
      <c r="M546" s="3">
        <v>240</v>
      </c>
      <c r="N546" s="21">
        <v>0.45</v>
      </c>
      <c r="O546" s="25">
        <v>530</v>
      </c>
      <c r="P546" s="21">
        <v>0.67</v>
      </c>
      <c r="Q546" s="21">
        <v>0.73</v>
      </c>
      <c r="T546" s="25">
        <f>J546+M546</f>
        <v>530</v>
      </c>
      <c r="U546" s="21">
        <f>ROUNDDOWN(IF(T546=T545,U545,(ROW()-2)/368),2)</f>
        <v>1.47</v>
      </c>
      <c r="V546" s="21">
        <f>ROUNDDOWN(IF(O546=O545,V545,(ROW()-274)/103+0.01),2)</f>
        <v>2.65</v>
      </c>
      <c r="W546" s="25">
        <f>ROUNDDOWN(IF(I546=I545,W545,MAX(_xlfn.NORM.INV((ROW()-2)/644,250,43),150))/10,0)*10</f>
        <v>290</v>
      </c>
      <c r="X546" s="21">
        <f>ROUNDDOWN(IF(W546=W545,X545,(ROW()-2)/644),2)</f>
        <v>0.83</v>
      </c>
      <c r="Y546" s="3" t="e">
        <f>ROUNDDOWN(IF(L546=L545,Y545,MAX(_xlfn.NORM.INV((ROW()-2)/368,250,43),150))/10,0)*10</f>
        <v>#NUM!</v>
      </c>
      <c r="Z546" s="21" t="e">
        <f>ROUNDDOWN(IF(Y546=Y545,Z545,(ROW()-2)/368+0.01),2)</f>
        <v>#NUM!</v>
      </c>
    </row>
    <row r="547" spans="1:26" x14ac:dyDescent="0.2">
      <c r="A547" s="4" t="s">
        <v>1390</v>
      </c>
      <c r="B547" s="10" t="s">
        <v>1391</v>
      </c>
      <c r="C547" s="14" t="s">
        <v>1319</v>
      </c>
      <c r="D547" s="10"/>
      <c r="E547" s="3" t="s">
        <v>203</v>
      </c>
      <c r="F547" s="3" t="s">
        <v>1268</v>
      </c>
      <c r="G547" s="3" t="s">
        <v>25</v>
      </c>
      <c r="H547" s="3" t="s">
        <v>21</v>
      </c>
      <c r="I547" s="3">
        <v>38</v>
      </c>
      <c r="J547" s="3">
        <v>290</v>
      </c>
      <c r="K547" s="21">
        <v>0.83</v>
      </c>
      <c r="L547" s="3">
        <v>63</v>
      </c>
      <c r="M547" s="3">
        <v>290</v>
      </c>
      <c r="N547" s="21">
        <v>0.84</v>
      </c>
      <c r="O547" s="25">
        <v>580</v>
      </c>
      <c r="P547" s="21">
        <v>0.85</v>
      </c>
      <c r="Q547" s="21">
        <v>0.9</v>
      </c>
      <c r="T547" s="25">
        <f>J547+M547</f>
        <v>580</v>
      </c>
      <c r="U547" s="21">
        <f>ROUNDDOWN(IF(T547=T546,U546,(ROW()-2)/368),2)</f>
        <v>1.48</v>
      </c>
      <c r="V547" s="21">
        <f>ROUNDDOWN(IF(O547=O546,V546,(ROW()-274)/103+0.01),2)</f>
        <v>2.66</v>
      </c>
      <c r="W547" s="25">
        <f>ROUNDDOWN(IF(I547=I546,W546,MAX(_xlfn.NORM.INV((ROW()-2)/644,250,43),150))/10,0)*10</f>
        <v>290</v>
      </c>
      <c r="X547" s="21">
        <f>ROUNDDOWN(IF(W547=W546,X546,(ROW()-2)/644),2)</f>
        <v>0.83</v>
      </c>
      <c r="Y547" s="3" t="e">
        <f>ROUNDDOWN(IF(L547=L546,Y546,MAX(_xlfn.NORM.INV((ROW()-2)/368,250,43),150))/10,0)*10</f>
        <v>#NUM!</v>
      </c>
      <c r="Z547" s="21" t="e">
        <f>ROUNDDOWN(IF(Y547=Y546,Z546,(ROW()-2)/368+0.01),2)</f>
        <v>#NUM!</v>
      </c>
    </row>
    <row r="548" spans="1:26" x14ac:dyDescent="0.2">
      <c r="A548" s="4" t="s">
        <v>376</v>
      </c>
      <c r="B548" s="10" t="s">
        <v>377</v>
      </c>
      <c r="C548" s="14" t="s">
        <v>369</v>
      </c>
      <c r="D548" s="10"/>
      <c r="E548" s="3" t="s">
        <v>203</v>
      </c>
      <c r="F548" s="3" t="s">
        <v>332</v>
      </c>
      <c r="G548" s="3" t="s">
        <v>25</v>
      </c>
      <c r="H548" s="3" t="s">
        <v>67</v>
      </c>
      <c r="I548" s="3">
        <v>38</v>
      </c>
      <c r="J548" s="3">
        <v>290</v>
      </c>
      <c r="K548" s="21">
        <v>0.83</v>
      </c>
      <c r="L548" s="3">
        <v>51</v>
      </c>
      <c r="M548" s="3">
        <v>240</v>
      </c>
      <c r="N548" s="21">
        <v>0.41</v>
      </c>
      <c r="O548" s="25">
        <v>530</v>
      </c>
      <c r="P548" s="21">
        <v>0.75</v>
      </c>
      <c r="Q548" s="21">
        <v>0.77</v>
      </c>
      <c r="T548" s="25">
        <f>J548+M548</f>
        <v>530</v>
      </c>
      <c r="U548" s="21">
        <f>ROUNDDOWN(IF(T548=T547,U547,(ROW()-370)/276),2)</f>
        <v>0.64</v>
      </c>
      <c r="V548" s="21">
        <f>ROUNDDOWN(IF(O548=O547,V547,(ROW()-377)/41+0.02),2)</f>
        <v>4.1900000000000004</v>
      </c>
      <c r="W548" s="25">
        <f>ROUNDDOWN(IF(I548=I547,W547,MAX(_xlfn.NORM.INV((ROW()-2)/644,250,43),150))/10,0)*10</f>
        <v>290</v>
      </c>
      <c r="X548" s="21">
        <f>ROUNDDOWN(IF(W548=W547,X547,(ROW()-2)/644),2)</f>
        <v>0.83</v>
      </c>
      <c r="Y548" s="3">
        <f>ROUNDDOWN(IF(L547=L548,Y547,MAX(_xlfn.NORM.INV((ROW()-370)/276,250,43),150))/10,0)*10</f>
        <v>260</v>
      </c>
      <c r="Z548" s="21" t="e">
        <f>ROUNDDOWN(IF(Y548=Y547,Z547,(ROW()-370)/276),2)</f>
        <v>#NUM!</v>
      </c>
    </row>
    <row r="549" spans="1:26" x14ac:dyDescent="0.2">
      <c r="A549" s="4" t="s">
        <v>1253</v>
      </c>
      <c r="B549" s="10" t="s">
        <v>1254</v>
      </c>
      <c r="C549" s="14" t="s">
        <v>1255</v>
      </c>
      <c r="D549" s="10"/>
      <c r="E549" s="3" t="s">
        <v>203</v>
      </c>
      <c r="F549" s="3" t="s">
        <v>1252</v>
      </c>
      <c r="G549" s="3" t="s">
        <v>25</v>
      </c>
      <c r="H549" s="3" t="s">
        <v>67</v>
      </c>
      <c r="I549" s="3">
        <v>38</v>
      </c>
      <c r="J549" s="3">
        <v>290</v>
      </c>
      <c r="K549" s="21">
        <v>0.83</v>
      </c>
      <c r="L549" s="3">
        <v>104</v>
      </c>
      <c r="M549" s="3">
        <v>290</v>
      </c>
      <c r="N549" s="21">
        <v>0.82</v>
      </c>
      <c r="O549" s="25">
        <v>580</v>
      </c>
      <c r="P549" s="21">
        <v>0.92</v>
      </c>
      <c r="Q549" s="21">
        <v>0.99</v>
      </c>
      <c r="T549" s="25">
        <f>J549+M549</f>
        <v>580</v>
      </c>
      <c r="U549" s="21">
        <f>ROUNDDOWN(IF(T549=T548,U548,(ROW()-370)/276),2)</f>
        <v>0.64</v>
      </c>
      <c r="V549" s="21">
        <f>ROUNDDOWN(IF(O549=O548,V548,(ROW()-377)/41+0.02),2)</f>
        <v>4.21</v>
      </c>
      <c r="W549" s="25">
        <f>ROUNDDOWN(IF(I549=I548,W548,MAX(_xlfn.NORM.INV((ROW()-2)/644,250,43),150))/10,0)*10</f>
        <v>290</v>
      </c>
      <c r="X549" s="21">
        <f>ROUNDDOWN(IF(W549=W548,X548,(ROW()-2)/644),2)</f>
        <v>0.83</v>
      </c>
      <c r="Y549" s="3">
        <f>ROUNDDOWN(IF(L548=L549,Y548,MAX(_xlfn.NORM.INV((ROW()-370)/276,250,43),150))/10,0)*10</f>
        <v>260</v>
      </c>
      <c r="Z549" s="21" t="e">
        <f>ROUNDDOWN(IF(Y549=Y548,Z548,(ROW()-370)/276),2)</f>
        <v>#NUM!</v>
      </c>
    </row>
    <row r="550" spans="1:26" x14ac:dyDescent="0.2">
      <c r="A550" s="3" t="s">
        <v>2178</v>
      </c>
      <c r="B550" s="3" t="s">
        <v>2179</v>
      </c>
      <c r="C550" s="14" t="s">
        <v>2177</v>
      </c>
      <c r="E550" s="3" t="s">
        <v>324</v>
      </c>
      <c r="F550" s="3" t="s">
        <v>2170</v>
      </c>
      <c r="G550" s="3" t="s">
        <v>25</v>
      </c>
      <c r="H550" s="3" t="s">
        <v>21</v>
      </c>
      <c r="I550" s="3">
        <v>38</v>
      </c>
      <c r="J550" s="3">
        <v>290</v>
      </c>
      <c r="K550" s="21">
        <v>0.83</v>
      </c>
      <c r="L550" s="3">
        <v>128</v>
      </c>
      <c r="M550" s="3">
        <v>340</v>
      </c>
      <c r="N550" s="21">
        <v>0.99</v>
      </c>
      <c r="O550" s="25">
        <v>630</v>
      </c>
      <c r="P550" s="21">
        <v>0.97</v>
      </c>
      <c r="Q550" s="21">
        <v>0.8</v>
      </c>
      <c r="T550" s="25">
        <f>J550+M550</f>
        <v>630</v>
      </c>
      <c r="U550" s="21">
        <f>ROUNDDOWN(IF(T550=T549,U549,(ROW()-2)/368),2)</f>
        <v>1.48</v>
      </c>
      <c r="V550" s="21">
        <f>ROUNDDOWN(IF(O550=O549,V549,(ROW()-566)/21+0.04),2)</f>
        <v>-0.72</v>
      </c>
      <c r="W550" s="25">
        <f>ROUNDDOWN(IF(I550=I549,W549,MAX(_xlfn.NORM.INV((ROW()-2)/644,250,43),150))/10,0)*10</f>
        <v>290</v>
      </c>
      <c r="X550" s="21">
        <f>ROUNDDOWN(IF(W550=W549,X549,(ROW()-2)/644),2)</f>
        <v>0.83</v>
      </c>
      <c r="Y550" s="3" t="e">
        <f>ROUNDDOWN(IF(L550=L549,Y549,MAX(_xlfn.NORM.INV((ROW()-2)/368,250,43),150))/10,0)*10</f>
        <v>#NUM!</v>
      </c>
      <c r="Z550" s="21" t="e">
        <f>ROUNDDOWN(IF(Y550=Y549,Z549,(ROW()-2)/368+0.01),2)</f>
        <v>#NUM!</v>
      </c>
    </row>
    <row r="551" spans="1:26" x14ac:dyDescent="0.2">
      <c r="A551" s="3" t="s">
        <v>2175</v>
      </c>
      <c r="B551" s="3" t="s">
        <v>2176</v>
      </c>
      <c r="C551" s="14" t="s">
        <v>2177</v>
      </c>
      <c r="E551" s="3" t="s">
        <v>324</v>
      </c>
      <c r="F551" s="3" t="s">
        <v>2170</v>
      </c>
      <c r="G551" s="3" t="s">
        <v>25</v>
      </c>
      <c r="H551" s="3" t="s">
        <v>21</v>
      </c>
      <c r="I551" s="3">
        <v>38</v>
      </c>
      <c r="J551" s="3">
        <v>290</v>
      </c>
      <c r="K551" s="21">
        <v>0.83</v>
      </c>
      <c r="L551" s="3">
        <v>128</v>
      </c>
      <c r="M551" s="3">
        <v>340</v>
      </c>
      <c r="N551" s="21">
        <v>0.99</v>
      </c>
      <c r="O551" s="25">
        <v>630</v>
      </c>
      <c r="P551" s="21">
        <v>0.97</v>
      </c>
      <c r="Q551" s="21">
        <v>0.8</v>
      </c>
      <c r="T551" s="25">
        <f>J551+M551</f>
        <v>630</v>
      </c>
      <c r="U551" s="21">
        <f>ROUNDDOWN(IF(T551=T550,U550,(ROW()-2)/368),2)</f>
        <v>1.48</v>
      </c>
      <c r="V551" s="21">
        <f>ROUNDDOWN(IF(O551=O550,V550,(ROW()-566)/21+0.04),2)</f>
        <v>-0.72</v>
      </c>
      <c r="W551" s="25">
        <f>ROUNDDOWN(IF(I551=I550,W550,MAX(_xlfn.NORM.INV((ROW()-2)/644,250,43),150))/10,0)*10</f>
        <v>290</v>
      </c>
      <c r="X551" s="21">
        <f>ROUNDDOWN(IF(W551=W550,X550,(ROW()-2)/644),2)</f>
        <v>0.83</v>
      </c>
      <c r="Y551" s="3" t="e">
        <f>ROUNDDOWN(IF(L551=L550,Y550,MAX(_xlfn.NORM.INV((ROW()-2)/368,250,43),150))/10,0)*10</f>
        <v>#NUM!</v>
      </c>
      <c r="Z551" s="21" t="e">
        <f>ROUNDDOWN(IF(Y551=Y550,Z550,(ROW()-2)/368+0.01),2)</f>
        <v>#NUM!</v>
      </c>
    </row>
    <row r="552" spans="1:26" x14ac:dyDescent="0.2">
      <c r="A552" s="5" t="s">
        <v>127</v>
      </c>
      <c r="B552" s="6" t="s">
        <v>128</v>
      </c>
      <c r="C552" s="14" t="s">
        <v>99</v>
      </c>
      <c r="D552" s="6"/>
      <c r="E552" s="3" t="s">
        <v>65</v>
      </c>
      <c r="F552" s="3" t="s">
        <v>66</v>
      </c>
      <c r="G552" s="3" t="s">
        <v>25</v>
      </c>
      <c r="H552" s="3" t="s">
        <v>67</v>
      </c>
      <c r="I552" s="3">
        <v>38</v>
      </c>
      <c r="J552" s="3">
        <v>290</v>
      </c>
      <c r="K552" s="21">
        <v>0.83</v>
      </c>
      <c r="L552" s="3">
        <v>73</v>
      </c>
      <c r="M552" s="3">
        <v>270</v>
      </c>
      <c r="N552" s="21">
        <v>0.69</v>
      </c>
      <c r="O552" s="25">
        <v>560</v>
      </c>
      <c r="P552" s="21">
        <v>0.86</v>
      </c>
      <c r="Q552" s="21">
        <v>0.81</v>
      </c>
      <c r="T552" s="25">
        <f>J552+M552</f>
        <v>560</v>
      </c>
      <c r="U552" s="21">
        <f>ROUNDDOWN(IF(T552=T551,U551,(ROW()-370)/276),2)</f>
        <v>0.65</v>
      </c>
      <c r="V552" s="21">
        <f>ROUNDDOWN(IF(O552=O551,V551,(ROW()-592)/78+0.02),2)</f>
        <v>-0.49</v>
      </c>
      <c r="W552" s="25">
        <f>ROUNDDOWN(IF(I552=I551,W551,MAX(_xlfn.NORM.INV((ROW()-2)/644,250,43),150))/10,0)*10</f>
        <v>290</v>
      </c>
      <c r="X552" s="21">
        <f>ROUNDDOWN(IF(W552=W551,X551,(ROW()-2)/644),2)</f>
        <v>0.83</v>
      </c>
      <c r="Y552" s="3">
        <f>ROUNDDOWN(IF(L551=L552,Y551,MAX(_xlfn.NORM.INV((ROW()-370)/276,250,43),150))/10,0)*10</f>
        <v>260</v>
      </c>
      <c r="Z552" s="21" t="e">
        <f>ROUNDDOWN(IF(Y552=Y551,Z551,(ROW()-370)/276),2)</f>
        <v>#NUM!</v>
      </c>
    </row>
    <row r="553" spans="1:26" x14ac:dyDescent="0.2">
      <c r="A553" s="4" t="s">
        <v>799</v>
      </c>
      <c r="B553" s="10" t="s">
        <v>800</v>
      </c>
      <c r="C553" s="14" t="s">
        <v>782</v>
      </c>
      <c r="D553" s="10"/>
      <c r="E553" s="3" t="s">
        <v>65</v>
      </c>
      <c r="F553" s="3" t="s">
        <v>675</v>
      </c>
      <c r="G553" s="3" t="s">
        <v>25</v>
      </c>
      <c r="H553" s="3" t="s">
        <v>67</v>
      </c>
      <c r="I553" s="3">
        <v>38</v>
      </c>
      <c r="J553" s="3">
        <v>290</v>
      </c>
      <c r="K553" s="21">
        <v>0.83</v>
      </c>
      <c r="L553" s="3">
        <v>104</v>
      </c>
      <c r="M553" s="3">
        <v>290</v>
      </c>
      <c r="N553" s="21">
        <v>0.82</v>
      </c>
      <c r="O553" s="25">
        <v>580</v>
      </c>
      <c r="P553" s="21">
        <v>0.92</v>
      </c>
      <c r="Q553" s="21">
        <v>0.9</v>
      </c>
      <c r="T553" s="25">
        <f>J553+M553</f>
        <v>580</v>
      </c>
      <c r="U553" s="21">
        <f>ROUNDDOWN(IF(T553=T552,U552,(ROW()-370)/276),2)</f>
        <v>0.66</v>
      </c>
      <c r="V553" s="21">
        <f>ROUNDDOWN(IF(O553=O552,V552,(ROW()-592)/78+0.02),2)</f>
        <v>-0.48</v>
      </c>
      <c r="W553" s="25">
        <f>ROUNDDOWN(IF(I553=I552,W552,MAX(_xlfn.NORM.INV((ROW()-2)/644,250,43),150))/10,0)*10</f>
        <v>290</v>
      </c>
      <c r="X553" s="21">
        <f>ROUNDDOWN(IF(W553=W552,X552,(ROW()-2)/644),2)</f>
        <v>0.83</v>
      </c>
      <c r="Y553" s="3">
        <f>ROUNDDOWN(IF(L552=L553,Y552,MAX(_xlfn.NORM.INV((ROW()-370)/276,250,43),150))/10,0)*10</f>
        <v>260</v>
      </c>
      <c r="Z553" s="21" t="e">
        <f>ROUNDDOWN(IF(Y553=Y552,Z552,(ROW()-370)/276),2)</f>
        <v>#NUM!</v>
      </c>
    </row>
    <row r="554" spans="1:26" x14ac:dyDescent="0.2">
      <c r="A554" s="4" t="s">
        <v>603</v>
      </c>
      <c r="B554" s="10" t="s">
        <v>604</v>
      </c>
      <c r="C554" s="14" t="s">
        <v>602</v>
      </c>
      <c r="D554" s="10"/>
      <c r="E554" s="3" t="s">
        <v>576</v>
      </c>
      <c r="F554" s="3" t="s">
        <v>577</v>
      </c>
      <c r="G554" s="3" t="s">
        <v>25</v>
      </c>
      <c r="H554" s="3" t="s">
        <v>21</v>
      </c>
      <c r="I554" s="3">
        <v>38</v>
      </c>
      <c r="J554" s="3">
        <v>290</v>
      </c>
      <c r="K554" s="21">
        <v>0.83</v>
      </c>
      <c r="L554" s="3">
        <v>26</v>
      </c>
      <c r="M554" s="3">
        <v>240</v>
      </c>
      <c r="N554" s="21">
        <v>0.45</v>
      </c>
      <c r="O554" s="25">
        <v>530</v>
      </c>
      <c r="P554" s="21">
        <v>0.67</v>
      </c>
      <c r="Q554" s="21">
        <v>0.6</v>
      </c>
      <c r="T554" s="25">
        <f>J554+M554</f>
        <v>530</v>
      </c>
      <c r="U554" s="21">
        <f>ROUNDDOWN(IF(T554=T553,U553,(ROW()-2)/368),2)</f>
        <v>1.5</v>
      </c>
      <c r="V554" s="21">
        <f>ROUNDDOWN(IF(O554=O553,V553,(ROW()-740)/36+0.02),2)</f>
        <v>-5.14</v>
      </c>
      <c r="W554" s="25">
        <f>ROUNDDOWN(IF(I554=I553,W553,MAX(_xlfn.NORM.INV((ROW()-2)/644,250,43),150))/10,0)*10</f>
        <v>290</v>
      </c>
      <c r="X554" s="21">
        <f>ROUNDDOWN(IF(W554=W553,X553,(ROW()-2)/644),2)</f>
        <v>0.83</v>
      </c>
      <c r="Y554" s="3" t="e">
        <f>ROUNDDOWN(IF(L554=L553,Y553,MAX(_xlfn.NORM.INV((ROW()-2)/368,250,43),150))/10,0)*10</f>
        <v>#NUM!</v>
      </c>
      <c r="Z554" s="21" t="e">
        <f>ROUNDDOWN(IF(Y554=Y553,Z553,(ROW()-2)/368+0.01),2)</f>
        <v>#NUM!</v>
      </c>
    </row>
    <row r="555" spans="1:26" x14ac:dyDescent="0.2">
      <c r="A555" s="4" t="s">
        <v>617</v>
      </c>
      <c r="B555" s="10" t="s">
        <v>618</v>
      </c>
      <c r="C555" s="14" t="s">
        <v>602</v>
      </c>
      <c r="D555" s="10"/>
      <c r="E555" s="3" t="s">
        <v>576</v>
      </c>
      <c r="F555" s="3" t="s">
        <v>577</v>
      </c>
      <c r="G555" s="3" t="s">
        <v>25</v>
      </c>
      <c r="H555" s="3" t="s">
        <v>21</v>
      </c>
      <c r="I555" s="3">
        <v>38</v>
      </c>
      <c r="J555" s="3">
        <v>290</v>
      </c>
      <c r="K555" s="21">
        <v>0.83</v>
      </c>
      <c r="L555" s="3">
        <v>53</v>
      </c>
      <c r="M555" s="3">
        <v>280</v>
      </c>
      <c r="N555" s="21">
        <v>0.77</v>
      </c>
      <c r="O555" s="25">
        <v>570</v>
      </c>
      <c r="P555" s="21">
        <v>0.82</v>
      </c>
      <c r="Q555" s="21">
        <v>0.82</v>
      </c>
      <c r="T555" s="25">
        <f>J555+M555</f>
        <v>570</v>
      </c>
      <c r="U555" s="21">
        <f>ROUNDDOWN(IF(T555=T554,U554,(ROW()-2)/368),2)</f>
        <v>1.5</v>
      </c>
      <c r="V555" s="21">
        <f>ROUNDDOWN(IF(O555=O554,V554,(ROW()-740)/36+0.02),2)</f>
        <v>-5.1100000000000003</v>
      </c>
      <c r="W555" s="25">
        <f>ROUNDDOWN(IF(I555=I554,W554,MAX(_xlfn.NORM.INV((ROW()-2)/644,250,43),150))/10,0)*10</f>
        <v>290</v>
      </c>
      <c r="X555" s="21">
        <f>ROUNDDOWN(IF(W555=W554,X554,(ROW()-2)/644),2)</f>
        <v>0.83</v>
      </c>
      <c r="Y555" s="3" t="e">
        <f>ROUNDDOWN(IF(L555=L554,Y554,MAX(_xlfn.NORM.INV((ROW()-2)/368,250,43),150))/10,0)*10</f>
        <v>#NUM!</v>
      </c>
      <c r="Z555" s="21" t="e">
        <f>ROUNDDOWN(IF(Y555=Y554,Z554,(ROW()-2)/368+0.01),2)</f>
        <v>#NUM!</v>
      </c>
    </row>
    <row r="556" spans="1:26" x14ac:dyDescent="0.2">
      <c r="A556" s="4" t="s">
        <v>611</v>
      </c>
      <c r="B556" s="10" t="s">
        <v>612</v>
      </c>
      <c r="C556" s="14" t="s">
        <v>602</v>
      </c>
      <c r="D556" s="10"/>
      <c r="E556" s="3" t="s">
        <v>576</v>
      </c>
      <c r="F556" s="3" t="s">
        <v>577</v>
      </c>
      <c r="G556" s="3" t="s">
        <v>25</v>
      </c>
      <c r="H556" s="3" t="s">
        <v>21</v>
      </c>
      <c r="I556" s="3">
        <v>38</v>
      </c>
      <c r="J556" s="3">
        <v>290</v>
      </c>
      <c r="K556" s="21">
        <v>0.83</v>
      </c>
      <c r="L556" s="3">
        <v>59</v>
      </c>
      <c r="M556" s="3">
        <v>280</v>
      </c>
      <c r="N556" s="21">
        <v>0.77</v>
      </c>
      <c r="O556" s="25">
        <v>570</v>
      </c>
      <c r="P556" s="21">
        <v>0.82</v>
      </c>
      <c r="Q556" s="21">
        <v>0.82</v>
      </c>
      <c r="T556" s="25">
        <f>J556+M556</f>
        <v>570</v>
      </c>
      <c r="U556" s="21">
        <f>ROUNDDOWN(IF(T556=T555,U555,(ROW()-2)/368),2)</f>
        <v>1.5</v>
      </c>
      <c r="V556" s="21">
        <f>ROUNDDOWN(IF(O556=O555,V555,(ROW()-740)/36+0.02),2)</f>
        <v>-5.1100000000000003</v>
      </c>
      <c r="W556" s="25">
        <f>ROUNDDOWN(IF(I556=I555,W555,MAX(_xlfn.NORM.INV((ROW()-2)/644,250,43),150))/10,0)*10</f>
        <v>290</v>
      </c>
      <c r="X556" s="21">
        <f>ROUNDDOWN(IF(W556=W555,X555,(ROW()-2)/644),2)</f>
        <v>0.83</v>
      </c>
      <c r="Y556" s="3" t="e">
        <f>ROUNDDOWN(IF(L556=L555,Y555,MAX(_xlfn.NORM.INV((ROW()-2)/368,250,43),150))/10,0)*10</f>
        <v>#NUM!</v>
      </c>
      <c r="Z556" s="21" t="e">
        <f>ROUNDDOWN(IF(Y556=Y555,Z555,(ROW()-2)/368+0.01),2)</f>
        <v>#NUM!</v>
      </c>
    </row>
    <row r="557" spans="1:26" x14ac:dyDescent="0.2">
      <c r="A557" s="15" t="s">
        <v>2066</v>
      </c>
      <c r="B557" s="16" t="s">
        <v>2067</v>
      </c>
      <c r="C557" s="15" t="s">
        <v>2065</v>
      </c>
      <c r="D557" s="2"/>
      <c r="E557" s="2" t="s">
        <v>280</v>
      </c>
      <c r="F557" s="2" t="s">
        <v>281</v>
      </c>
      <c r="G557" s="2" t="s">
        <v>25</v>
      </c>
      <c r="H557" s="2" t="s">
        <v>67</v>
      </c>
      <c r="I557" s="2">
        <v>38</v>
      </c>
      <c r="J557" s="3">
        <v>290</v>
      </c>
      <c r="K557" s="21">
        <v>0.83</v>
      </c>
      <c r="L557" s="2">
        <v>71</v>
      </c>
      <c r="M557" s="3">
        <v>260</v>
      </c>
      <c r="N557" s="21">
        <v>0.59</v>
      </c>
      <c r="O557" s="25">
        <v>550</v>
      </c>
      <c r="P557" s="21">
        <v>0.82</v>
      </c>
      <c r="Q557" s="21">
        <v>0.6</v>
      </c>
      <c r="T557" s="25">
        <f>J557+M557</f>
        <v>550</v>
      </c>
      <c r="U557" s="21">
        <f>ROUNDDOWN(IF(T557=T556,U556,(ROW()-370)/276),2)</f>
        <v>0.67</v>
      </c>
      <c r="V557" s="21">
        <f>ROUNDDOWN(IF(O557=O556,V556,(ROW()-971)/23+0.04),2)</f>
        <v>-17.96</v>
      </c>
      <c r="W557" s="25">
        <f>ROUNDDOWN(IF(I557=I556,W556,MAX(_xlfn.NORM.INV((ROW()-2)/644,250,43),150))/10,0)*10</f>
        <v>290</v>
      </c>
      <c r="X557" s="21">
        <f>ROUNDDOWN(IF(W557=W556,X556,(ROW()-2)/644),2)</f>
        <v>0.83</v>
      </c>
      <c r="Y557" s="3">
        <f>ROUNDDOWN(IF(L556=L557,Y556,MAX(_xlfn.NORM.INV((ROW()-370)/276,250,43),150))/10,0)*10</f>
        <v>260</v>
      </c>
      <c r="Z557" s="21" t="e">
        <f>ROUNDDOWN(IF(Y557=Y556,Z556,(ROW()-370)/276),2)</f>
        <v>#NUM!</v>
      </c>
    </row>
    <row r="558" spans="1:26" x14ac:dyDescent="0.2">
      <c r="A558" s="5" t="s">
        <v>129</v>
      </c>
      <c r="B558" s="6" t="s">
        <v>130</v>
      </c>
      <c r="C558" s="14" t="s">
        <v>99</v>
      </c>
      <c r="D558" s="6"/>
      <c r="E558" s="3" t="s">
        <v>65</v>
      </c>
      <c r="F558" s="3" t="s">
        <v>66</v>
      </c>
      <c r="G558" s="3" t="s">
        <v>25</v>
      </c>
      <c r="H558" s="3" t="s">
        <v>67</v>
      </c>
      <c r="I558" s="3">
        <v>39</v>
      </c>
      <c r="J558" s="3">
        <v>290</v>
      </c>
      <c r="K558" s="21">
        <v>0.83</v>
      </c>
      <c r="L558" s="3">
        <v>61</v>
      </c>
      <c r="M558" s="3">
        <v>250</v>
      </c>
      <c r="N558" s="21">
        <v>0.5</v>
      </c>
      <c r="O558" s="25">
        <v>540</v>
      </c>
      <c r="P558" s="21">
        <v>0.79</v>
      </c>
      <c r="Q558" s="21">
        <v>0.72</v>
      </c>
      <c r="T558" s="25">
        <f>J558+M558</f>
        <v>540</v>
      </c>
      <c r="U558" s="21">
        <f>ROUNDDOWN(IF(T558=T557,U557,(ROW()-370)/276),2)</f>
        <v>0.68</v>
      </c>
      <c r="V558" s="21">
        <f>ROUNDDOWN(IF(O558=O557,V557,(ROW()-592)/78+0.02),2)</f>
        <v>-0.41</v>
      </c>
      <c r="W558" s="25">
        <f>ROUNDDOWN(IF(I558=I557,W557,MAX(_xlfn.NORM.INV((ROW()-2)/644,250,43),150))/10,0)*10</f>
        <v>290</v>
      </c>
      <c r="X558" s="21">
        <f>ROUNDDOWN(IF(W558=W557,X557,(ROW()-2)/644),2)</f>
        <v>0.83</v>
      </c>
      <c r="Y558" s="3">
        <f>ROUNDDOWN(IF(L557=L558,Y557,MAX(_xlfn.NORM.INV((ROW()-370)/276,250,43),150))/10,0)*10</f>
        <v>270</v>
      </c>
      <c r="Z558" s="21">
        <f>ROUNDDOWN(IF(Y558=Y557,Z557,(ROW()-370)/276),2)</f>
        <v>0.68</v>
      </c>
    </row>
    <row r="559" spans="1:26" x14ac:dyDescent="0.2">
      <c r="A559" s="5" t="s">
        <v>125</v>
      </c>
      <c r="B559" s="6" t="s">
        <v>126</v>
      </c>
      <c r="C559" s="14" t="s">
        <v>99</v>
      </c>
      <c r="D559" s="6"/>
      <c r="E559" s="3" t="s">
        <v>65</v>
      </c>
      <c r="F559" s="3" t="s">
        <v>66</v>
      </c>
      <c r="G559" s="3" t="s">
        <v>25</v>
      </c>
      <c r="H559" s="3" t="s">
        <v>67</v>
      </c>
      <c r="I559" s="3">
        <v>39</v>
      </c>
      <c r="J559" s="3">
        <v>290</v>
      </c>
      <c r="K559" s="21">
        <v>0.83</v>
      </c>
      <c r="L559" s="3">
        <v>65</v>
      </c>
      <c r="M559" s="3">
        <v>260</v>
      </c>
      <c r="N559" s="21">
        <v>0.59</v>
      </c>
      <c r="O559" s="25">
        <v>550</v>
      </c>
      <c r="P559" s="21">
        <v>0.82</v>
      </c>
      <c r="Q559" s="21">
        <v>0.75</v>
      </c>
      <c r="T559" s="25">
        <f>J559+M559</f>
        <v>550</v>
      </c>
      <c r="U559" s="21">
        <f>ROUNDDOWN(IF(T559=T558,U558,(ROW()-370)/276),2)</f>
        <v>0.68</v>
      </c>
      <c r="V559" s="21">
        <f>ROUNDDOWN(IF(O559=O558,V558,(ROW()-592)/78+0.02),2)</f>
        <v>-0.4</v>
      </c>
      <c r="W559" s="25">
        <f>ROUNDDOWN(IF(I559=I558,W558,MAX(_xlfn.NORM.INV((ROW()-2)/644,250,43),150))/10,0)*10</f>
        <v>290</v>
      </c>
      <c r="X559" s="21">
        <f>ROUNDDOWN(IF(W559=W558,X558,(ROW()-2)/644),2)</f>
        <v>0.83</v>
      </c>
      <c r="Y559" s="3">
        <f>ROUNDDOWN(IF(L558=L559,Y558,MAX(_xlfn.NORM.INV((ROW()-370)/276,250,43),150))/10,0)*10</f>
        <v>270</v>
      </c>
      <c r="Z559" s="21">
        <f>ROUNDDOWN(IF(Y559=Y558,Z558,(ROW()-370)/276),2)</f>
        <v>0.68</v>
      </c>
    </row>
    <row r="560" spans="1:26" x14ac:dyDescent="0.2">
      <c r="A560" s="3" t="s">
        <v>2344</v>
      </c>
      <c r="B560" s="3" t="s">
        <v>2345</v>
      </c>
      <c r="C560" s="14" t="s">
        <v>2329</v>
      </c>
      <c r="E560" s="3" t="s">
        <v>2308</v>
      </c>
      <c r="F560" s="3" t="s">
        <v>2309</v>
      </c>
      <c r="G560" s="3" t="s">
        <v>25</v>
      </c>
      <c r="H560" s="3" t="s">
        <v>21</v>
      </c>
      <c r="I560" s="3">
        <v>39</v>
      </c>
      <c r="J560" s="3">
        <v>290</v>
      </c>
      <c r="K560" s="21">
        <v>0.83</v>
      </c>
      <c r="L560" s="3">
        <v>0</v>
      </c>
      <c r="M560" s="3">
        <v>150</v>
      </c>
      <c r="N560" s="21">
        <v>0.01</v>
      </c>
      <c r="O560" s="25">
        <v>440</v>
      </c>
      <c r="P560" s="21">
        <v>0.22</v>
      </c>
      <c r="Q560" s="21">
        <v>0.45</v>
      </c>
      <c r="T560" s="25">
        <f>J560+M560</f>
        <v>440</v>
      </c>
      <c r="U560" s="21">
        <f>ROUNDDOWN(IF(T560=T559,U559,(ROW()-2)/368),2)</f>
        <v>1.51</v>
      </c>
      <c r="V560" s="21">
        <f>ROUNDDOWN(IF(O560=O559,V559,(ROW()-1019)/11+0.09),2)</f>
        <v>-41.63</v>
      </c>
      <c r="W560" s="25">
        <f>ROUNDDOWN(IF(I560=I559,W559,MAX(_xlfn.NORM.INV((ROW()-2)/644,250,43),150))/10,0)*10</f>
        <v>290</v>
      </c>
      <c r="X560" s="21">
        <f>ROUNDDOWN(IF(W560=W559,X559,(ROW()-2)/644),2)</f>
        <v>0.83</v>
      </c>
      <c r="Y560" s="3" t="e">
        <f>ROUNDDOWN(IF(L560=L559,Y559,MAX(_xlfn.NORM.INV((ROW()-2)/368,250,43),150))/10,0)*10</f>
        <v>#NUM!</v>
      </c>
      <c r="Z560" s="21" t="e">
        <f>ROUNDDOWN(IF(Y560=Y559,Z559,(ROW()-2)/368+0.01),2)</f>
        <v>#NUM!</v>
      </c>
    </row>
    <row r="561" spans="1:26" x14ac:dyDescent="0.2">
      <c r="A561" s="4" t="s">
        <v>615</v>
      </c>
      <c r="B561" s="10" t="s">
        <v>616</v>
      </c>
      <c r="C561" s="14" t="s">
        <v>602</v>
      </c>
      <c r="D561" s="10"/>
      <c r="E561" s="3" t="s">
        <v>576</v>
      </c>
      <c r="F561" s="3" t="s">
        <v>577</v>
      </c>
      <c r="G561" s="3" t="s">
        <v>25</v>
      </c>
      <c r="H561" s="3" t="s">
        <v>21</v>
      </c>
      <c r="I561" s="3">
        <v>40</v>
      </c>
      <c r="J561" s="3">
        <v>290</v>
      </c>
      <c r="K561" s="21">
        <v>0.83</v>
      </c>
      <c r="L561" s="3">
        <v>20</v>
      </c>
      <c r="M561" s="3">
        <v>230</v>
      </c>
      <c r="N561" s="21">
        <v>0.33</v>
      </c>
      <c r="O561" s="25">
        <v>520</v>
      </c>
      <c r="P561" s="21">
        <v>0.61</v>
      </c>
      <c r="Q561" s="21">
        <v>0.54</v>
      </c>
      <c r="T561" s="25">
        <f>J561+M561</f>
        <v>520</v>
      </c>
      <c r="U561" s="21">
        <f>ROUNDDOWN(IF(T561=T560,U560,(ROW()-2)/368),2)</f>
        <v>1.51</v>
      </c>
      <c r="V561" s="21">
        <f>ROUNDDOWN(IF(O561=O560,V560,(ROW()-740)/36+0.02),2)</f>
        <v>-4.95</v>
      </c>
      <c r="W561" s="25">
        <f>ROUNDDOWN(IF(I561=I560,W560,MAX(_xlfn.NORM.INV((ROW()-2)/644,250,43),150))/10,0)*10</f>
        <v>290</v>
      </c>
      <c r="X561" s="21">
        <f>ROUNDDOWN(IF(W561=W560,X560,(ROW()-2)/644),2)</f>
        <v>0.83</v>
      </c>
      <c r="Y561" s="3" t="e">
        <f>ROUNDDOWN(IF(L561=L560,Y560,MAX(_xlfn.NORM.INV((ROW()-2)/368,250,43),150))/10,0)*10</f>
        <v>#NUM!</v>
      </c>
      <c r="Z561" s="21" t="e">
        <f>ROUNDDOWN(IF(Y561=Y560,Z560,(ROW()-2)/368+0.01),2)</f>
        <v>#NUM!</v>
      </c>
    </row>
    <row r="562" spans="1:26" x14ac:dyDescent="0.2">
      <c r="A562" s="4" t="s">
        <v>1624</v>
      </c>
      <c r="B562" s="10" t="s">
        <v>1625</v>
      </c>
      <c r="C562" s="14" t="s">
        <v>1567</v>
      </c>
      <c r="D562" s="10"/>
      <c r="E562" s="3" t="s">
        <v>1501</v>
      </c>
      <c r="F562" s="3" t="s">
        <v>1502</v>
      </c>
      <c r="G562" s="3" t="s">
        <v>25</v>
      </c>
      <c r="H562" s="3" t="s">
        <v>67</v>
      </c>
      <c r="I562" s="3">
        <v>40</v>
      </c>
      <c r="J562" s="3">
        <v>290</v>
      </c>
      <c r="K562" s="21">
        <v>0.83</v>
      </c>
      <c r="L562" s="3">
        <v>80</v>
      </c>
      <c r="M562" s="3">
        <v>270</v>
      </c>
      <c r="N562" s="21">
        <v>0.69</v>
      </c>
      <c r="O562" s="25">
        <v>560</v>
      </c>
      <c r="P562" s="21">
        <v>0.86</v>
      </c>
      <c r="Q562" s="21">
        <v>0.96</v>
      </c>
      <c r="T562" s="25">
        <f>J562+M562</f>
        <v>560</v>
      </c>
      <c r="U562" s="21">
        <f>ROUNDDOWN(IF(T562=T561,U561,(ROW()-370)/276),2)</f>
        <v>0.69</v>
      </c>
      <c r="V562" s="21">
        <f>ROUNDDOWN(IF(O562=O561,V561,(ROW()-898)/35+0.02),2)</f>
        <v>-9.58</v>
      </c>
      <c r="W562" s="25">
        <f>ROUNDDOWN(IF(I562=I561,W561,MAX(_xlfn.NORM.INV((ROW()-2)/644,250,43),150))/10,0)*10</f>
        <v>290</v>
      </c>
      <c r="X562" s="21">
        <f>ROUNDDOWN(IF(W562=W561,X561,(ROW()-2)/644),2)</f>
        <v>0.83</v>
      </c>
      <c r="Y562" s="3">
        <f>ROUNDDOWN(IF(L561=L562,Y561,MAX(_xlfn.NORM.INV((ROW()-370)/276,250,43),150))/10,0)*10</f>
        <v>270</v>
      </c>
      <c r="Z562" s="21" t="e">
        <f>ROUNDDOWN(IF(Y562=Y561,Z561,(ROW()-370)/276),2)</f>
        <v>#NUM!</v>
      </c>
    </row>
    <row r="563" spans="1:26" x14ac:dyDescent="0.2">
      <c r="A563" s="3" t="s">
        <v>2392</v>
      </c>
      <c r="B563" s="3" t="s">
        <v>2393</v>
      </c>
      <c r="C563" s="14" t="s">
        <v>2375</v>
      </c>
      <c r="E563" s="3" t="s">
        <v>2366</v>
      </c>
      <c r="F563" s="3" t="s">
        <v>2367</v>
      </c>
      <c r="G563" s="3" t="s">
        <v>25</v>
      </c>
      <c r="H563" s="3" t="s">
        <v>21</v>
      </c>
      <c r="I563" s="3">
        <v>40</v>
      </c>
      <c r="J563" s="3">
        <v>290</v>
      </c>
      <c r="K563" s="21">
        <v>0.83</v>
      </c>
      <c r="L563" s="3">
        <v>17</v>
      </c>
      <c r="M563" s="3">
        <v>230</v>
      </c>
      <c r="N563" s="21">
        <v>0.33</v>
      </c>
      <c r="O563" s="25">
        <v>520</v>
      </c>
      <c r="P563" s="21">
        <v>0.61</v>
      </c>
      <c r="Q563" s="21">
        <v>0.91</v>
      </c>
      <c r="T563" s="25">
        <f>J563+M563</f>
        <v>520</v>
      </c>
      <c r="U563" s="21">
        <f>ROUNDDOWN(IF(T563=T562,U562,(ROW()-2)/368),2)</f>
        <v>1.52</v>
      </c>
      <c r="V563" s="21">
        <f>ROUNDDOWN(IF(O563=O562,V562,(ROW()-1042)/13+0.15),2)</f>
        <v>-36.69</v>
      </c>
      <c r="W563" s="25">
        <f>ROUNDDOWN(IF(I563=I562,W562,MAX(_xlfn.NORM.INV((ROW()-2)/644,250,43),150))/10,0)*10</f>
        <v>290</v>
      </c>
      <c r="X563" s="21">
        <f>ROUNDDOWN(IF(W563=W562,X562,(ROW()-2)/644),2)</f>
        <v>0.83</v>
      </c>
      <c r="Y563" s="3" t="e">
        <f>ROUNDDOWN(IF(L563=L562,Y562,MAX(_xlfn.NORM.INV((ROW()-2)/368,250,43),150))/10,0)*10</f>
        <v>#NUM!</v>
      </c>
      <c r="Z563" s="21" t="e">
        <f>ROUNDDOWN(IF(Y563=Y562,Z562,(ROW()-2)/368+0.01),2)</f>
        <v>#NUM!</v>
      </c>
    </row>
    <row r="564" spans="1:26" x14ac:dyDescent="0.2">
      <c r="A564" s="4" t="s">
        <v>1879</v>
      </c>
      <c r="B564" s="10" t="s">
        <v>1880</v>
      </c>
      <c r="C564" s="14" t="s">
        <v>1866</v>
      </c>
      <c r="D564" s="10"/>
      <c r="E564" s="3" t="s">
        <v>1744</v>
      </c>
      <c r="F564" s="3" t="s">
        <v>1744</v>
      </c>
      <c r="G564" s="3" t="s">
        <v>25</v>
      </c>
      <c r="H564" s="3" t="s">
        <v>21</v>
      </c>
      <c r="I564" s="3">
        <v>41</v>
      </c>
      <c r="J564" s="3">
        <v>290</v>
      </c>
      <c r="K564" s="21">
        <v>0.83</v>
      </c>
      <c r="L564" s="3">
        <v>35</v>
      </c>
      <c r="M564" s="3">
        <v>250</v>
      </c>
      <c r="N564" s="21">
        <v>0.53</v>
      </c>
      <c r="O564" s="25">
        <v>540</v>
      </c>
      <c r="P564" s="21">
        <v>0.72</v>
      </c>
      <c r="Q564" s="21">
        <v>0.62</v>
      </c>
      <c r="T564" s="25">
        <f>J564+M564</f>
        <v>540</v>
      </c>
      <c r="U564" s="21">
        <f>ROUNDDOWN(IF(T564=T563,U563,(ROW()-2)/368),2)</f>
        <v>1.52</v>
      </c>
      <c r="V564" s="21">
        <f>ROUNDDOWN(IF(O564=O563,V563,(ROW()-2)/60+0.01),2)</f>
        <v>9.3699999999999992</v>
      </c>
      <c r="W564" s="25">
        <f>ROUNDDOWN(IF(I564=I563,W563,MAX(_xlfn.NORM.INV((ROW()-2)/644,250,43),150))/10,0)*10</f>
        <v>290</v>
      </c>
      <c r="X564" s="21">
        <f>ROUNDDOWN(IF(W564=W563,X563,(ROW()-2)/644),2)</f>
        <v>0.83</v>
      </c>
      <c r="Y564" s="3" t="e">
        <f>ROUNDDOWN(IF(L564=L563,Y563,MAX(_xlfn.NORM.INV((ROW()-2)/368,250,43),150))/10,0)*10</f>
        <v>#NUM!</v>
      </c>
      <c r="Z564" s="21" t="e">
        <f>ROUNDDOWN(IF(Y564=Y563,Z563,(ROW()-2)/368+0.01),2)</f>
        <v>#NUM!</v>
      </c>
    </row>
    <row r="565" spans="1:26" x14ac:dyDescent="0.2">
      <c r="A565" s="4" t="s">
        <v>1948</v>
      </c>
      <c r="B565" s="10" t="s">
        <v>1949</v>
      </c>
      <c r="C565" s="14" t="s">
        <v>1866</v>
      </c>
      <c r="D565" s="10"/>
      <c r="E565" s="3" t="s">
        <v>1744</v>
      </c>
      <c r="F565" s="3" t="s">
        <v>1744</v>
      </c>
      <c r="G565" s="3" t="s">
        <v>25</v>
      </c>
      <c r="H565" s="3" t="s">
        <v>21</v>
      </c>
      <c r="I565" s="3">
        <v>41</v>
      </c>
      <c r="J565" s="3">
        <v>290</v>
      </c>
      <c r="K565" s="21">
        <v>0.83</v>
      </c>
      <c r="L565" s="3">
        <v>60</v>
      </c>
      <c r="M565" s="3">
        <v>280</v>
      </c>
      <c r="N565" s="21">
        <v>0.77</v>
      </c>
      <c r="O565" s="25">
        <v>570</v>
      </c>
      <c r="P565" s="21">
        <v>0.82</v>
      </c>
      <c r="Q565" s="21">
        <v>0.71</v>
      </c>
      <c r="T565" s="25">
        <f>J565+M565</f>
        <v>570</v>
      </c>
      <c r="U565" s="21">
        <f>ROUNDDOWN(IF(T565=T564,U564,(ROW()-2)/368),2)</f>
        <v>1.52</v>
      </c>
      <c r="V565" s="21">
        <f>ROUNDDOWN(IF(O565=O564,V564,(ROW()-2)/60+0.01),2)</f>
        <v>9.39</v>
      </c>
      <c r="W565" s="25">
        <f>ROUNDDOWN(IF(I565=I564,W564,MAX(_xlfn.NORM.INV((ROW()-2)/644,250,43),150))/10,0)*10</f>
        <v>290</v>
      </c>
      <c r="X565" s="21">
        <f>ROUNDDOWN(IF(W565=W564,X564,(ROW()-2)/644),2)</f>
        <v>0.83</v>
      </c>
      <c r="Y565" s="3" t="e">
        <f>ROUNDDOWN(IF(L565=L564,Y564,MAX(_xlfn.NORM.INV((ROW()-2)/368,250,43),150))/10,0)*10</f>
        <v>#NUM!</v>
      </c>
      <c r="Z565" s="21" t="e">
        <f>ROUNDDOWN(IF(Y565=Y564,Z564,(ROW()-2)/368+0.01),2)</f>
        <v>#NUM!</v>
      </c>
    </row>
    <row r="566" spans="1:26" x14ac:dyDescent="0.2">
      <c r="A566" s="4" t="s">
        <v>544</v>
      </c>
      <c r="B566" s="10" t="s">
        <v>545</v>
      </c>
      <c r="C566" s="14" t="s">
        <v>472</v>
      </c>
      <c r="D566" s="10"/>
      <c r="E566" s="3" t="s">
        <v>203</v>
      </c>
      <c r="F566" s="3" t="s">
        <v>423</v>
      </c>
      <c r="G566" s="3" t="s">
        <v>25</v>
      </c>
      <c r="H566" s="3" t="s">
        <v>21</v>
      </c>
      <c r="I566" s="3">
        <v>41</v>
      </c>
      <c r="J566" s="3">
        <v>290</v>
      </c>
      <c r="K566" s="21">
        <v>0.83</v>
      </c>
      <c r="L566" s="3">
        <v>5</v>
      </c>
      <c r="M566" s="3">
        <v>210</v>
      </c>
      <c r="N566" s="21">
        <v>0.18</v>
      </c>
      <c r="O566" s="25">
        <v>500</v>
      </c>
      <c r="P566" s="21">
        <v>0.5</v>
      </c>
      <c r="Q566" s="21">
        <v>0.52</v>
      </c>
      <c r="T566" s="25">
        <f>J566+M566</f>
        <v>500</v>
      </c>
      <c r="U566" s="21">
        <f>ROUNDDOWN(IF(T566=T565,U565,(ROW()-2)/368),2)</f>
        <v>1.53</v>
      </c>
      <c r="V566" s="21">
        <f>ROUNDDOWN(IF(O566=O565,V565,(ROW()-274)/103+0.01),2)</f>
        <v>2.84</v>
      </c>
      <c r="W566" s="25">
        <f>ROUNDDOWN(IF(I566=I565,W565,MAX(_xlfn.NORM.INV((ROW()-2)/644,250,43),150))/10,0)*10</f>
        <v>290</v>
      </c>
      <c r="X566" s="21">
        <f>ROUNDDOWN(IF(W566=W565,X565,(ROW()-2)/644),2)</f>
        <v>0.83</v>
      </c>
      <c r="Y566" s="3" t="e">
        <f>ROUNDDOWN(IF(L566=L565,Y565,MAX(_xlfn.NORM.INV((ROW()-2)/368,250,43),150))/10,0)*10</f>
        <v>#NUM!</v>
      </c>
      <c r="Z566" s="21" t="e">
        <f>ROUNDDOWN(IF(Y566=Y565,Z565,(ROW()-2)/368+0.01),2)</f>
        <v>#NUM!</v>
      </c>
    </row>
    <row r="567" spans="1:26" x14ac:dyDescent="0.2">
      <c r="A567" s="4" t="s">
        <v>1320</v>
      </c>
      <c r="B567" s="10" t="s">
        <v>1321</v>
      </c>
      <c r="C567" s="14" t="s">
        <v>1319</v>
      </c>
      <c r="D567" s="10"/>
      <c r="E567" s="3" t="s">
        <v>203</v>
      </c>
      <c r="F567" s="3" t="s">
        <v>1268</v>
      </c>
      <c r="G567" s="3" t="s">
        <v>25</v>
      </c>
      <c r="H567" s="3" t="s">
        <v>21</v>
      </c>
      <c r="I567" s="3">
        <v>41</v>
      </c>
      <c r="J567" s="3">
        <v>290</v>
      </c>
      <c r="K567" s="21">
        <v>0.83</v>
      </c>
      <c r="L567" s="3">
        <v>22</v>
      </c>
      <c r="M567" s="3">
        <v>230</v>
      </c>
      <c r="N567" s="21">
        <v>0.33</v>
      </c>
      <c r="O567" s="25">
        <v>520</v>
      </c>
      <c r="P567" s="21">
        <v>0.61</v>
      </c>
      <c r="Q567" s="21">
        <v>0.66</v>
      </c>
      <c r="T567" s="25">
        <f>J567+M567</f>
        <v>520</v>
      </c>
      <c r="U567" s="21">
        <f>ROUNDDOWN(IF(T567=T566,U566,(ROW()-2)/368),2)</f>
        <v>1.53</v>
      </c>
      <c r="V567" s="21">
        <f>ROUNDDOWN(IF(O567=O566,V566,(ROW()-274)/103+0.01),2)</f>
        <v>2.85</v>
      </c>
      <c r="W567" s="25">
        <f>ROUNDDOWN(IF(I567=I566,W566,MAX(_xlfn.NORM.INV((ROW()-2)/644,250,43),150))/10,0)*10</f>
        <v>290</v>
      </c>
      <c r="X567" s="21">
        <f>ROUNDDOWN(IF(W567=W566,X566,(ROW()-2)/644),2)</f>
        <v>0.83</v>
      </c>
      <c r="Y567" s="3" t="e">
        <f>ROUNDDOWN(IF(L567=L566,Y566,MAX(_xlfn.NORM.INV((ROW()-2)/368,250,43),150))/10,0)*10</f>
        <v>#NUM!</v>
      </c>
      <c r="Z567" s="21" t="e">
        <f>ROUNDDOWN(IF(Y567=Y566,Z566,(ROW()-2)/368+0.01),2)</f>
        <v>#NUM!</v>
      </c>
    </row>
    <row r="568" spans="1:26" x14ac:dyDescent="0.2">
      <c r="A568" s="4" t="s">
        <v>1338</v>
      </c>
      <c r="B568" s="10" t="s">
        <v>1339</v>
      </c>
      <c r="C568" s="14" t="s">
        <v>1319</v>
      </c>
      <c r="D568" s="10" t="s">
        <v>1340</v>
      </c>
      <c r="E568" s="3" t="s">
        <v>203</v>
      </c>
      <c r="F568" s="3" t="s">
        <v>1268</v>
      </c>
      <c r="G568" s="3" t="s">
        <v>25</v>
      </c>
      <c r="H568" s="3" t="s">
        <v>21</v>
      </c>
      <c r="I568" s="3">
        <v>41</v>
      </c>
      <c r="J568" s="3">
        <v>290</v>
      </c>
      <c r="K568" s="21">
        <v>0.83</v>
      </c>
      <c r="L568" s="3">
        <v>71</v>
      </c>
      <c r="M568" s="3">
        <v>290</v>
      </c>
      <c r="N568" s="21">
        <v>0.84</v>
      </c>
      <c r="O568" s="25">
        <v>580</v>
      </c>
      <c r="P568" s="21">
        <v>0.85</v>
      </c>
      <c r="Q568" s="21">
        <v>0.9</v>
      </c>
      <c r="T568" s="25">
        <f>J568+M568</f>
        <v>580</v>
      </c>
      <c r="U568" s="21">
        <f>ROUNDDOWN(IF(T568=T567,U567,(ROW()-2)/368),2)</f>
        <v>1.53</v>
      </c>
      <c r="V568" s="21">
        <f>ROUNDDOWN(IF(O568=O567,V567,(ROW()-274)/103+0.01),2)</f>
        <v>2.86</v>
      </c>
      <c r="W568" s="25">
        <f>ROUNDDOWN(IF(I568=I567,W567,MAX(_xlfn.NORM.INV((ROW()-2)/644,250,43),150))/10,0)*10</f>
        <v>290</v>
      </c>
      <c r="X568" s="21">
        <f>ROUNDDOWN(IF(W568=W567,X567,(ROW()-2)/644),2)</f>
        <v>0.83</v>
      </c>
      <c r="Y568" s="3" t="e">
        <f>ROUNDDOWN(IF(L568=L567,Y567,MAX(_xlfn.NORM.INV((ROW()-2)/368,250,43),150))/10,0)*10</f>
        <v>#NUM!</v>
      </c>
      <c r="Z568" s="21" t="e">
        <f>ROUNDDOWN(IF(Y568=Y567,Z567,(ROW()-2)/368+0.01),2)</f>
        <v>#NUM!</v>
      </c>
    </row>
    <row r="569" spans="1:26" x14ac:dyDescent="0.2">
      <c r="A569" s="9" t="s">
        <v>177</v>
      </c>
      <c r="B569" s="10" t="s">
        <v>178</v>
      </c>
      <c r="C569" s="14" t="s">
        <v>176</v>
      </c>
      <c r="D569" s="10"/>
      <c r="E569" s="3" t="s">
        <v>144</v>
      </c>
      <c r="F569" s="3" t="s">
        <v>145</v>
      </c>
      <c r="G569" s="3" t="s">
        <v>25</v>
      </c>
      <c r="H569" s="3" t="s">
        <v>21</v>
      </c>
      <c r="I569" s="3">
        <v>41</v>
      </c>
      <c r="J569" s="3">
        <v>290</v>
      </c>
      <c r="K569" s="21">
        <v>0.83</v>
      </c>
      <c r="L569" s="3">
        <v>44</v>
      </c>
      <c r="M569" s="3">
        <v>270</v>
      </c>
      <c r="N569" s="21">
        <v>0.69</v>
      </c>
      <c r="O569" s="25">
        <v>560</v>
      </c>
      <c r="P569" s="21">
        <v>0.79</v>
      </c>
      <c r="Q569" s="21">
        <v>0.84</v>
      </c>
      <c r="T569" s="25">
        <f>J569+M569</f>
        <v>560</v>
      </c>
      <c r="U569" s="21">
        <f>ROUNDDOWN(IF(T569=T568,U568,(ROW()-2)/368),2)</f>
        <v>1.54</v>
      </c>
      <c r="V569" s="21">
        <f>ROUNDDOWN(IF(O569=O568,V568,(ROW()-517)/33+0.03),2)</f>
        <v>1.6</v>
      </c>
      <c r="W569" s="25">
        <f>ROUNDDOWN(IF(I569=I568,W568,MAX(_xlfn.NORM.INV((ROW()-2)/644,250,43),150))/10,0)*10</f>
        <v>290</v>
      </c>
      <c r="X569" s="21">
        <f>ROUNDDOWN(IF(W569=W568,X568,(ROW()-2)/644),2)</f>
        <v>0.83</v>
      </c>
      <c r="Y569" s="3" t="e">
        <f>ROUNDDOWN(IF(L569=L568,Y568,MAX(_xlfn.NORM.INV((ROW()-2)/368,250,43),150))/10,0)*10</f>
        <v>#NUM!</v>
      </c>
      <c r="Z569" s="21" t="e">
        <f>ROUNDDOWN(IF(Y569=Y568,Z568,(ROW()-2)/368+0.01),2)</f>
        <v>#NUM!</v>
      </c>
    </row>
    <row r="570" spans="1:26" x14ac:dyDescent="0.2">
      <c r="A570" s="3" t="s">
        <v>2212</v>
      </c>
      <c r="B570" s="3" t="s">
        <v>2213</v>
      </c>
      <c r="C570" s="14" t="s">
        <v>2177</v>
      </c>
      <c r="E570" s="3" t="s">
        <v>324</v>
      </c>
      <c r="F570" s="3" t="s">
        <v>2170</v>
      </c>
      <c r="G570" s="3" t="s">
        <v>25</v>
      </c>
      <c r="H570" s="3" t="s">
        <v>21</v>
      </c>
      <c r="I570" s="3">
        <v>41</v>
      </c>
      <c r="J570" s="3">
        <v>290</v>
      </c>
      <c r="K570" s="21">
        <v>0.83</v>
      </c>
      <c r="L570" s="3">
        <v>118</v>
      </c>
      <c r="M570" s="3">
        <v>340</v>
      </c>
      <c r="N570" s="21">
        <v>0.99</v>
      </c>
      <c r="O570" s="25">
        <v>630</v>
      </c>
      <c r="P570" s="21">
        <v>0.97</v>
      </c>
      <c r="Q570" s="21">
        <v>0.8</v>
      </c>
      <c r="T570" s="25">
        <f>J570+M570</f>
        <v>630</v>
      </c>
      <c r="U570" s="21">
        <f>ROUNDDOWN(IF(T570=T569,U569,(ROW()-2)/368),2)</f>
        <v>1.54</v>
      </c>
      <c r="V570" s="21">
        <f>ROUNDDOWN(IF(O570=O569,V569,(ROW()-566)/21+0.04),2)</f>
        <v>0.23</v>
      </c>
      <c r="W570" s="25">
        <f>ROUNDDOWN(IF(I570=I569,W569,MAX(_xlfn.NORM.INV((ROW()-2)/644,250,43),150))/10,0)*10</f>
        <v>290</v>
      </c>
      <c r="X570" s="21">
        <f>ROUNDDOWN(IF(W570=W569,X569,(ROW()-2)/644),2)</f>
        <v>0.83</v>
      </c>
      <c r="Y570" s="3" t="e">
        <f>ROUNDDOWN(IF(L570=L569,Y569,MAX(_xlfn.NORM.INV((ROW()-2)/368,250,43),150))/10,0)*10</f>
        <v>#NUM!</v>
      </c>
      <c r="Z570" s="21" t="e">
        <f>ROUNDDOWN(IF(Y570=Y569,Z569,(ROW()-2)/368+0.01),2)</f>
        <v>#NUM!</v>
      </c>
    </row>
    <row r="571" spans="1:26" x14ac:dyDescent="0.2">
      <c r="A571" s="5" t="s">
        <v>107</v>
      </c>
      <c r="B571" s="6" t="s">
        <v>108</v>
      </c>
      <c r="C571" s="14" t="s">
        <v>99</v>
      </c>
      <c r="D571" s="6"/>
      <c r="E571" s="3" t="s">
        <v>65</v>
      </c>
      <c r="F571" s="3" t="s">
        <v>66</v>
      </c>
      <c r="G571" s="3" t="s">
        <v>25</v>
      </c>
      <c r="H571" s="3" t="s">
        <v>67</v>
      </c>
      <c r="I571" s="3">
        <v>41</v>
      </c>
      <c r="J571" s="3">
        <v>290</v>
      </c>
      <c r="K571" s="21">
        <v>0.83</v>
      </c>
      <c r="L571" s="3">
        <v>66</v>
      </c>
      <c r="M571" s="3">
        <v>260</v>
      </c>
      <c r="N571" s="21">
        <v>0.59</v>
      </c>
      <c r="O571" s="25">
        <v>550</v>
      </c>
      <c r="P571" s="21">
        <v>0.82</v>
      </c>
      <c r="Q571" s="21">
        <v>0.75</v>
      </c>
      <c r="T571" s="25">
        <f>J571+M571</f>
        <v>550</v>
      </c>
      <c r="U571" s="21">
        <f>ROUNDDOWN(IF(T571=T570,U570,(ROW()-370)/276),2)</f>
        <v>0.72</v>
      </c>
      <c r="V571" s="21">
        <f>ROUNDDOWN(IF(O571=O570,V570,(ROW()-592)/78+0.02),2)</f>
        <v>-0.24</v>
      </c>
      <c r="W571" s="25">
        <f>ROUNDDOWN(IF(I571=I570,W570,MAX(_xlfn.NORM.INV((ROW()-2)/644,250,43),150))/10,0)*10</f>
        <v>290</v>
      </c>
      <c r="X571" s="21">
        <f>ROUNDDOWN(IF(W571=W570,X570,(ROW()-2)/644),2)</f>
        <v>0.83</v>
      </c>
      <c r="Y571" s="3">
        <f>ROUNDDOWN(IF(L570=L571,Y570,MAX(_xlfn.NORM.INV((ROW()-370)/276,250,43),150))/10,0)*10</f>
        <v>270</v>
      </c>
      <c r="Z571" s="21" t="e">
        <f>ROUNDDOWN(IF(Y571=Y570,Z570,(ROW()-370)/276),2)</f>
        <v>#NUM!</v>
      </c>
    </row>
    <row r="572" spans="1:26" x14ac:dyDescent="0.2">
      <c r="A572" s="4" t="s">
        <v>964</v>
      </c>
      <c r="B572" s="10" t="s">
        <v>965</v>
      </c>
      <c r="C572" s="14" t="s">
        <v>947</v>
      </c>
      <c r="D572" s="10"/>
      <c r="E572" s="3" t="s">
        <v>894</v>
      </c>
      <c r="F572" s="3" t="s">
        <v>895</v>
      </c>
      <c r="G572" s="3" t="s">
        <v>25</v>
      </c>
      <c r="H572" s="3" t="s">
        <v>21</v>
      </c>
      <c r="I572" s="3">
        <v>41</v>
      </c>
      <c r="J572" s="3">
        <v>290</v>
      </c>
      <c r="K572" s="21">
        <v>0.83</v>
      </c>
      <c r="L572" s="3">
        <v>49</v>
      </c>
      <c r="M572" s="3">
        <v>270</v>
      </c>
      <c r="N572" s="21">
        <v>0.69</v>
      </c>
      <c r="O572" s="25">
        <v>560</v>
      </c>
      <c r="P572" s="21">
        <v>0.79</v>
      </c>
      <c r="Q572" s="21">
        <v>0.92</v>
      </c>
      <c r="T572" s="25">
        <f>J572+M572</f>
        <v>560</v>
      </c>
      <c r="U572" s="21">
        <f>ROUNDDOWN(IF(T572=T571,U571,(ROW()-2)/368),2)</f>
        <v>1.54</v>
      </c>
      <c r="V572" s="21">
        <f>ROUNDDOWN(IF(O572=O571,V571,(ROW()-849)/15+0.06),2)</f>
        <v>-18.399999999999999</v>
      </c>
      <c r="W572" s="25">
        <f>ROUNDDOWN(IF(I572=I571,W571,MAX(_xlfn.NORM.INV((ROW()-2)/644,250,43),150))/10,0)*10</f>
        <v>290</v>
      </c>
      <c r="X572" s="21">
        <f>ROUNDDOWN(IF(W572=W571,X571,(ROW()-2)/644),2)</f>
        <v>0.83</v>
      </c>
      <c r="Y572" s="3" t="e">
        <f>ROUNDDOWN(IF(L572=L571,Y571,MAX(_xlfn.NORM.INV((ROW()-2)/368,250,43),150))/10,0)*10</f>
        <v>#NUM!</v>
      </c>
      <c r="Z572" s="21" t="e">
        <f>ROUNDDOWN(IF(Y572=Y571,Z571,(ROW()-2)/368+0.01),2)</f>
        <v>#NUM!</v>
      </c>
    </row>
    <row r="573" spans="1:26" x14ac:dyDescent="0.2">
      <c r="A573" s="3" t="s">
        <v>2355</v>
      </c>
      <c r="B573" s="3" t="s">
        <v>2356</v>
      </c>
      <c r="C573" s="14" t="s">
        <v>2354</v>
      </c>
      <c r="E573" s="3" t="s">
        <v>2308</v>
      </c>
      <c r="F573" s="3" t="s">
        <v>2309</v>
      </c>
      <c r="G573" s="3" t="s">
        <v>25</v>
      </c>
      <c r="H573" s="3" t="s">
        <v>67</v>
      </c>
      <c r="I573" s="3">
        <v>42</v>
      </c>
      <c r="J573" s="3">
        <v>300</v>
      </c>
      <c r="K573" s="21">
        <v>0.88</v>
      </c>
      <c r="L573" s="3">
        <v>128</v>
      </c>
      <c r="M573" s="3">
        <v>350</v>
      </c>
      <c r="N573" s="21">
        <v>0.99</v>
      </c>
      <c r="O573" s="25">
        <v>650</v>
      </c>
      <c r="P573" s="21">
        <v>0.99</v>
      </c>
      <c r="Q573" s="21">
        <v>0.99</v>
      </c>
      <c r="T573" s="25">
        <f>J573+M573</f>
        <v>650</v>
      </c>
      <c r="U573" s="21">
        <f>ROUNDDOWN(IF(T573=T572,U572,(ROW()-370)/276),2)</f>
        <v>0.73</v>
      </c>
      <c r="V573" s="21">
        <v>0.99</v>
      </c>
      <c r="W573" s="25">
        <f>ROUNDDOWN(IF(I573=I572,W572,MAX(_xlfn.NORM.INV((ROW()-2)/644,250,43),150))/10,0)*10</f>
        <v>300</v>
      </c>
      <c r="X573" s="21">
        <f>ROUNDDOWN(IF(W573=W572,X572,(ROW()-2)/644),2)</f>
        <v>0.88</v>
      </c>
      <c r="Y573" s="3">
        <f>ROUNDDOWN(IF(L572=L573,Y572,MAX(_xlfn.NORM.INV((ROW()-370)/276,250,43),150))/10,0)*10</f>
        <v>270</v>
      </c>
      <c r="Z573" s="21" t="e">
        <f>ROUNDDOWN(IF(Y573=Y572,Z572,(ROW()-370)/276),2)</f>
        <v>#NUM!</v>
      </c>
    </row>
    <row r="574" spans="1:26" x14ac:dyDescent="0.2">
      <c r="A574" s="3" t="s">
        <v>42</v>
      </c>
      <c r="B574" s="3" t="s">
        <v>43</v>
      </c>
      <c r="C574" s="14" t="s">
        <v>24</v>
      </c>
      <c r="E574" s="3" t="s">
        <v>18</v>
      </c>
      <c r="F574" s="3" t="s">
        <v>19</v>
      </c>
      <c r="G574" s="3" t="s">
        <v>25</v>
      </c>
      <c r="H574" s="3" t="s">
        <v>21</v>
      </c>
      <c r="I574" s="3">
        <v>43</v>
      </c>
      <c r="J574" s="3">
        <v>300</v>
      </c>
      <c r="K574" s="21">
        <v>0.88</v>
      </c>
      <c r="L574" s="3">
        <v>78</v>
      </c>
      <c r="M574" s="3">
        <v>300</v>
      </c>
      <c r="N574" s="21">
        <v>0.89</v>
      </c>
      <c r="O574" s="25">
        <v>600</v>
      </c>
      <c r="P574" s="21">
        <v>0.91</v>
      </c>
      <c r="Q574" s="21">
        <v>0.99</v>
      </c>
      <c r="T574" s="25">
        <f>J574+M574</f>
        <v>600</v>
      </c>
      <c r="U574" s="21">
        <f>ROUNDDOWN(IF(T574=T573,U573,(ROW()-2)/368),2)</f>
        <v>1.55</v>
      </c>
      <c r="V574" s="21">
        <f>ROUNDDOWN(IF(O574=O573,V573,(ROW()-219)/31+0.03),2)</f>
        <v>11.48</v>
      </c>
      <c r="W574" s="25">
        <f>ROUNDDOWN(IF(I574=I573,W573,MAX(_xlfn.NORM.INV((ROW()-2)/644,250,43),150))/10,0)*10</f>
        <v>300</v>
      </c>
      <c r="X574" s="21">
        <f>ROUNDDOWN(IF(W574=W573,X573,(ROW()-2)/644),2)</f>
        <v>0.88</v>
      </c>
      <c r="Y574" s="3" t="e">
        <f>ROUNDDOWN(IF(L574=L573,Y573,MAX(_xlfn.NORM.INV((ROW()-2)/368,250,43),150))/10,0)*10</f>
        <v>#NUM!</v>
      </c>
      <c r="Z574" s="21" t="e">
        <f>ROUNDDOWN(IF(Y574=Y573,Z573,(ROW()-2)/368+0.01),2)</f>
        <v>#NUM!</v>
      </c>
    </row>
    <row r="575" spans="1:26" x14ac:dyDescent="0.2">
      <c r="A575" s="4" t="s">
        <v>357</v>
      </c>
      <c r="B575" s="10" t="s">
        <v>358</v>
      </c>
      <c r="C575" s="14" t="s">
        <v>356</v>
      </c>
      <c r="D575" s="10"/>
      <c r="E575" s="3" t="s">
        <v>203</v>
      </c>
      <c r="F575" s="3" t="s">
        <v>332</v>
      </c>
      <c r="G575" s="3" t="s">
        <v>25</v>
      </c>
      <c r="H575" s="3" t="s">
        <v>21</v>
      </c>
      <c r="I575" s="3">
        <v>43</v>
      </c>
      <c r="J575" s="3">
        <v>300</v>
      </c>
      <c r="K575" s="21">
        <v>0.88</v>
      </c>
      <c r="L575" s="3">
        <v>10</v>
      </c>
      <c r="M575" s="3">
        <v>220</v>
      </c>
      <c r="N575" s="21">
        <v>0.26</v>
      </c>
      <c r="O575" s="25">
        <v>520</v>
      </c>
      <c r="P575" s="21">
        <v>0.61</v>
      </c>
      <c r="Q575" s="21">
        <v>0.66</v>
      </c>
      <c r="T575" s="25">
        <f>J575+M575</f>
        <v>520</v>
      </c>
      <c r="U575" s="21">
        <f>ROUNDDOWN(IF(T575=T574,U574,(ROW()-2)/368),2)</f>
        <v>1.55</v>
      </c>
      <c r="V575" s="21">
        <f>ROUNDDOWN(IF(O575=O574,V574,(ROW()-274)/103+0.01),2)</f>
        <v>2.93</v>
      </c>
      <c r="W575" s="25">
        <f>ROUNDDOWN(IF(I575=I574,W574,MAX(_xlfn.NORM.INV((ROW()-2)/644,250,43),150))/10,0)*10</f>
        <v>300</v>
      </c>
      <c r="X575" s="21">
        <f>ROUNDDOWN(IF(W575=W574,X574,(ROW()-2)/644),2)</f>
        <v>0.88</v>
      </c>
      <c r="Y575" s="3" t="e">
        <f>ROUNDDOWN(IF(L575=L574,Y574,MAX(_xlfn.NORM.INV((ROW()-2)/368,250,43),150))/10,0)*10</f>
        <v>#NUM!</v>
      </c>
      <c r="Z575" s="21" t="e">
        <f>ROUNDDOWN(IF(Y575=Y574,Z574,(ROW()-2)/368+0.01),2)</f>
        <v>#NUM!</v>
      </c>
    </row>
    <row r="576" spans="1:26" x14ac:dyDescent="0.2">
      <c r="A576" s="4" t="s">
        <v>1167</v>
      </c>
      <c r="B576" s="10" t="s">
        <v>1168</v>
      </c>
      <c r="C576" s="14" t="s">
        <v>1164</v>
      </c>
      <c r="D576" s="10"/>
      <c r="E576" s="3" t="s">
        <v>576</v>
      </c>
      <c r="F576" s="3" t="s">
        <v>1143</v>
      </c>
      <c r="G576" s="3" t="s">
        <v>25</v>
      </c>
      <c r="H576" s="3" t="s">
        <v>21</v>
      </c>
      <c r="I576" s="3">
        <v>43</v>
      </c>
      <c r="J576" s="3">
        <v>300</v>
      </c>
      <c r="K576" s="21">
        <v>0.88</v>
      </c>
      <c r="L576" s="3">
        <v>40</v>
      </c>
      <c r="M576" s="3">
        <v>260</v>
      </c>
      <c r="N576" s="21">
        <v>0.63</v>
      </c>
      <c r="O576" s="25">
        <v>560</v>
      </c>
      <c r="P576" s="21">
        <v>0.79</v>
      </c>
      <c r="Q576" s="21">
        <v>0.71</v>
      </c>
      <c r="T576" s="25">
        <f>J576+M576</f>
        <v>560</v>
      </c>
      <c r="U576" s="21">
        <f>ROUNDDOWN(IF(T576=T575,U575,(ROW()-2)/368),2)</f>
        <v>1.55</v>
      </c>
      <c r="V576" s="21">
        <f>ROUNDDOWN(IF(O576=O575,V575,(ROW()-740)/36+0.02),2)</f>
        <v>-4.53</v>
      </c>
      <c r="W576" s="25">
        <f>ROUNDDOWN(IF(I576=I575,W575,MAX(_xlfn.NORM.INV((ROW()-2)/644,250,43),150))/10,0)*10</f>
        <v>300</v>
      </c>
      <c r="X576" s="21">
        <f>ROUNDDOWN(IF(W576=W575,X575,(ROW()-2)/644),2)</f>
        <v>0.88</v>
      </c>
      <c r="Y576" s="3" t="e">
        <f>ROUNDDOWN(IF(L576=L575,Y575,MAX(_xlfn.NORM.INV((ROW()-2)/368,250,43),150))/10,0)*10</f>
        <v>#NUM!</v>
      </c>
      <c r="Z576" s="21" t="e">
        <f>ROUNDDOWN(IF(Y576=Y575,Z575,(ROW()-2)/368+0.01),2)</f>
        <v>#NUM!</v>
      </c>
    </row>
    <row r="577" spans="1:26" x14ac:dyDescent="0.2">
      <c r="A577" s="4" t="s">
        <v>641</v>
      </c>
      <c r="B577" s="10" t="s">
        <v>642</v>
      </c>
      <c r="C577" s="14" t="s">
        <v>602</v>
      </c>
      <c r="D577" s="10"/>
      <c r="E577" s="3" t="s">
        <v>576</v>
      </c>
      <c r="F577" s="3" t="s">
        <v>577</v>
      </c>
      <c r="G577" s="3" t="s">
        <v>25</v>
      </c>
      <c r="H577" s="3" t="s">
        <v>21</v>
      </c>
      <c r="I577" s="3">
        <v>43</v>
      </c>
      <c r="J577" s="3">
        <v>300</v>
      </c>
      <c r="K577" s="21">
        <v>0.88</v>
      </c>
      <c r="L577" s="3">
        <v>59</v>
      </c>
      <c r="M577" s="3">
        <v>280</v>
      </c>
      <c r="N577" s="21">
        <v>0.77</v>
      </c>
      <c r="O577" s="25">
        <v>580</v>
      </c>
      <c r="P577" s="21">
        <v>0.85</v>
      </c>
      <c r="Q577" s="21">
        <v>0.88</v>
      </c>
      <c r="T577" s="25">
        <f>J577+M577</f>
        <v>580</v>
      </c>
      <c r="U577" s="21">
        <f>ROUNDDOWN(IF(T577=T576,U576,(ROW()-2)/368),2)</f>
        <v>1.56</v>
      </c>
      <c r="V577" s="21">
        <f>ROUNDDOWN(IF(O577=O576,V576,(ROW()-740)/36+0.02),2)</f>
        <v>-4.5</v>
      </c>
      <c r="W577" s="25">
        <f>ROUNDDOWN(IF(I577=I576,W576,MAX(_xlfn.NORM.INV((ROW()-2)/644,250,43),150))/10,0)*10</f>
        <v>300</v>
      </c>
      <c r="X577" s="21">
        <f>ROUNDDOWN(IF(W577=W576,X576,(ROW()-2)/644),2)</f>
        <v>0.88</v>
      </c>
      <c r="Y577" s="3" t="e">
        <f>ROUNDDOWN(IF(L577=L576,Y576,MAX(_xlfn.NORM.INV((ROW()-2)/368,250,43),150))/10,0)*10</f>
        <v>#NUM!</v>
      </c>
      <c r="Z577" s="21" t="e">
        <f>ROUNDDOWN(IF(Y577=Y576,Z576,(ROW()-2)/368+0.01),2)</f>
        <v>#NUM!</v>
      </c>
    </row>
    <row r="578" spans="1:26" x14ac:dyDescent="0.2">
      <c r="A578" s="4" t="s">
        <v>1200</v>
      </c>
      <c r="B578" s="10" t="s">
        <v>1201</v>
      </c>
      <c r="C578" s="14" t="s">
        <v>1199</v>
      </c>
      <c r="D578" s="10"/>
      <c r="E578" s="3" t="s">
        <v>280</v>
      </c>
      <c r="F578" s="3" t="s">
        <v>1180</v>
      </c>
      <c r="G578" s="3" t="s">
        <v>25</v>
      </c>
      <c r="H578" s="3" t="s">
        <v>21</v>
      </c>
      <c r="I578" s="3">
        <v>43</v>
      </c>
      <c r="J578" s="3">
        <v>300</v>
      </c>
      <c r="K578" s="21">
        <v>0.88</v>
      </c>
      <c r="L578" s="3">
        <v>95</v>
      </c>
      <c r="M578" s="3">
        <v>320</v>
      </c>
      <c r="N578" s="21">
        <v>0.95</v>
      </c>
      <c r="O578" s="25">
        <v>620</v>
      </c>
      <c r="P578" s="21">
        <v>0.94</v>
      </c>
      <c r="Q578" s="21">
        <v>0.99</v>
      </c>
      <c r="T578" s="25">
        <f>J578+M578</f>
        <v>620</v>
      </c>
      <c r="U578" s="21">
        <f>ROUNDDOWN(IF(T578=T577,U577,(ROW()-2)/368),2)</f>
        <v>1.56</v>
      </c>
      <c r="V578" s="21">
        <f>ROUNDDOWN(IF(O578=O577,V577,(ROW()-953)/18+0.05),2)</f>
        <v>-20.78</v>
      </c>
      <c r="W578" s="25">
        <f>ROUNDDOWN(IF(I578=I577,W577,MAX(_xlfn.NORM.INV((ROW()-2)/644,250,43),150))/10,0)*10</f>
        <v>300</v>
      </c>
      <c r="X578" s="21">
        <f>ROUNDDOWN(IF(W578=W577,X577,(ROW()-2)/644),2)</f>
        <v>0.88</v>
      </c>
      <c r="Y578" s="3" t="e">
        <f>ROUNDDOWN(IF(L578=L577,Y577,MAX(_xlfn.NORM.INV((ROW()-2)/368,250,43),150))/10,0)*10</f>
        <v>#NUM!</v>
      </c>
      <c r="Z578" s="21" t="e">
        <f>ROUNDDOWN(IF(Y578=Y577,Z577,(ROW()-2)/368+0.01),2)</f>
        <v>#NUM!</v>
      </c>
    </row>
    <row r="579" spans="1:26" x14ac:dyDescent="0.2">
      <c r="A579" s="4" t="s">
        <v>1914</v>
      </c>
      <c r="B579" s="10" t="s">
        <v>1915</v>
      </c>
      <c r="C579" s="14" t="s">
        <v>1866</v>
      </c>
      <c r="D579" s="10"/>
      <c r="E579" s="3" t="s">
        <v>1744</v>
      </c>
      <c r="F579" s="3" t="s">
        <v>1744</v>
      </c>
      <c r="G579" s="3" t="s">
        <v>25</v>
      </c>
      <c r="H579" s="3" t="s">
        <v>21</v>
      </c>
      <c r="I579" s="3">
        <v>44</v>
      </c>
      <c r="J579" s="3">
        <v>300</v>
      </c>
      <c r="K579" s="21">
        <v>0.88</v>
      </c>
      <c r="L579" s="3">
        <v>44</v>
      </c>
      <c r="M579" s="3">
        <v>270</v>
      </c>
      <c r="N579" s="21">
        <v>0.69</v>
      </c>
      <c r="O579" s="25">
        <v>570</v>
      </c>
      <c r="P579" s="21">
        <v>0.82</v>
      </c>
      <c r="Q579" s="21">
        <v>0.71</v>
      </c>
      <c r="T579" s="25">
        <f>J579+M579</f>
        <v>570</v>
      </c>
      <c r="U579" s="21">
        <f>ROUNDDOWN(IF(T579=T578,U578,(ROW()-2)/368),2)</f>
        <v>1.56</v>
      </c>
      <c r="V579" s="21">
        <f>ROUNDDOWN(IF(O579=O578,V578,(ROW()-2)/60+0.01),2)</f>
        <v>9.6199999999999992</v>
      </c>
      <c r="W579" s="25">
        <f>ROUNDDOWN(IF(I579=I578,W578,MAX(_xlfn.NORM.INV((ROW()-2)/644,250,43),150))/10,0)*10</f>
        <v>300</v>
      </c>
      <c r="X579" s="21">
        <f>ROUNDDOWN(IF(W579=W578,X578,(ROW()-2)/644),2)</f>
        <v>0.88</v>
      </c>
      <c r="Y579" s="3" t="e">
        <f>ROUNDDOWN(IF(L579=L578,Y578,MAX(_xlfn.NORM.INV((ROW()-2)/368,250,43),150))/10,0)*10</f>
        <v>#NUM!</v>
      </c>
      <c r="Z579" s="21" t="e">
        <f>ROUNDDOWN(IF(Y579=Y578,Z578,(ROW()-2)/368+0.01),2)</f>
        <v>#NUM!</v>
      </c>
    </row>
    <row r="580" spans="1:26" x14ac:dyDescent="0.2">
      <c r="A580" s="4" t="s">
        <v>1942</v>
      </c>
      <c r="B580" s="10" t="s">
        <v>1943</v>
      </c>
      <c r="C580" s="14" t="s">
        <v>1866</v>
      </c>
      <c r="D580" s="10"/>
      <c r="E580" s="3" t="s">
        <v>1744</v>
      </c>
      <c r="F580" s="3" t="s">
        <v>1744</v>
      </c>
      <c r="G580" s="3" t="s">
        <v>25</v>
      </c>
      <c r="H580" s="3" t="s">
        <v>21</v>
      </c>
      <c r="I580" s="3">
        <v>44</v>
      </c>
      <c r="J580" s="3">
        <v>300</v>
      </c>
      <c r="K580" s="21">
        <v>0.88</v>
      </c>
      <c r="L580" s="3">
        <v>47</v>
      </c>
      <c r="M580" s="3">
        <v>270</v>
      </c>
      <c r="N580" s="21">
        <v>0.69</v>
      </c>
      <c r="O580" s="25">
        <v>570</v>
      </c>
      <c r="P580" s="21">
        <v>0.82</v>
      </c>
      <c r="Q580" s="21">
        <v>0.71</v>
      </c>
      <c r="T580" s="25">
        <f>J580+M580</f>
        <v>570</v>
      </c>
      <c r="U580" s="21">
        <f>ROUNDDOWN(IF(T580=T579,U579,(ROW()-2)/368),2)</f>
        <v>1.56</v>
      </c>
      <c r="V580" s="21">
        <f>ROUNDDOWN(IF(O580=O579,V579,(ROW()-2)/60+0.01),2)</f>
        <v>9.6199999999999992</v>
      </c>
      <c r="W580" s="25">
        <f>ROUNDDOWN(IF(I580=I579,W579,MAX(_xlfn.NORM.INV((ROW()-2)/644,250,43),150))/10,0)*10</f>
        <v>300</v>
      </c>
      <c r="X580" s="21">
        <f>ROUNDDOWN(IF(W580=W579,X579,(ROW()-2)/644),2)</f>
        <v>0.88</v>
      </c>
      <c r="Y580" s="3" t="e">
        <f>ROUNDDOWN(IF(L580=L579,Y579,MAX(_xlfn.NORM.INV((ROW()-2)/368,250,43),150))/10,0)*10</f>
        <v>#NUM!</v>
      </c>
      <c r="Z580" s="21" t="e">
        <f>ROUNDDOWN(IF(Y580=Y579,Z579,(ROW()-2)/368+0.01),2)</f>
        <v>#NUM!</v>
      </c>
    </row>
    <row r="581" spans="1:26" x14ac:dyDescent="0.2">
      <c r="A581" s="4" t="s">
        <v>1946</v>
      </c>
      <c r="B581" s="10" t="s">
        <v>1947</v>
      </c>
      <c r="C581" s="14" t="s">
        <v>1866</v>
      </c>
      <c r="D581" s="10"/>
      <c r="E581" s="3" t="s">
        <v>1744</v>
      </c>
      <c r="F581" s="3" t="s">
        <v>1744</v>
      </c>
      <c r="G581" s="3" t="s">
        <v>25</v>
      </c>
      <c r="H581" s="3" t="s">
        <v>21</v>
      </c>
      <c r="I581" s="3">
        <v>44</v>
      </c>
      <c r="J581" s="3">
        <v>300</v>
      </c>
      <c r="K581" s="21">
        <v>0.88</v>
      </c>
      <c r="L581" s="3">
        <v>61</v>
      </c>
      <c r="M581" s="3">
        <v>280</v>
      </c>
      <c r="N581" s="21">
        <v>0.77</v>
      </c>
      <c r="O581" s="25">
        <v>580</v>
      </c>
      <c r="P581" s="21">
        <v>0.85</v>
      </c>
      <c r="Q581" s="21">
        <v>0.79</v>
      </c>
      <c r="T581" s="25">
        <f>J581+M581</f>
        <v>580</v>
      </c>
      <c r="U581" s="21">
        <f>ROUNDDOWN(IF(T581=T580,U580,(ROW()-2)/368),2)</f>
        <v>1.57</v>
      </c>
      <c r="V581" s="21">
        <f>ROUNDDOWN(IF(O581=O580,V580,(ROW()-2)/60+0.01),2)</f>
        <v>9.66</v>
      </c>
      <c r="W581" s="25">
        <f>ROUNDDOWN(IF(I581=I580,W580,MAX(_xlfn.NORM.INV((ROW()-2)/644,250,43),150))/10,0)*10</f>
        <v>300</v>
      </c>
      <c r="X581" s="21">
        <f>ROUNDDOWN(IF(W581=W580,X580,(ROW()-2)/644),2)</f>
        <v>0.88</v>
      </c>
      <c r="Y581" s="3" t="e">
        <f>ROUNDDOWN(IF(L581=L580,Y580,MAX(_xlfn.NORM.INV((ROW()-2)/368,250,43),150))/10,0)*10</f>
        <v>#NUM!</v>
      </c>
      <c r="Z581" s="21" t="e">
        <f>ROUNDDOWN(IF(Y581=Y580,Z580,(ROW()-2)/368+0.01),2)</f>
        <v>#NUM!</v>
      </c>
    </row>
    <row r="582" spans="1:26" x14ac:dyDescent="0.2">
      <c r="A582" s="4" t="s">
        <v>253</v>
      </c>
      <c r="B582" s="10" t="s">
        <v>254</v>
      </c>
      <c r="C582" s="14" t="s">
        <v>232</v>
      </c>
      <c r="D582" s="10"/>
      <c r="E582" s="3" t="s">
        <v>203</v>
      </c>
      <c r="F582" s="3" t="s">
        <v>204</v>
      </c>
      <c r="G582" s="3" t="s">
        <v>25</v>
      </c>
      <c r="H582" s="3" t="s">
        <v>21</v>
      </c>
      <c r="I582" s="3">
        <v>44</v>
      </c>
      <c r="J582" s="3">
        <v>300</v>
      </c>
      <c r="K582" s="21">
        <v>0.88</v>
      </c>
      <c r="L582" s="3">
        <v>18</v>
      </c>
      <c r="M582" s="3">
        <v>230</v>
      </c>
      <c r="N582" s="21">
        <v>0.33</v>
      </c>
      <c r="O582" s="25">
        <v>530</v>
      </c>
      <c r="P582" s="21">
        <v>0.67</v>
      </c>
      <c r="Q582" s="21">
        <v>0.73</v>
      </c>
      <c r="T582" s="25">
        <f>J582+M582</f>
        <v>530</v>
      </c>
      <c r="U582" s="21">
        <f>ROUNDDOWN(IF(T582=T581,U581,(ROW()-2)/368),2)</f>
        <v>1.57</v>
      </c>
      <c r="V582" s="21">
        <f>ROUNDDOWN(IF(O582=O581,V581,(ROW()-274)/103+0.01),2)</f>
        <v>3</v>
      </c>
      <c r="W582" s="25">
        <f>ROUNDDOWN(IF(I582=I581,W581,MAX(_xlfn.NORM.INV((ROW()-2)/644,250,43),150))/10,0)*10</f>
        <v>300</v>
      </c>
      <c r="X582" s="21">
        <f>ROUNDDOWN(IF(W582=W581,X581,(ROW()-2)/644),2)</f>
        <v>0.88</v>
      </c>
      <c r="Y582" s="3" t="e">
        <f>ROUNDDOWN(IF(L582=L581,Y581,MAX(_xlfn.NORM.INV((ROW()-2)/368,250,43),150))/10,0)*10</f>
        <v>#NUM!</v>
      </c>
      <c r="Z582" s="21" t="e">
        <f>ROUNDDOWN(IF(Y582=Y581,Z581,(ROW()-2)/368+0.01),2)</f>
        <v>#NUM!</v>
      </c>
    </row>
    <row r="583" spans="1:26" x14ac:dyDescent="0.2">
      <c r="A583" s="4" t="s">
        <v>1334</v>
      </c>
      <c r="B583" s="10" t="s">
        <v>1335</v>
      </c>
      <c r="C583" s="14" t="s">
        <v>1319</v>
      </c>
      <c r="D583" s="10"/>
      <c r="E583" s="3" t="s">
        <v>203</v>
      </c>
      <c r="F583" s="3" t="s">
        <v>1268</v>
      </c>
      <c r="G583" s="3" t="s">
        <v>25</v>
      </c>
      <c r="H583" s="3" t="s">
        <v>21</v>
      </c>
      <c r="I583" s="3">
        <v>44</v>
      </c>
      <c r="J583" s="3">
        <v>300</v>
      </c>
      <c r="K583" s="21">
        <v>0.88</v>
      </c>
      <c r="L583" s="3">
        <v>39</v>
      </c>
      <c r="M583" s="3">
        <v>260</v>
      </c>
      <c r="N583" s="21">
        <v>0.63</v>
      </c>
      <c r="O583" s="25">
        <v>560</v>
      </c>
      <c r="P583" s="21">
        <v>0.79</v>
      </c>
      <c r="Q583" s="21">
        <v>0.83</v>
      </c>
      <c r="T583" s="25">
        <f>J583+M583</f>
        <v>560</v>
      </c>
      <c r="U583" s="21">
        <f>ROUNDDOWN(IF(T583=T582,U582,(ROW()-2)/368),2)</f>
        <v>1.57</v>
      </c>
      <c r="V583" s="21">
        <f>ROUNDDOWN(IF(O583=O582,V582,(ROW()-274)/103+0.01),2)</f>
        <v>3.01</v>
      </c>
      <c r="W583" s="25">
        <f>ROUNDDOWN(IF(I583=I582,W582,MAX(_xlfn.NORM.INV((ROW()-2)/644,250,43),150))/10,0)*10</f>
        <v>300</v>
      </c>
      <c r="X583" s="21">
        <f>ROUNDDOWN(IF(W583=W582,X582,(ROW()-2)/644),2)</f>
        <v>0.88</v>
      </c>
      <c r="Y583" s="3" t="e">
        <f>ROUNDDOWN(IF(L583=L582,Y582,MAX(_xlfn.NORM.INV((ROW()-2)/368,250,43),150))/10,0)*10</f>
        <v>#NUM!</v>
      </c>
      <c r="Z583" s="21" t="e">
        <f>ROUNDDOWN(IF(Y583=Y582,Z582,(ROW()-2)/368+0.01),2)</f>
        <v>#NUM!</v>
      </c>
    </row>
    <row r="584" spans="1:26" x14ac:dyDescent="0.2">
      <c r="A584" s="4" t="s">
        <v>518</v>
      </c>
      <c r="B584" s="10" t="s">
        <v>519</v>
      </c>
      <c r="C584" s="14" t="s">
        <v>472</v>
      </c>
      <c r="D584" s="10"/>
      <c r="E584" s="3" t="s">
        <v>203</v>
      </c>
      <c r="F584" s="3" t="s">
        <v>423</v>
      </c>
      <c r="G584" s="3" t="s">
        <v>25</v>
      </c>
      <c r="H584" s="3" t="s">
        <v>21</v>
      </c>
      <c r="I584" s="3">
        <v>44</v>
      </c>
      <c r="J584" s="3">
        <v>300</v>
      </c>
      <c r="K584" s="21">
        <v>0.88</v>
      </c>
      <c r="L584" s="3">
        <v>72</v>
      </c>
      <c r="M584" s="3">
        <v>290</v>
      </c>
      <c r="N584" s="21">
        <v>0.84</v>
      </c>
      <c r="O584" s="25">
        <v>590</v>
      </c>
      <c r="P584" s="21">
        <v>0.89</v>
      </c>
      <c r="Q584" s="21">
        <v>0.94</v>
      </c>
      <c r="T584" s="25">
        <f>J584+M584</f>
        <v>590</v>
      </c>
      <c r="U584" s="21">
        <f>ROUNDDOWN(IF(T584=T583,U583,(ROW()-2)/368),2)</f>
        <v>1.58</v>
      </c>
      <c r="V584" s="21">
        <f>ROUNDDOWN(IF(O584=O583,V583,(ROW()-274)/103+0.01),2)</f>
        <v>3.01</v>
      </c>
      <c r="W584" s="25">
        <f>ROUNDDOWN(IF(I584=I583,W583,MAX(_xlfn.NORM.INV((ROW()-2)/644,250,43),150))/10,0)*10</f>
        <v>300</v>
      </c>
      <c r="X584" s="21">
        <f>ROUNDDOWN(IF(W584=W583,X583,(ROW()-2)/644),2)</f>
        <v>0.88</v>
      </c>
      <c r="Y584" s="3" t="e">
        <f>ROUNDDOWN(IF(L584=L583,Y583,MAX(_xlfn.NORM.INV((ROW()-2)/368,250,43),150))/10,0)*10</f>
        <v>#NUM!</v>
      </c>
      <c r="Z584" s="21" t="e">
        <f>ROUNDDOWN(IF(Y584=Y583,Z583,(ROW()-2)/368+0.01),2)</f>
        <v>#NUM!</v>
      </c>
    </row>
    <row r="585" spans="1:26" x14ac:dyDescent="0.2">
      <c r="A585" s="5" t="s">
        <v>131</v>
      </c>
      <c r="B585" s="6" t="s">
        <v>132</v>
      </c>
      <c r="C585" s="14" t="s">
        <v>99</v>
      </c>
      <c r="D585" s="6"/>
      <c r="E585" s="3" t="s">
        <v>65</v>
      </c>
      <c r="F585" s="3" t="s">
        <v>66</v>
      </c>
      <c r="G585" s="3" t="s">
        <v>25</v>
      </c>
      <c r="H585" s="3" t="s">
        <v>67</v>
      </c>
      <c r="I585" s="3">
        <v>44</v>
      </c>
      <c r="J585" s="3">
        <v>300</v>
      </c>
      <c r="K585" s="21">
        <v>0.88</v>
      </c>
      <c r="L585" s="3">
        <v>93</v>
      </c>
      <c r="M585" s="3">
        <v>290</v>
      </c>
      <c r="N585" s="21">
        <v>0.82</v>
      </c>
      <c r="O585" s="25">
        <v>590</v>
      </c>
      <c r="P585" s="21">
        <v>0.93</v>
      </c>
      <c r="Q585" s="21">
        <v>0.94</v>
      </c>
      <c r="T585" s="25">
        <f>J585+M585</f>
        <v>590</v>
      </c>
      <c r="U585" s="21">
        <f>ROUNDDOWN(IF(T585=T584,U584,(ROW()-370)/276),2)</f>
        <v>1.58</v>
      </c>
      <c r="V585" s="21">
        <f>ROUNDDOWN(IF(O585=O584,V584,(ROW()-592)/78+0.02),2)</f>
        <v>3.01</v>
      </c>
      <c r="W585" s="25">
        <f>ROUNDDOWN(IF(I585=I584,W584,MAX(_xlfn.NORM.INV((ROW()-2)/644,250,43),150))/10,0)*10</f>
        <v>300</v>
      </c>
      <c r="X585" s="21">
        <f>ROUNDDOWN(IF(W585=W584,X584,(ROW()-2)/644),2)</f>
        <v>0.88</v>
      </c>
      <c r="Y585" s="3">
        <f>ROUNDDOWN(IF(L584=L585,Y584,MAX(_xlfn.NORM.INV((ROW()-370)/276,250,43),150))/10,0)*10</f>
        <v>280</v>
      </c>
      <c r="Z585" s="21" t="e">
        <f>ROUNDDOWN(IF(Y585=Y584,Z584,(ROW()-370)/276),2)</f>
        <v>#NUM!</v>
      </c>
    </row>
    <row r="586" spans="1:26" x14ac:dyDescent="0.2">
      <c r="A586" s="4" t="s">
        <v>1222</v>
      </c>
      <c r="B586" s="10" t="s">
        <v>1223</v>
      </c>
      <c r="C586" s="14" t="s">
        <v>1199</v>
      </c>
      <c r="D586" s="10"/>
      <c r="E586" s="3" t="s">
        <v>280</v>
      </c>
      <c r="F586" s="3" t="s">
        <v>1180</v>
      </c>
      <c r="G586" s="3" t="s">
        <v>25</v>
      </c>
      <c r="H586" s="3" t="s">
        <v>21</v>
      </c>
      <c r="I586" s="3">
        <v>44</v>
      </c>
      <c r="J586" s="3">
        <v>300</v>
      </c>
      <c r="K586" s="21">
        <v>0.88</v>
      </c>
      <c r="L586" s="3">
        <v>36</v>
      </c>
      <c r="M586" s="3">
        <v>250</v>
      </c>
      <c r="N586" s="21">
        <v>0.53</v>
      </c>
      <c r="O586" s="25">
        <v>550</v>
      </c>
      <c r="P586" s="21">
        <v>0.76</v>
      </c>
      <c r="Q586" s="21">
        <v>0.71</v>
      </c>
      <c r="T586" s="25">
        <f>J586+M586</f>
        <v>550</v>
      </c>
      <c r="U586" s="21">
        <f>ROUNDDOWN(IF(T586=T585,U585,(ROW()-2)/368),2)</f>
        <v>1.58</v>
      </c>
      <c r="V586" s="21">
        <f>ROUNDDOWN(IF(O586=O585,V585,(ROW()-953)/18+0.05),2)</f>
        <v>-20.329999999999998</v>
      </c>
      <c r="W586" s="25">
        <f>ROUNDDOWN(IF(I586=I585,W585,MAX(_xlfn.NORM.INV((ROW()-2)/644,250,43),150))/10,0)*10</f>
        <v>300</v>
      </c>
      <c r="X586" s="21">
        <f>ROUNDDOWN(IF(W586=W585,X585,(ROW()-2)/644),2)</f>
        <v>0.88</v>
      </c>
      <c r="Y586" s="3" t="e">
        <f>ROUNDDOWN(IF(L586=L585,Y585,MAX(_xlfn.NORM.INV((ROW()-2)/368,250,43),150))/10,0)*10</f>
        <v>#NUM!</v>
      </c>
      <c r="Z586" s="21" t="e">
        <f>ROUNDDOWN(IF(Y586=Y585,Z585,(ROW()-2)/368+0.01),2)</f>
        <v>#NUM!</v>
      </c>
    </row>
    <row r="587" spans="1:26" x14ac:dyDescent="0.2">
      <c r="A587" s="4" t="s">
        <v>1206</v>
      </c>
      <c r="B587" s="10" t="s">
        <v>1207</v>
      </c>
      <c r="C587" s="14" t="s">
        <v>1199</v>
      </c>
      <c r="D587" s="10"/>
      <c r="E587" s="3" t="s">
        <v>280</v>
      </c>
      <c r="F587" s="3" t="s">
        <v>1180</v>
      </c>
      <c r="G587" s="3" t="s">
        <v>25</v>
      </c>
      <c r="H587" s="3" t="s">
        <v>21</v>
      </c>
      <c r="I587" s="3">
        <v>44</v>
      </c>
      <c r="J587" s="3">
        <v>300</v>
      </c>
      <c r="K587" s="21">
        <v>0.88</v>
      </c>
      <c r="L587" s="3">
        <v>84</v>
      </c>
      <c r="M587" s="3">
        <v>300</v>
      </c>
      <c r="N587" s="21">
        <v>0.89</v>
      </c>
      <c r="O587" s="25">
        <v>600</v>
      </c>
      <c r="P587" s="21">
        <v>0.91</v>
      </c>
      <c r="Q587" s="21">
        <v>0.88</v>
      </c>
      <c r="T587" s="25">
        <f>J587+M587</f>
        <v>600</v>
      </c>
      <c r="U587" s="21">
        <f>ROUNDDOWN(IF(T587=T586,U586,(ROW()-2)/368),2)</f>
        <v>1.58</v>
      </c>
      <c r="V587" s="21">
        <f>ROUNDDOWN(IF(O587=O586,V586,(ROW()-953)/18+0.05),2)</f>
        <v>-20.28</v>
      </c>
      <c r="W587" s="25">
        <f>ROUNDDOWN(IF(I587=I586,W586,MAX(_xlfn.NORM.INV((ROW()-2)/644,250,43),150))/10,0)*10</f>
        <v>300</v>
      </c>
      <c r="X587" s="21">
        <f>ROUNDDOWN(IF(W587=W586,X586,(ROW()-2)/644),2)</f>
        <v>0.88</v>
      </c>
      <c r="Y587" s="3" t="e">
        <f>ROUNDDOWN(IF(L587=L586,Y586,MAX(_xlfn.NORM.INV((ROW()-2)/368,250,43),150))/10,0)*10</f>
        <v>#NUM!</v>
      </c>
      <c r="Z587" s="21" t="e">
        <f>ROUNDDOWN(IF(Y587=Y586,Z586,(ROW()-2)/368+0.01),2)</f>
        <v>#NUM!</v>
      </c>
    </row>
    <row r="588" spans="1:26" x14ac:dyDescent="0.2">
      <c r="A588" s="3" t="s">
        <v>2359</v>
      </c>
      <c r="B588" s="3" t="s">
        <v>2360</v>
      </c>
      <c r="C588" s="14" t="s">
        <v>2361</v>
      </c>
      <c r="E588" s="3" t="s">
        <v>2308</v>
      </c>
      <c r="F588" s="3" t="s">
        <v>2362</v>
      </c>
      <c r="G588" s="3" t="s">
        <v>25</v>
      </c>
      <c r="H588" s="3" t="s">
        <v>21</v>
      </c>
      <c r="I588" s="3">
        <v>44</v>
      </c>
      <c r="J588" s="3">
        <v>300</v>
      </c>
      <c r="K588" s="21">
        <v>0.88</v>
      </c>
      <c r="L588" s="3">
        <v>78</v>
      </c>
      <c r="M588" s="3">
        <v>300</v>
      </c>
      <c r="N588" s="21">
        <v>0.89</v>
      </c>
      <c r="O588" s="25">
        <v>600</v>
      </c>
      <c r="P588" s="21">
        <v>0.91</v>
      </c>
      <c r="Q588" s="21">
        <v>0.99</v>
      </c>
      <c r="T588" s="25">
        <f>J588+M588</f>
        <v>600</v>
      </c>
      <c r="U588" s="21">
        <f>ROUNDDOWN(IF(T588=T587,U587,(ROW()-2)/368),2)</f>
        <v>1.58</v>
      </c>
      <c r="V588" s="21">
        <f>ROUNDDOWN(IF(O588=O587,V587,(ROW()-1019)/11+0.09),2)</f>
        <v>-20.28</v>
      </c>
      <c r="W588" s="25">
        <f>ROUNDDOWN(IF(I588=I587,W587,MAX(_xlfn.NORM.INV((ROW()-2)/644,250,43),150))/10,0)*10</f>
        <v>300</v>
      </c>
      <c r="X588" s="21">
        <f>ROUNDDOWN(IF(W588=W587,X587,(ROW()-2)/644),2)</f>
        <v>0.88</v>
      </c>
      <c r="Y588" s="3" t="e">
        <f>ROUNDDOWN(IF(L588=L587,Y587,MAX(_xlfn.NORM.INV((ROW()-2)/368,250,43),150))/10,0)*10</f>
        <v>#NUM!</v>
      </c>
      <c r="Z588" s="21" t="e">
        <f>ROUNDDOWN(IF(Y588=Y587,Z587,(ROW()-2)/368+0.01),2)</f>
        <v>#NUM!</v>
      </c>
    </row>
    <row r="589" spans="1:26" x14ac:dyDescent="0.2">
      <c r="A589" s="4" t="s">
        <v>1875</v>
      </c>
      <c r="B589" s="10" t="s">
        <v>1876</v>
      </c>
      <c r="C589" s="14" t="s">
        <v>1866</v>
      </c>
      <c r="D589" s="10"/>
      <c r="E589" s="3" t="s">
        <v>1744</v>
      </c>
      <c r="F589" s="3" t="s">
        <v>1744</v>
      </c>
      <c r="G589" s="3" t="s">
        <v>25</v>
      </c>
      <c r="H589" s="3" t="s">
        <v>21</v>
      </c>
      <c r="I589" s="3">
        <v>45</v>
      </c>
      <c r="J589" s="3">
        <v>300</v>
      </c>
      <c r="K589" s="21">
        <v>0.88</v>
      </c>
      <c r="L589" s="3">
        <v>58</v>
      </c>
      <c r="M589" s="3">
        <v>280</v>
      </c>
      <c r="N589" s="21">
        <v>0.77</v>
      </c>
      <c r="O589" s="25">
        <v>580</v>
      </c>
      <c r="P589" s="21">
        <v>0.85</v>
      </c>
      <c r="Q589" s="21">
        <v>0.79</v>
      </c>
      <c r="T589" s="25">
        <f>J589+M589</f>
        <v>580</v>
      </c>
      <c r="U589" s="21">
        <f>ROUNDDOWN(IF(T589=T588,U588,(ROW()-2)/368),2)</f>
        <v>1.59</v>
      </c>
      <c r="V589" s="21">
        <f>ROUNDDOWN(IF(O589=O588,V588,(ROW()-2)/60+0.01),2)</f>
        <v>9.7899999999999991</v>
      </c>
      <c r="W589" s="25">
        <f>ROUNDDOWN(IF(I589=I588,W588,MAX(_xlfn.NORM.INV((ROW()-2)/644,250,43),150))/10,0)*10</f>
        <v>300</v>
      </c>
      <c r="X589" s="21">
        <f>ROUNDDOWN(IF(W589=W588,X588,(ROW()-2)/644),2)</f>
        <v>0.88</v>
      </c>
      <c r="Y589" s="3" t="e">
        <f>ROUNDDOWN(IF(L589=L588,Y588,MAX(_xlfn.NORM.INV((ROW()-2)/368,250,43),150))/10,0)*10</f>
        <v>#NUM!</v>
      </c>
      <c r="Z589" s="21" t="e">
        <f>ROUNDDOWN(IF(Y589=Y588,Z588,(ROW()-2)/368+0.01),2)</f>
        <v>#NUM!</v>
      </c>
    </row>
    <row r="590" spans="1:26" x14ac:dyDescent="0.2">
      <c r="A590" s="4" t="s">
        <v>1224</v>
      </c>
      <c r="B590" s="10" t="s">
        <v>1225</v>
      </c>
      <c r="C590" s="14" t="s">
        <v>1199</v>
      </c>
      <c r="D590" s="10"/>
      <c r="E590" s="3" t="s">
        <v>280</v>
      </c>
      <c r="F590" s="3" t="s">
        <v>1180</v>
      </c>
      <c r="G590" s="3" t="s">
        <v>25</v>
      </c>
      <c r="H590" s="3" t="s">
        <v>21</v>
      </c>
      <c r="I590" s="3">
        <v>46</v>
      </c>
      <c r="J590" s="3">
        <v>300</v>
      </c>
      <c r="K590" s="21">
        <v>0.88</v>
      </c>
      <c r="L590" s="3">
        <v>28</v>
      </c>
      <c r="M590" s="3">
        <v>240</v>
      </c>
      <c r="N590" s="21">
        <v>0.45</v>
      </c>
      <c r="O590" s="25">
        <v>540</v>
      </c>
      <c r="P590" s="21">
        <v>0.72</v>
      </c>
      <c r="Q590" s="21">
        <v>0.66</v>
      </c>
      <c r="T590" s="25">
        <f>J590+M590</f>
        <v>540</v>
      </c>
      <c r="U590" s="21">
        <f>ROUNDDOWN(IF(T590=T589,U589,(ROW()-2)/368),2)</f>
        <v>1.59</v>
      </c>
      <c r="V590" s="21">
        <f>ROUNDDOWN(IF(O590=O589,V589,(ROW()-953)/18+0.05),2)</f>
        <v>-20.11</v>
      </c>
      <c r="W590" s="25">
        <f>ROUNDDOWN(IF(I590=I589,W589,MAX(_xlfn.NORM.INV((ROW()-2)/644,250,43),150))/10,0)*10</f>
        <v>300</v>
      </c>
      <c r="X590" s="21">
        <f>ROUNDDOWN(IF(W590=W589,X589,(ROW()-2)/644),2)</f>
        <v>0.88</v>
      </c>
      <c r="Y590" s="3" t="e">
        <f>ROUNDDOWN(IF(L590=L589,Y589,MAX(_xlfn.NORM.INV((ROW()-2)/368,250,43),150))/10,0)*10</f>
        <v>#NUM!</v>
      </c>
      <c r="Z590" s="21" t="e">
        <f>ROUNDDOWN(IF(Y590=Y589,Z589,(ROW()-2)/368+0.01),2)</f>
        <v>#NUM!</v>
      </c>
    </row>
    <row r="591" spans="1:26" x14ac:dyDescent="0.2">
      <c r="A591" s="3" t="s">
        <v>2352</v>
      </c>
      <c r="B591" s="3" t="s">
        <v>2353</v>
      </c>
      <c r="C591" s="14" t="s">
        <v>2354</v>
      </c>
      <c r="E591" s="3" t="s">
        <v>2308</v>
      </c>
      <c r="F591" s="3" t="s">
        <v>2309</v>
      </c>
      <c r="G591" s="3" t="s">
        <v>25</v>
      </c>
      <c r="H591" s="3" t="s">
        <v>67</v>
      </c>
      <c r="I591" s="3">
        <v>46</v>
      </c>
      <c r="J591" s="3">
        <v>300</v>
      </c>
      <c r="K591" s="21">
        <v>0.88</v>
      </c>
      <c r="L591" s="3">
        <v>107</v>
      </c>
      <c r="M591" s="3">
        <v>320</v>
      </c>
      <c r="N591" s="21">
        <v>0.95</v>
      </c>
      <c r="O591" s="25">
        <v>620</v>
      </c>
      <c r="P591" s="21">
        <v>0.97</v>
      </c>
      <c r="Q591" s="21">
        <v>0.66</v>
      </c>
      <c r="T591" s="25">
        <f>J591+M591</f>
        <v>620</v>
      </c>
      <c r="U591" s="21">
        <f>ROUNDDOWN(IF(T591=T590,U590,(ROW()-370)/276),2)</f>
        <v>0.8</v>
      </c>
      <c r="V591" s="21">
        <v>0.66</v>
      </c>
      <c r="W591" s="25">
        <f>ROUNDDOWN(IF(I591=I590,W590,MAX(_xlfn.NORM.INV((ROW()-2)/644,250,43),150))/10,0)*10</f>
        <v>300</v>
      </c>
      <c r="X591" s="21">
        <f>ROUNDDOWN(IF(W591=W590,X590,(ROW()-2)/644),2)</f>
        <v>0.88</v>
      </c>
      <c r="Y591" s="3">
        <f>ROUNDDOWN(IF(L590=L591,Y590,MAX(_xlfn.NORM.INV((ROW()-370)/276,250,43),150))/10,0)*10</f>
        <v>280</v>
      </c>
      <c r="Z591" s="21" t="e">
        <f>ROUNDDOWN(IF(Y591=Y590,Z590,(ROW()-370)/276),2)</f>
        <v>#NUM!</v>
      </c>
    </row>
    <row r="592" spans="1:26" x14ac:dyDescent="0.2">
      <c r="A592" s="4" t="s">
        <v>1930</v>
      </c>
      <c r="B592" s="10" t="s">
        <v>1931</v>
      </c>
      <c r="C592" s="14" t="s">
        <v>1866</v>
      </c>
      <c r="D592" s="10"/>
      <c r="E592" s="3" t="s">
        <v>1744</v>
      </c>
      <c r="F592" s="3" t="s">
        <v>1744</v>
      </c>
      <c r="G592" s="3" t="s">
        <v>25</v>
      </c>
      <c r="H592" s="3" t="s">
        <v>21</v>
      </c>
      <c r="I592" s="3">
        <v>47</v>
      </c>
      <c r="J592" s="3">
        <v>300</v>
      </c>
      <c r="K592" s="21">
        <v>0.88</v>
      </c>
      <c r="L592" s="3">
        <v>14</v>
      </c>
      <c r="M592" s="3">
        <v>230</v>
      </c>
      <c r="N592" s="21">
        <v>0.33</v>
      </c>
      <c r="O592" s="25">
        <v>530</v>
      </c>
      <c r="P592" s="21">
        <v>0.67</v>
      </c>
      <c r="Q592" s="21">
        <v>0.54</v>
      </c>
      <c r="T592" s="25">
        <f>J592+M592</f>
        <v>530</v>
      </c>
      <c r="U592" s="21">
        <f>ROUNDDOWN(IF(T592=T591,U591,(ROW()-2)/368),2)</f>
        <v>1.6</v>
      </c>
      <c r="V592" s="21">
        <f>ROUNDDOWN(IF(O592=O591,V591,(ROW()-2)/60+0.01),2)</f>
        <v>9.84</v>
      </c>
      <c r="W592" s="25">
        <f>ROUNDDOWN(IF(I592=I591,W591,MAX(_xlfn.NORM.INV((ROW()-2)/644,250,43),150))/10,0)*10</f>
        <v>300</v>
      </c>
      <c r="X592" s="21">
        <f>ROUNDDOWN(IF(W592=W591,X591,(ROW()-2)/644),2)</f>
        <v>0.88</v>
      </c>
      <c r="Y592" s="3" t="e">
        <f>ROUNDDOWN(IF(L592=L591,Y591,MAX(_xlfn.NORM.INV((ROW()-2)/368,250,43),150))/10,0)*10</f>
        <v>#NUM!</v>
      </c>
      <c r="Z592" s="21" t="e">
        <f>ROUNDDOWN(IF(Y592=Y591,Z591,(ROW()-2)/368+0.01),2)</f>
        <v>#NUM!</v>
      </c>
    </row>
    <row r="593" spans="1:26" x14ac:dyDescent="0.2">
      <c r="A593" s="4" t="s">
        <v>1950</v>
      </c>
      <c r="B593" s="10" t="s">
        <v>1951</v>
      </c>
      <c r="C593" s="14" t="s">
        <v>1866</v>
      </c>
      <c r="D593" s="10"/>
      <c r="E593" s="3" t="s">
        <v>1744</v>
      </c>
      <c r="F593" s="3" t="s">
        <v>1744</v>
      </c>
      <c r="G593" s="3" t="s">
        <v>25</v>
      </c>
      <c r="H593" s="3" t="s">
        <v>21</v>
      </c>
      <c r="I593" s="3">
        <v>47</v>
      </c>
      <c r="J593" s="3">
        <v>300</v>
      </c>
      <c r="K593" s="21">
        <v>0.88</v>
      </c>
      <c r="L593" s="3">
        <v>83</v>
      </c>
      <c r="M593" s="3">
        <v>300</v>
      </c>
      <c r="N593" s="21">
        <v>0.89</v>
      </c>
      <c r="O593" s="25">
        <v>600</v>
      </c>
      <c r="P593" s="21">
        <v>0.91</v>
      </c>
      <c r="Q593" s="21">
        <v>0.86</v>
      </c>
      <c r="T593" s="25">
        <f>J593+M593</f>
        <v>600</v>
      </c>
      <c r="U593" s="21">
        <f>ROUNDDOWN(IF(T593=T592,U592,(ROW()-2)/368),2)</f>
        <v>1.6</v>
      </c>
      <c r="V593" s="21">
        <f>ROUNDDOWN(IF(O593=O592,V592,(ROW()-2)/60+0.01),2)</f>
        <v>9.86</v>
      </c>
      <c r="W593" s="25">
        <f>ROUNDDOWN(IF(I593=I592,W592,MAX(_xlfn.NORM.INV((ROW()-2)/644,250,43),150))/10,0)*10</f>
        <v>300</v>
      </c>
      <c r="X593" s="21">
        <f>ROUNDDOWN(IF(W593=W592,X592,(ROW()-2)/644),2)</f>
        <v>0.88</v>
      </c>
      <c r="Y593" s="3" t="e">
        <f>ROUNDDOWN(IF(L593=L592,Y592,MAX(_xlfn.NORM.INV((ROW()-2)/368,250,43),150))/10,0)*10</f>
        <v>#NUM!</v>
      </c>
      <c r="Z593" s="21" t="e">
        <f>ROUNDDOWN(IF(Y593=Y592,Z592,(ROW()-2)/368+0.01),2)</f>
        <v>#NUM!</v>
      </c>
    </row>
    <row r="594" spans="1:26" x14ac:dyDescent="0.2">
      <c r="A594" s="4" t="s">
        <v>1996</v>
      </c>
      <c r="B594" s="10" t="s">
        <v>1997</v>
      </c>
      <c r="C594" s="14" t="s">
        <v>1991</v>
      </c>
      <c r="D594" s="10"/>
      <c r="E594" s="3" t="s">
        <v>1744</v>
      </c>
      <c r="F594" s="3" t="s">
        <v>1744</v>
      </c>
      <c r="G594" s="3" t="s">
        <v>25</v>
      </c>
      <c r="H594" s="3" t="s">
        <v>67</v>
      </c>
      <c r="I594" s="3">
        <v>47</v>
      </c>
      <c r="J594" s="3">
        <v>300</v>
      </c>
      <c r="K594" s="21">
        <v>0.88</v>
      </c>
      <c r="L594" s="3">
        <v>55</v>
      </c>
      <c r="M594" s="3">
        <v>240</v>
      </c>
      <c r="N594" s="21">
        <v>0.41</v>
      </c>
      <c r="O594" s="25">
        <v>540</v>
      </c>
      <c r="P594" s="21">
        <v>0.79</v>
      </c>
      <c r="Q594" s="21">
        <v>0.92</v>
      </c>
      <c r="T594" s="25">
        <f>J594+M594</f>
        <v>540</v>
      </c>
      <c r="U594" s="21">
        <f>ROUNDDOWN(IF(T594=T593,U593,(ROW()-370)/276),2)</f>
        <v>0.81</v>
      </c>
      <c r="V594" s="21">
        <f>ROUNDDOWN(IF(O594=O593,V593,(ROW()-62)/29+0.06),2)</f>
        <v>18.399999999999999</v>
      </c>
      <c r="W594" s="25">
        <f>ROUNDDOWN(IF(I594=I593,W593,MAX(_xlfn.NORM.INV((ROW()-2)/644,250,43),150))/10,0)*10</f>
        <v>300</v>
      </c>
      <c r="X594" s="21">
        <f>ROUNDDOWN(IF(W594=W593,X593,(ROW()-2)/644),2)</f>
        <v>0.88</v>
      </c>
      <c r="Y594" s="3">
        <f>ROUNDDOWN(IF(L593=L594,Y593,MAX(_xlfn.NORM.INV((ROW()-370)/276,250,43),150))/10,0)*10</f>
        <v>280</v>
      </c>
      <c r="Z594" s="21" t="e">
        <f>ROUNDDOWN(IF(Y594=Y593,Z593,(ROW()-370)/276),2)</f>
        <v>#NUM!</v>
      </c>
    </row>
    <row r="595" spans="1:26" x14ac:dyDescent="0.2">
      <c r="A595" s="4" t="s">
        <v>1362</v>
      </c>
      <c r="B595" s="10" t="s">
        <v>1363</v>
      </c>
      <c r="C595" s="14" t="s">
        <v>1319</v>
      </c>
      <c r="D595" s="10"/>
      <c r="E595" s="3" t="s">
        <v>203</v>
      </c>
      <c r="F595" s="3" t="s">
        <v>1268</v>
      </c>
      <c r="G595" s="3" t="s">
        <v>25</v>
      </c>
      <c r="H595" s="3" t="s">
        <v>21</v>
      </c>
      <c r="I595" s="3">
        <v>47</v>
      </c>
      <c r="J595" s="3">
        <v>300</v>
      </c>
      <c r="K595" s="21">
        <v>0.88</v>
      </c>
      <c r="L595" s="3">
        <v>18</v>
      </c>
      <c r="M595" s="3">
        <v>230</v>
      </c>
      <c r="N595" s="21">
        <v>0.33</v>
      </c>
      <c r="O595" s="25">
        <v>530</v>
      </c>
      <c r="P595" s="21">
        <v>0.67</v>
      </c>
      <c r="Q595" s="21">
        <v>0.73</v>
      </c>
      <c r="T595" s="25">
        <f>J595+M595</f>
        <v>530</v>
      </c>
      <c r="U595" s="21">
        <f>ROUNDDOWN(IF(T595=T594,U594,(ROW()-2)/368),2)</f>
        <v>1.61</v>
      </c>
      <c r="V595" s="21">
        <f>ROUNDDOWN(IF(O595=O594,V594,(ROW()-274)/103+0.01),2)</f>
        <v>3.12</v>
      </c>
      <c r="W595" s="25">
        <f>ROUNDDOWN(IF(I595=I594,W594,MAX(_xlfn.NORM.INV((ROW()-2)/644,250,43),150))/10,0)*10</f>
        <v>300</v>
      </c>
      <c r="X595" s="21">
        <f>ROUNDDOWN(IF(W595=W594,X594,(ROW()-2)/644),2)</f>
        <v>0.88</v>
      </c>
      <c r="Y595" s="3" t="e">
        <f>ROUNDDOWN(IF(L595=L594,Y594,MAX(_xlfn.NORM.INV((ROW()-2)/368,250,43),150))/10,0)*10</f>
        <v>#NUM!</v>
      </c>
      <c r="Z595" s="21" t="e">
        <f>ROUNDDOWN(IF(Y595=Y594,Z594,(ROW()-2)/368+0.01),2)</f>
        <v>#NUM!</v>
      </c>
    </row>
    <row r="596" spans="1:26" x14ac:dyDescent="0.2">
      <c r="A596" s="4" t="s">
        <v>473</v>
      </c>
      <c r="B596" s="10" t="s">
        <v>474</v>
      </c>
      <c r="C596" s="14" t="s">
        <v>472</v>
      </c>
      <c r="D596" s="10"/>
      <c r="E596" s="3" t="s">
        <v>203</v>
      </c>
      <c r="F596" s="3" t="s">
        <v>423</v>
      </c>
      <c r="G596" s="3" t="s">
        <v>25</v>
      </c>
      <c r="H596" s="3" t="s">
        <v>21</v>
      </c>
      <c r="I596" s="3">
        <v>47</v>
      </c>
      <c r="J596" s="3">
        <v>300</v>
      </c>
      <c r="K596" s="21">
        <v>0.88</v>
      </c>
      <c r="L596" s="3">
        <v>39</v>
      </c>
      <c r="M596" s="3">
        <v>260</v>
      </c>
      <c r="N596" s="21">
        <v>0.63</v>
      </c>
      <c r="O596" s="25">
        <v>560</v>
      </c>
      <c r="P596" s="21">
        <v>0.79</v>
      </c>
      <c r="Q596" s="21">
        <v>0.83</v>
      </c>
      <c r="T596" s="25">
        <f>J596+M596</f>
        <v>560</v>
      </c>
      <c r="U596" s="21">
        <f>ROUNDDOWN(IF(T596=T595,U595,(ROW()-2)/368),2)</f>
        <v>1.61</v>
      </c>
      <c r="V596" s="21">
        <f>ROUNDDOWN(IF(O596=O595,V595,(ROW()-274)/103+0.01),2)</f>
        <v>3.13</v>
      </c>
      <c r="W596" s="25">
        <f>ROUNDDOWN(IF(I596=I595,W595,MAX(_xlfn.NORM.INV((ROW()-2)/644,250,43),150))/10,0)*10</f>
        <v>300</v>
      </c>
      <c r="X596" s="21">
        <f>ROUNDDOWN(IF(W596=W595,X595,(ROW()-2)/644),2)</f>
        <v>0.88</v>
      </c>
      <c r="Y596" s="3" t="e">
        <f>ROUNDDOWN(IF(L596=L595,Y595,MAX(_xlfn.NORM.INV((ROW()-2)/368,250,43),150))/10,0)*10</f>
        <v>#NUM!</v>
      </c>
      <c r="Z596" s="21" t="e">
        <f>ROUNDDOWN(IF(Y596=Y595,Z595,(ROW()-2)/368+0.01),2)</f>
        <v>#NUM!</v>
      </c>
    </row>
    <row r="597" spans="1:26" x14ac:dyDescent="0.2">
      <c r="A597" s="4" t="s">
        <v>1345</v>
      </c>
      <c r="B597" s="10" t="s">
        <v>1346</v>
      </c>
      <c r="C597" s="14" t="s">
        <v>1319</v>
      </c>
      <c r="D597" s="10"/>
      <c r="E597" s="3" t="s">
        <v>203</v>
      </c>
      <c r="F597" s="3" t="s">
        <v>1268</v>
      </c>
      <c r="G597" s="3" t="s">
        <v>25</v>
      </c>
      <c r="H597" s="3" t="s">
        <v>21</v>
      </c>
      <c r="I597" s="3">
        <v>47</v>
      </c>
      <c r="J597" s="3">
        <v>300</v>
      </c>
      <c r="K597" s="21">
        <v>0.88</v>
      </c>
      <c r="L597" s="3">
        <v>71</v>
      </c>
      <c r="M597" s="3">
        <v>290</v>
      </c>
      <c r="N597" s="21">
        <v>0.84</v>
      </c>
      <c r="O597" s="25">
        <v>590</v>
      </c>
      <c r="P597" s="21">
        <v>0.89</v>
      </c>
      <c r="Q597" s="21">
        <v>0.94</v>
      </c>
      <c r="T597" s="25">
        <f>J597+M597</f>
        <v>590</v>
      </c>
      <c r="U597" s="21">
        <f>ROUNDDOWN(IF(T597=T596,U596,(ROW()-2)/368),2)</f>
        <v>1.61</v>
      </c>
      <c r="V597" s="21">
        <f>ROUNDDOWN(IF(O597=O596,V596,(ROW()-274)/103+0.01),2)</f>
        <v>3.14</v>
      </c>
      <c r="W597" s="25">
        <f>ROUNDDOWN(IF(I597=I596,W596,MAX(_xlfn.NORM.INV((ROW()-2)/644,250,43),150))/10,0)*10</f>
        <v>300</v>
      </c>
      <c r="X597" s="21">
        <f>ROUNDDOWN(IF(W597=W596,X596,(ROW()-2)/644),2)</f>
        <v>0.88</v>
      </c>
      <c r="Y597" s="3" t="e">
        <f>ROUNDDOWN(IF(L597=L596,Y596,MAX(_xlfn.NORM.INV((ROW()-2)/368,250,43),150))/10,0)*10</f>
        <v>#NUM!</v>
      </c>
      <c r="Z597" s="21" t="e">
        <f>ROUNDDOWN(IF(Y597=Y596,Z596,(ROW()-2)/368+0.01),2)</f>
        <v>#NUM!</v>
      </c>
    </row>
    <row r="598" spans="1:26" x14ac:dyDescent="0.2">
      <c r="A598" s="4" t="s">
        <v>1476</v>
      </c>
      <c r="B598" s="10" t="s">
        <v>1477</v>
      </c>
      <c r="C598" s="14" t="s">
        <v>1463</v>
      </c>
      <c r="D598" s="10"/>
      <c r="E598" s="3" t="s">
        <v>1443</v>
      </c>
      <c r="F598" s="3" t="s">
        <v>1444</v>
      </c>
      <c r="G598" s="3" t="s">
        <v>25</v>
      </c>
      <c r="H598" s="3" t="s">
        <v>67</v>
      </c>
      <c r="I598" s="3">
        <v>47</v>
      </c>
      <c r="J598" s="3">
        <v>300</v>
      </c>
      <c r="K598" s="21">
        <v>0.88</v>
      </c>
      <c r="L598" s="3">
        <v>25</v>
      </c>
      <c r="M598" s="3">
        <v>200</v>
      </c>
      <c r="N598" s="21">
        <v>0.12</v>
      </c>
      <c r="O598" s="25">
        <v>500</v>
      </c>
      <c r="P598" s="21">
        <v>0.6</v>
      </c>
      <c r="Q598" s="21">
        <v>0.79</v>
      </c>
      <c r="T598" s="25">
        <f>J598+M598</f>
        <v>500</v>
      </c>
      <c r="U598" s="21">
        <f>ROUNDDOWN(IF(T598=T597,U597,(ROW()-370)/276),2)</f>
        <v>0.82</v>
      </c>
      <c r="V598" s="21">
        <f>ROUNDDOWN(IF(O598=O597,V597,(ROW()-493)/15+0.06),2)</f>
        <v>7.06</v>
      </c>
      <c r="W598" s="25">
        <f>ROUNDDOWN(IF(I598=I597,W597,MAX(_xlfn.NORM.INV((ROW()-2)/644,250,43),150))/10,0)*10</f>
        <v>300</v>
      </c>
      <c r="X598" s="21">
        <f>ROUNDDOWN(IF(W598=W597,X597,(ROW()-2)/644),2)</f>
        <v>0.88</v>
      </c>
      <c r="Y598" s="3">
        <f>ROUNDDOWN(IF(L597=L598,Y597,MAX(_xlfn.NORM.INV((ROW()-370)/276,250,43),150))/10,0)*10</f>
        <v>290</v>
      </c>
      <c r="Z598" s="21" t="e">
        <f>ROUNDDOWN(IF(Y598=Y597,Z597,(ROW()-370)/276),2)</f>
        <v>#NUM!</v>
      </c>
    </row>
    <row r="599" spans="1:26" x14ac:dyDescent="0.2">
      <c r="A599" s="4" t="s">
        <v>1426</v>
      </c>
      <c r="B599" s="10" t="s">
        <v>1427</v>
      </c>
      <c r="C599" s="14" t="s">
        <v>1428</v>
      </c>
      <c r="D599" s="10"/>
      <c r="E599" s="3" t="s">
        <v>144</v>
      </c>
      <c r="F599" s="3" t="s">
        <v>1421</v>
      </c>
      <c r="G599" s="3" t="s">
        <v>25</v>
      </c>
      <c r="H599" s="3" t="s">
        <v>21</v>
      </c>
      <c r="I599" s="3">
        <v>47</v>
      </c>
      <c r="J599" s="3">
        <v>300</v>
      </c>
      <c r="K599" s="21">
        <v>0.88</v>
      </c>
      <c r="L599" s="3">
        <v>25</v>
      </c>
      <c r="M599" s="3">
        <v>240</v>
      </c>
      <c r="N599" s="21">
        <v>0.45</v>
      </c>
      <c r="O599" s="25">
        <v>540</v>
      </c>
      <c r="P599" s="21">
        <v>0.72</v>
      </c>
      <c r="Q599" s="21">
        <v>0.81</v>
      </c>
      <c r="T599" s="25">
        <f>J599+M599</f>
        <v>540</v>
      </c>
      <c r="U599" s="21">
        <f>ROUNDDOWN(IF(T599=T598,U598,(ROW()-2)/368),2)</f>
        <v>1.62</v>
      </c>
      <c r="V599" s="21">
        <f>ROUNDDOWN(IF(O599=O598,V598,(ROW()-517)/33+0.03),2)</f>
        <v>2.5099999999999998</v>
      </c>
      <c r="W599" s="25">
        <f>ROUNDDOWN(IF(I599=I598,W598,MAX(_xlfn.NORM.INV((ROW()-2)/644,250,43),150))/10,0)*10</f>
        <v>300</v>
      </c>
      <c r="X599" s="21">
        <f>ROUNDDOWN(IF(W599=W598,X598,(ROW()-2)/644),2)</f>
        <v>0.88</v>
      </c>
      <c r="Y599" s="3">
        <f>ROUNDDOWN(IF(L599=L598,Y598,MAX(_xlfn.NORM.INV((ROW()-2)/368,250,43),150))/10,0)*10</f>
        <v>290</v>
      </c>
      <c r="Z599" s="21" t="e">
        <f>ROUNDDOWN(IF(Y599=Y598,Z598,(ROW()-2)/368+0.01),2)</f>
        <v>#NUM!</v>
      </c>
    </row>
    <row r="600" spans="1:26" x14ac:dyDescent="0.2">
      <c r="A600" s="5" t="s">
        <v>94</v>
      </c>
      <c r="B600" s="6" t="s">
        <v>95</v>
      </c>
      <c r="C600" s="14" t="s">
        <v>96</v>
      </c>
      <c r="D600" s="6"/>
      <c r="E600" s="3" t="s">
        <v>65</v>
      </c>
      <c r="F600" s="3" t="s">
        <v>66</v>
      </c>
      <c r="G600" s="3" t="s">
        <v>25</v>
      </c>
      <c r="H600" s="3" t="s">
        <v>67</v>
      </c>
      <c r="I600" s="3">
        <v>47</v>
      </c>
      <c r="J600" s="3">
        <v>300</v>
      </c>
      <c r="K600" s="21">
        <v>0.88</v>
      </c>
      <c r="L600" s="3">
        <v>48</v>
      </c>
      <c r="M600" s="3">
        <v>230</v>
      </c>
      <c r="N600" s="21">
        <v>0.32</v>
      </c>
      <c r="O600" s="25">
        <v>530</v>
      </c>
      <c r="P600" s="21">
        <v>0.75</v>
      </c>
      <c r="Q600" s="21">
        <v>0.66</v>
      </c>
      <c r="T600" s="25">
        <f>J600+M600</f>
        <v>530</v>
      </c>
      <c r="U600" s="21">
        <f>ROUNDDOWN(IF(T600=T599,U599,(ROW()-370)/276),2)</f>
        <v>0.83</v>
      </c>
      <c r="V600" s="21">
        <f>ROUNDDOWN(IF(O600=O599,V599,(ROW()-592)/78+0.02),2)</f>
        <v>0.12</v>
      </c>
      <c r="W600" s="25">
        <f>ROUNDDOWN(IF(I600=I599,W599,MAX(_xlfn.NORM.INV((ROW()-2)/644,250,43),150))/10,0)*10</f>
        <v>300</v>
      </c>
      <c r="X600" s="21">
        <f>ROUNDDOWN(IF(W600=W599,X599,(ROW()-2)/644),2)</f>
        <v>0.88</v>
      </c>
      <c r="Y600" s="3">
        <f>ROUNDDOWN(IF(L599=L600,Y599,MAX(_xlfn.NORM.INV((ROW()-370)/276,250,43),150))/10,0)*10</f>
        <v>290</v>
      </c>
      <c r="Z600" s="21" t="e">
        <f>ROUNDDOWN(IF(Y600=Y599,Z599,(ROW()-370)/276),2)</f>
        <v>#NUM!</v>
      </c>
    </row>
    <row r="601" spans="1:26" x14ac:dyDescent="0.2">
      <c r="A601" s="5" t="s">
        <v>121</v>
      </c>
      <c r="B601" s="6" t="s">
        <v>122</v>
      </c>
      <c r="C601" s="14" t="s">
        <v>99</v>
      </c>
      <c r="D601" s="6"/>
      <c r="E601" s="3" t="s">
        <v>65</v>
      </c>
      <c r="F601" s="3" t="s">
        <v>66</v>
      </c>
      <c r="G601" s="3" t="s">
        <v>25</v>
      </c>
      <c r="H601" s="3" t="s">
        <v>67</v>
      </c>
      <c r="I601" s="3">
        <v>47</v>
      </c>
      <c r="J601" s="3">
        <v>300</v>
      </c>
      <c r="K601" s="21">
        <v>0.88</v>
      </c>
      <c r="L601" s="3">
        <v>57</v>
      </c>
      <c r="M601" s="3">
        <v>250</v>
      </c>
      <c r="N601" s="21">
        <v>0.5</v>
      </c>
      <c r="O601" s="25">
        <v>550</v>
      </c>
      <c r="P601" s="21">
        <v>0.82</v>
      </c>
      <c r="Q601" s="21">
        <v>0.75</v>
      </c>
      <c r="T601" s="25">
        <f>J601+M601</f>
        <v>550</v>
      </c>
      <c r="U601" s="21">
        <f>ROUNDDOWN(IF(T601=T600,U600,(ROW()-370)/276),2)</f>
        <v>0.83</v>
      </c>
      <c r="V601" s="21">
        <f>ROUNDDOWN(IF(O601=O600,V600,(ROW()-592)/78+0.02),2)</f>
        <v>0.13</v>
      </c>
      <c r="W601" s="25">
        <f>ROUNDDOWN(IF(I601=I600,W600,MAX(_xlfn.NORM.INV((ROW()-2)/644,250,43),150))/10,0)*10</f>
        <v>300</v>
      </c>
      <c r="X601" s="21">
        <f>ROUNDDOWN(IF(W601=W600,X600,(ROW()-2)/644),2)</f>
        <v>0.88</v>
      </c>
      <c r="Y601" s="3">
        <f>ROUNDDOWN(IF(L600=L601,Y600,MAX(_xlfn.NORM.INV((ROW()-370)/276,250,43),150))/10,0)*10</f>
        <v>290</v>
      </c>
      <c r="Z601" s="21" t="e">
        <f>ROUNDDOWN(IF(Y601=Y600,Z600,(ROW()-370)/276),2)</f>
        <v>#NUM!</v>
      </c>
    </row>
    <row r="602" spans="1:26" x14ac:dyDescent="0.2">
      <c r="A602" s="4" t="s">
        <v>1494</v>
      </c>
      <c r="B602" s="10" t="s">
        <v>1495</v>
      </c>
      <c r="C602" s="14" t="s">
        <v>1496</v>
      </c>
      <c r="D602" s="10"/>
      <c r="E602" s="3" t="s">
        <v>144</v>
      </c>
      <c r="F602" s="3" t="s">
        <v>1497</v>
      </c>
      <c r="G602" s="3" t="s">
        <v>25</v>
      </c>
      <c r="H602" s="3" t="s">
        <v>21</v>
      </c>
      <c r="I602" s="3">
        <v>48</v>
      </c>
      <c r="J602" s="3">
        <v>310</v>
      </c>
      <c r="K602" s="21">
        <v>0.93</v>
      </c>
      <c r="L602" s="3">
        <v>44</v>
      </c>
      <c r="M602" s="3">
        <v>270</v>
      </c>
      <c r="N602" s="21">
        <v>0.69</v>
      </c>
      <c r="O602" s="25">
        <v>580</v>
      </c>
      <c r="P602" s="21">
        <v>0.85</v>
      </c>
      <c r="Q602" s="21">
        <v>0.87</v>
      </c>
      <c r="T602" s="25">
        <f>J602+M602</f>
        <v>580</v>
      </c>
      <c r="U602" s="21">
        <f>ROUNDDOWN(IF(T602=T601,U601,(ROW()-2)/368),2)</f>
        <v>1.63</v>
      </c>
      <c r="V602" s="21">
        <f>ROUNDDOWN(IF(O602=O601,V601,(ROW()-517)/33+0.03),2)</f>
        <v>2.6</v>
      </c>
      <c r="W602" s="25">
        <f>ROUNDDOWN(IF(I602=I601,W601,MAX(_xlfn.NORM.INV((ROW()-2)/644,250,43),150))/10,0)*10</f>
        <v>310</v>
      </c>
      <c r="X602" s="21">
        <f>ROUNDDOWN(IF(W602=W601,X601,(ROW()-2)/644),2)</f>
        <v>0.93</v>
      </c>
      <c r="Y602" s="3" t="e">
        <f>ROUNDDOWN(IF(L602=L601,Y601,MAX(_xlfn.NORM.INV((ROW()-2)/368,250,43),150))/10,0)*10</f>
        <v>#NUM!</v>
      </c>
      <c r="Z602" s="21" t="e">
        <f>ROUNDDOWN(IF(Y602=Y601,Z601,(ROW()-2)/368+0.01),2)</f>
        <v>#NUM!</v>
      </c>
    </row>
    <row r="603" spans="1:26" x14ac:dyDescent="0.2">
      <c r="A603" s="9" t="s">
        <v>162</v>
      </c>
      <c r="B603" s="10" t="s">
        <v>163</v>
      </c>
      <c r="C603" s="14" t="s">
        <v>161</v>
      </c>
      <c r="D603" s="10"/>
      <c r="E603" s="3" t="s">
        <v>144</v>
      </c>
      <c r="F603" s="3" t="s">
        <v>145</v>
      </c>
      <c r="G603" s="3" t="s">
        <v>25</v>
      </c>
      <c r="H603" s="3" t="s">
        <v>21</v>
      </c>
      <c r="I603" s="3">
        <v>48</v>
      </c>
      <c r="J603" s="3">
        <v>310</v>
      </c>
      <c r="K603" s="21">
        <v>0.93</v>
      </c>
      <c r="L603" s="3">
        <v>117</v>
      </c>
      <c r="M603" s="3">
        <v>330</v>
      </c>
      <c r="N603" s="21">
        <v>0.98</v>
      </c>
      <c r="O603" s="25">
        <v>640</v>
      </c>
      <c r="P603" s="21">
        <v>0.98</v>
      </c>
      <c r="Q603" s="21">
        <v>0.99</v>
      </c>
      <c r="T603" s="25">
        <f>J603+M603</f>
        <v>640</v>
      </c>
      <c r="U603" s="21">
        <f>ROUNDDOWN(IF(T603=T602,U602,(ROW()-2)/368),2)</f>
        <v>1.63</v>
      </c>
      <c r="V603" s="21">
        <f>ROUNDDOWN(IF(O603=O602,V602,(ROW()-517)/33+0.03),2)</f>
        <v>2.63</v>
      </c>
      <c r="W603" s="25">
        <f>ROUNDDOWN(IF(I603=I602,W602,MAX(_xlfn.NORM.INV((ROW()-2)/644,250,43),150))/10,0)*10</f>
        <v>310</v>
      </c>
      <c r="X603" s="21">
        <f>ROUNDDOWN(IF(W603=W602,X602,(ROW()-2)/644),2)</f>
        <v>0.93</v>
      </c>
      <c r="Y603" s="3" t="e">
        <f>ROUNDDOWN(IF(L603=L602,Y602,MAX(_xlfn.NORM.INV((ROW()-2)/368,250,43),150))/10,0)*10</f>
        <v>#NUM!</v>
      </c>
      <c r="Z603" s="21" t="e">
        <f>ROUNDDOWN(IF(Y603=Y602,Z602,(ROW()-2)/368+0.01),2)</f>
        <v>#NUM!</v>
      </c>
    </row>
    <row r="604" spans="1:26" x14ac:dyDescent="0.2">
      <c r="A604" s="4" t="s">
        <v>635</v>
      </c>
      <c r="B604" s="10" t="s">
        <v>636</v>
      </c>
      <c r="C604" s="14" t="s">
        <v>602</v>
      </c>
      <c r="D604" s="10"/>
      <c r="E604" s="3" t="s">
        <v>576</v>
      </c>
      <c r="F604" s="3" t="s">
        <v>577</v>
      </c>
      <c r="G604" s="3" t="s">
        <v>25</v>
      </c>
      <c r="H604" s="3" t="s">
        <v>21</v>
      </c>
      <c r="I604" s="3">
        <v>48</v>
      </c>
      <c r="J604" s="3">
        <v>310</v>
      </c>
      <c r="K604" s="21">
        <v>0.93</v>
      </c>
      <c r="L604" s="3">
        <v>56</v>
      </c>
      <c r="M604" s="3">
        <v>280</v>
      </c>
      <c r="N604" s="21">
        <v>0.77</v>
      </c>
      <c r="O604" s="25">
        <v>590</v>
      </c>
      <c r="P604" s="21">
        <v>0.89</v>
      </c>
      <c r="Q604" s="21">
        <v>0.9</v>
      </c>
      <c r="T604" s="25">
        <f>J604+M604</f>
        <v>590</v>
      </c>
      <c r="U604" s="21">
        <f>ROUNDDOWN(IF(T604=T603,U603,(ROW()-2)/368),2)</f>
        <v>1.63</v>
      </c>
      <c r="V604" s="21">
        <f>ROUNDDOWN(IF(O604=O603,V603,(ROW()-740)/36+0.02),2)</f>
        <v>-3.75</v>
      </c>
      <c r="W604" s="25">
        <f>ROUNDDOWN(IF(I604=I603,W603,MAX(_xlfn.NORM.INV((ROW()-2)/644,250,43),150))/10,0)*10</f>
        <v>310</v>
      </c>
      <c r="X604" s="21">
        <f>ROUNDDOWN(IF(W604=W603,X603,(ROW()-2)/644),2)</f>
        <v>0.93</v>
      </c>
      <c r="Y604" s="3" t="e">
        <f>ROUNDDOWN(IF(L604=L603,Y603,MAX(_xlfn.NORM.INV((ROW()-2)/368,250,43),150))/10,0)*10</f>
        <v>#NUM!</v>
      </c>
      <c r="Z604" s="21" t="e">
        <f>ROUNDDOWN(IF(Y604=Y603,Z603,(ROW()-2)/368+0.01),2)</f>
        <v>#NUM!</v>
      </c>
    </row>
    <row r="605" spans="1:26" x14ac:dyDescent="0.2">
      <c r="A605" s="15" t="s">
        <v>2082</v>
      </c>
      <c r="B605" s="16" t="s">
        <v>2083</v>
      </c>
      <c r="C605" s="15" t="s">
        <v>2065</v>
      </c>
      <c r="D605" s="2"/>
      <c r="E605" s="2" t="s">
        <v>280</v>
      </c>
      <c r="F605" s="2" t="s">
        <v>281</v>
      </c>
      <c r="G605" s="2" t="s">
        <v>25</v>
      </c>
      <c r="H605" s="2" t="s">
        <v>67</v>
      </c>
      <c r="I605" s="2">
        <v>48</v>
      </c>
      <c r="J605" s="3">
        <v>310</v>
      </c>
      <c r="K605" s="21">
        <v>0.93</v>
      </c>
      <c r="L605" s="2">
        <v>98</v>
      </c>
      <c r="M605" s="3">
        <v>290</v>
      </c>
      <c r="N605" s="21">
        <v>0.82</v>
      </c>
      <c r="O605" s="25">
        <v>600</v>
      </c>
      <c r="P605" s="21">
        <v>0.95</v>
      </c>
      <c r="Q605" s="21">
        <v>0.73</v>
      </c>
      <c r="T605" s="25">
        <f>J605+M605</f>
        <v>600</v>
      </c>
      <c r="U605" s="21">
        <f>ROUNDDOWN(IF(T605=T604,U604,(ROW()-370)/276),2)</f>
        <v>0.85</v>
      </c>
      <c r="V605" s="21">
        <f>ROUNDDOWN(IF(O605=O604,V604,(ROW()-971)/23+0.04),2)</f>
        <v>-15.87</v>
      </c>
      <c r="W605" s="25">
        <f>ROUNDDOWN(IF(I605=I604,W604,MAX(_xlfn.NORM.INV((ROW()-2)/644,250,43),150))/10,0)*10</f>
        <v>310</v>
      </c>
      <c r="X605" s="21">
        <f>ROUNDDOWN(IF(W605=W604,X604,(ROW()-2)/644),2)</f>
        <v>0.93</v>
      </c>
      <c r="Y605" s="3">
        <f>ROUNDDOWN(IF(L604=L605,Y604,MAX(_xlfn.NORM.INV((ROW()-370)/276,250,43),150))/10,0)*10</f>
        <v>290</v>
      </c>
      <c r="Z605" s="21" t="e">
        <f>ROUNDDOWN(IF(Y605=Y604,Z604,(ROW()-370)/276),2)</f>
        <v>#NUM!</v>
      </c>
    </row>
    <row r="606" spans="1:26" x14ac:dyDescent="0.2">
      <c r="A606" s="4" t="s">
        <v>2008</v>
      </c>
      <c r="B606" s="10" t="s">
        <v>2009</v>
      </c>
      <c r="C606" s="14" t="s">
        <v>1991</v>
      </c>
      <c r="D606" s="10"/>
      <c r="E606" s="3" t="s">
        <v>1744</v>
      </c>
      <c r="F606" s="3" t="s">
        <v>1744</v>
      </c>
      <c r="G606" s="3" t="s">
        <v>25</v>
      </c>
      <c r="H606" s="3" t="s">
        <v>67</v>
      </c>
      <c r="I606" s="3">
        <v>49</v>
      </c>
      <c r="J606" s="3">
        <v>310</v>
      </c>
      <c r="K606" s="21">
        <v>0.93</v>
      </c>
      <c r="L606" s="3">
        <v>17</v>
      </c>
      <c r="M606" s="3">
        <v>180</v>
      </c>
      <c r="N606" s="21">
        <v>0.06</v>
      </c>
      <c r="O606" s="25">
        <v>490</v>
      </c>
      <c r="P606" s="21">
        <v>0.54</v>
      </c>
      <c r="Q606" s="21">
        <v>0.78</v>
      </c>
      <c r="T606" s="25">
        <f>J606+M606</f>
        <v>490</v>
      </c>
      <c r="U606" s="21">
        <f>ROUNDDOWN(IF(T606=T605,U605,(ROW()-370)/276),2)</f>
        <v>0.85</v>
      </c>
      <c r="V606" s="21">
        <f>ROUNDDOWN(IF(O606=O605,V605,(ROW()-62)/29+0.06),2)</f>
        <v>18.809999999999999</v>
      </c>
      <c r="W606" s="25">
        <f>ROUNDDOWN(IF(I606=I605,W605,MAX(_xlfn.NORM.INV((ROW()-2)/644,250,43),150))/10,0)*10</f>
        <v>310</v>
      </c>
      <c r="X606" s="21">
        <f>ROUNDDOWN(IF(W606=W605,X605,(ROW()-2)/644),2)</f>
        <v>0.93</v>
      </c>
      <c r="Y606" s="3">
        <f>ROUNDDOWN(IF(L605=L606,Y605,MAX(_xlfn.NORM.INV((ROW()-370)/276,250,43),150))/10,0)*10</f>
        <v>290</v>
      </c>
      <c r="Z606" s="21" t="e">
        <f>ROUNDDOWN(IF(Y606=Y605,Z605,(ROW()-370)/276),2)</f>
        <v>#NUM!</v>
      </c>
    </row>
    <row r="607" spans="1:26" x14ac:dyDescent="0.2">
      <c r="A607" s="9" t="s">
        <v>168</v>
      </c>
      <c r="B607" s="10" t="s">
        <v>169</v>
      </c>
      <c r="C607" s="14" t="s">
        <v>161</v>
      </c>
      <c r="D607" s="10"/>
      <c r="E607" s="3" t="s">
        <v>144</v>
      </c>
      <c r="F607" s="3" t="s">
        <v>145</v>
      </c>
      <c r="G607" s="3" t="s">
        <v>25</v>
      </c>
      <c r="H607" s="3" t="s">
        <v>21</v>
      </c>
      <c r="I607" s="3">
        <v>49</v>
      </c>
      <c r="J607" s="3">
        <v>310</v>
      </c>
      <c r="K607" s="21">
        <v>0.93</v>
      </c>
      <c r="L607" s="3">
        <v>86</v>
      </c>
      <c r="M607" s="3">
        <v>310</v>
      </c>
      <c r="N607" s="21">
        <v>0.93</v>
      </c>
      <c r="O607" s="25">
        <v>620</v>
      </c>
      <c r="P607" s="21">
        <v>0.94</v>
      </c>
      <c r="Q607" s="21">
        <v>0.9</v>
      </c>
      <c r="T607" s="25">
        <f>J607+M607</f>
        <v>620</v>
      </c>
      <c r="U607" s="21">
        <f>ROUNDDOWN(IF(T607=T606,U606,(ROW()-2)/368),2)</f>
        <v>1.64</v>
      </c>
      <c r="V607" s="21">
        <f>ROUNDDOWN(IF(O607=O606,V606,(ROW()-517)/33+0.03),2)</f>
        <v>2.75</v>
      </c>
      <c r="W607" s="25">
        <f>ROUNDDOWN(IF(I607=I606,W606,MAX(_xlfn.NORM.INV((ROW()-2)/644,250,43),150))/10,0)*10</f>
        <v>310</v>
      </c>
      <c r="X607" s="21">
        <f>ROUNDDOWN(IF(W607=W606,X606,(ROW()-2)/644),2)</f>
        <v>0.93</v>
      </c>
      <c r="Y607" s="3" t="e">
        <f>ROUNDDOWN(IF(L607=L606,Y606,MAX(_xlfn.NORM.INV((ROW()-2)/368,250,43),150))/10,0)*10</f>
        <v>#NUM!</v>
      </c>
      <c r="Z607" s="21" t="e">
        <f>ROUNDDOWN(IF(Y607=Y606,Z606,(ROW()-2)/368+0.01),2)</f>
        <v>#NUM!</v>
      </c>
    </row>
    <row r="608" spans="1:26" x14ac:dyDescent="0.2">
      <c r="A608" s="4" t="s">
        <v>1336</v>
      </c>
      <c r="B608" s="10" t="s">
        <v>1337</v>
      </c>
      <c r="C608" s="14" t="s">
        <v>1319</v>
      </c>
      <c r="D608" s="10"/>
      <c r="E608" s="3" t="s">
        <v>203</v>
      </c>
      <c r="F608" s="3" t="s">
        <v>1268</v>
      </c>
      <c r="G608" s="3" t="s">
        <v>25</v>
      </c>
      <c r="H608" s="3" t="s">
        <v>21</v>
      </c>
      <c r="I608" s="3">
        <v>50</v>
      </c>
      <c r="J608" s="3">
        <v>310</v>
      </c>
      <c r="K608" s="21">
        <v>0.93</v>
      </c>
      <c r="L608" s="3">
        <v>19</v>
      </c>
      <c r="M608" s="3">
        <v>230</v>
      </c>
      <c r="N608" s="21">
        <v>0.33</v>
      </c>
      <c r="O608" s="25">
        <v>540</v>
      </c>
      <c r="P608" s="21">
        <v>0.72</v>
      </c>
      <c r="Q608" s="21">
        <v>0.8</v>
      </c>
      <c r="T608" s="25">
        <f>J608+M608</f>
        <v>540</v>
      </c>
      <c r="U608" s="21">
        <f>ROUNDDOWN(IF(T608=T607,U607,(ROW()-2)/368),2)</f>
        <v>1.64</v>
      </c>
      <c r="V608" s="21">
        <f>ROUNDDOWN(IF(O608=O607,V607,(ROW()-274)/103+0.01),2)</f>
        <v>3.25</v>
      </c>
      <c r="W608" s="25">
        <f>ROUNDDOWN(IF(I608=I607,W607,MAX(_xlfn.NORM.INV((ROW()-2)/644,250,43),150))/10,0)*10</f>
        <v>310</v>
      </c>
      <c r="X608" s="21">
        <f>ROUNDDOWN(IF(W608=W607,X607,(ROW()-2)/644),2)</f>
        <v>0.93</v>
      </c>
      <c r="Y608" s="3" t="e">
        <f>ROUNDDOWN(IF(L608=L607,Y607,MAX(_xlfn.NORM.INV((ROW()-2)/368,250,43),150))/10,0)*10</f>
        <v>#NUM!</v>
      </c>
      <c r="Z608" s="21" t="e">
        <f>ROUNDDOWN(IF(Y608=Y607,Z607,(ROW()-2)/368+0.01),2)</f>
        <v>#NUM!</v>
      </c>
    </row>
    <row r="609" spans="1:26" x14ac:dyDescent="0.2">
      <c r="A609" s="4" t="s">
        <v>1262</v>
      </c>
      <c r="B609" s="10" t="s">
        <v>1263</v>
      </c>
      <c r="C609" s="14" t="s">
        <v>1264</v>
      </c>
      <c r="D609" s="10"/>
      <c r="E609" s="3" t="s">
        <v>203</v>
      </c>
      <c r="F609" s="3" t="s">
        <v>1252</v>
      </c>
      <c r="G609" s="3" t="s">
        <v>25</v>
      </c>
      <c r="H609" s="3" t="s">
        <v>21</v>
      </c>
      <c r="I609" s="3">
        <v>50</v>
      </c>
      <c r="J609" s="3">
        <v>310</v>
      </c>
      <c r="K609" s="21">
        <v>0.93</v>
      </c>
      <c r="L609" s="3">
        <v>93</v>
      </c>
      <c r="M609" s="3">
        <v>310</v>
      </c>
      <c r="N609" s="21">
        <v>0.93</v>
      </c>
      <c r="O609" s="25">
        <v>620</v>
      </c>
      <c r="P609" s="21">
        <v>0.94</v>
      </c>
      <c r="Q609" s="21">
        <v>0.98</v>
      </c>
      <c r="T609" s="25">
        <f>J609+M609</f>
        <v>620</v>
      </c>
      <c r="U609" s="21">
        <f>ROUNDDOWN(IF(T609=T608,U608,(ROW()-2)/368),2)</f>
        <v>1.64</v>
      </c>
      <c r="V609" s="21">
        <f>ROUNDDOWN(IF(O609=O608,V608,(ROW()-274)/103+0.01),2)</f>
        <v>3.26</v>
      </c>
      <c r="W609" s="25">
        <f>ROUNDDOWN(IF(I609=I608,W608,MAX(_xlfn.NORM.INV((ROW()-2)/644,250,43),150))/10,0)*10</f>
        <v>310</v>
      </c>
      <c r="X609" s="21">
        <f>ROUNDDOWN(IF(W609=W608,X608,(ROW()-2)/644),2)</f>
        <v>0.93</v>
      </c>
      <c r="Y609" s="3" t="e">
        <f>ROUNDDOWN(IF(L609=L608,Y608,MAX(_xlfn.NORM.INV((ROW()-2)/368,250,43),150))/10,0)*10</f>
        <v>#NUM!</v>
      </c>
      <c r="Z609" s="21" t="e">
        <f>ROUNDDOWN(IF(Y609=Y608,Z608,(ROW()-2)/368+0.01),2)</f>
        <v>#NUM!</v>
      </c>
    </row>
    <row r="610" spans="1:26" x14ac:dyDescent="0.2">
      <c r="A610" s="4" t="s">
        <v>1128</v>
      </c>
      <c r="B610" s="10" t="s">
        <v>1129</v>
      </c>
      <c r="C610" s="14" t="s">
        <v>1097</v>
      </c>
      <c r="D610" s="10"/>
      <c r="E610" s="3" t="s">
        <v>144</v>
      </c>
      <c r="F610" s="3" t="s">
        <v>1094</v>
      </c>
      <c r="G610" s="3" t="s">
        <v>25</v>
      </c>
      <c r="H610" s="3" t="s">
        <v>21</v>
      </c>
      <c r="I610" s="3">
        <v>50</v>
      </c>
      <c r="J610" s="3">
        <v>310</v>
      </c>
      <c r="K610" s="21">
        <v>0.93</v>
      </c>
      <c r="L610" s="3">
        <v>6</v>
      </c>
      <c r="M610" s="3">
        <v>210</v>
      </c>
      <c r="N610" s="21">
        <v>0.18</v>
      </c>
      <c r="O610" s="25">
        <v>520</v>
      </c>
      <c r="P610" s="21">
        <v>0.61</v>
      </c>
      <c r="Q610" s="21">
        <v>0.78</v>
      </c>
      <c r="T610" s="25">
        <f>J610+M610</f>
        <v>520</v>
      </c>
      <c r="U610" s="21">
        <f>ROUNDDOWN(IF(T610=T609,U609,(ROW()-2)/368),2)</f>
        <v>1.65</v>
      </c>
      <c r="V610" s="21">
        <f>ROUNDDOWN(IF(O610=O609,V609,(ROW()-517)/33+0.03),2)</f>
        <v>2.84</v>
      </c>
      <c r="W610" s="25">
        <f>ROUNDDOWN(IF(I610=I609,W609,MAX(_xlfn.NORM.INV((ROW()-2)/644,250,43),150))/10,0)*10</f>
        <v>310</v>
      </c>
      <c r="X610" s="21">
        <f>ROUNDDOWN(IF(W610=W609,X609,(ROW()-2)/644),2)</f>
        <v>0.93</v>
      </c>
      <c r="Y610" s="3" t="e">
        <f>ROUNDDOWN(IF(L610=L609,Y609,MAX(_xlfn.NORM.INV((ROW()-2)/368,250,43),150))/10,0)*10</f>
        <v>#NUM!</v>
      </c>
      <c r="Z610" s="21" t="e">
        <f>ROUNDDOWN(IF(Y610=Y609,Z609,(ROW()-2)/368+0.01),2)</f>
        <v>#NUM!</v>
      </c>
    </row>
    <row r="611" spans="1:26" x14ac:dyDescent="0.2">
      <c r="A611" s="5" t="s">
        <v>123</v>
      </c>
      <c r="B611" s="6" t="s">
        <v>124</v>
      </c>
      <c r="C611" s="14" t="s">
        <v>99</v>
      </c>
      <c r="D611" s="6"/>
      <c r="E611" s="3" t="s">
        <v>65</v>
      </c>
      <c r="F611" s="3" t="s">
        <v>66</v>
      </c>
      <c r="G611" s="3" t="s">
        <v>25</v>
      </c>
      <c r="H611" s="3" t="s">
        <v>67</v>
      </c>
      <c r="I611" s="3">
        <v>50</v>
      </c>
      <c r="J611" s="3">
        <v>310</v>
      </c>
      <c r="K611" s="21">
        <v>0.93</v>
      </c>
      <c r="L611" s="3">
        <v>69</v>
      </c>
      <c r="M611" s="3">
        <v>260</v>
      </c>
      <c r="N611" s="21">
        <v>0.59</v>
      </c>
      <c r="O611" s="25">
        <v>570</v>
      </c>
      <c r="P611" s="21">
        <v>0.9</v>
      </c>
      <c r="Q611" s="21">
        <v>0.86</v>
      </c>
      <c r="T611" s="25">
        <f>J611+M611</f>
        <v>570</v>
      </c>
      <c r="U611" s="21">
        <f>ROUNDDOWN(IF(T611=T610,U610,(ROW()-370)/276),2)</f>
        <v>0.87</v>
      </c>
      <c r="V611" s="21">
        <f>ROUNDDOWN(IF(O611=O610,V610,(ROW()-592)/78+0.02),2)</f>
        <v>0.26</v>
      </c>
      <c r="W611" s="25">
        <f>ROUNDDOWN(IF(I611=I610,W610,MAX(_xlfn.NORM.INV((ROW()-2)/644,250,43),150))/10,0)*10</f>
        <v>310</v>
      </c>
      <c r="X611" s="21">
        <f>ROUNDDOWN(IF(W611=W610,X610,(ROW()-2)/644),2)</f>
        <v>0.93</v>
      </c>
      <c r="Y611" s="3">
        <f>ROUNDDOWN(IF(L610=L611,Y610,MAX(_xlfn.NORM.INV((ROW()-370)/276,250,43),150))/10,0)*10</f>
        <v>290</v>
      </c>
      <c r="Z611" s="21" t="e">
        <f>ROUNDDOWN(IF(Y611=Y610,Z610,(ROW()-370)/276),2)</f>
        <v>#NUM!</v>
      </c>
    </row>
    <row r="612" spans="1:26" x14ac:dyDescent="0.2">
      <c r="A612" s="5" t="s">
        <v>113</v>
      </c>
      <c r="B612" s="6" t="s">
        <v>114</v>
      </c>
      <c r="C612" s="14" t="s">
        <v>99</v>
      </c>
      <c r="D612" s="6"/>
      <c r="E612" s="3" t="s">
        <v>65</v>
      </c>
      <c r="F612" s="3" t="s">
        <v>66</v>
      </c>
      <c r="G612" s="3" t="s">
        <v>25</v>
      </c>
      <c r="H612" s="3" t="s">
        <v>67</v>
      </c>
      <c r="I612" s="3">
        <v>50</v>
      </c>
      <c r="J612" s="3">
        <v>310</v>
      </c>
      <c r="K612" s="21">
        <v>0.93</v>
      </c>
      <c r="L612" s="3">
        <v>87</v>
      </c>
      <c r="M612" s="3">
        <v>280</v>
      </c>
      <c r="N612" s="21">
        <v>0.77</v>
      </c>
      <c r="O612" s="25">
        <v>590</v>
      </c>
      <c r="P612" s="21">
        <v>0.93</v>
      </c>
      <c r="Q612" s="21">
        <v>0.94</v>
      </c>
      <c r="T612" s="25">
        <f>J612+M612</f>
        <v>590</v>
      </c>
      <c r="U612" s="21">
        <f>ROUNDDOWN(IF(T612=T611,U611,(ROW()-370)/276),2)</f>
        <v>0.87</v>
      </c>
      <c r="V612" s="21">
        <f>ROUNDDOWN(IF(O612=O611,V611,(ROW()-592)/78+0.02),2)</f>
        <v>0.27</v>
      </c>
      <c r="W612" s="25">
        <f>ROUNDDOWN(IF(I612=I611,W611,MAX(_xlfn.NORM.INV((ROW()-2)/644,250,43),150))/10,0)*10</f>
        <v>310</v>
      </c>
      <c r="X612" s="21">
        <f>ROUNDDOWN(IF(W612=W611,X611,(ROW()-2)/644),2)</f>
        <v>0.93</v>
      </c>
      <c r="Y612" s="3">
        <f>ROUNDDOWN(IF(L611=L612,Y611,MAX(_xlfn.NORM.INV((ROW()-370)/276,250,43),150))/10,0)*10</f>
        <v>290</v>
      </c>
      <c r="Z612" s="21" t="e">
        <f>ROUNDDOWN(IF(Y612=Y611,Z611,(ROW()-370)/276),2)</f>
        <v>#NUM!</v>
      </c>
    </row>
    <row r="613" spans="1:26" x14ac:dyDescent="0.2">
      <c r="A613" s="4" t="s">
        <v>1247</v>
      </c>
      <c r="B613" s="10" t="s">
        <v>1248</v>
      </c>
      <c r="C613" s="14" t="s">
        <v>1228</v>
      </c>
      <c r="D613" s="10"/>
      <c r="E613" s="3" t="s">
        <v>280</v>
      </c>
      <c r="F613" s="3" t="s">
        <v>1180</v>
      </c>
      <c r="G613" s="3" t="s">
        <v>25</v>
      </c>
      <c r="H613" s="3" t="s">
        <v>67</v>
      </c>
      <c r="I613" s="3">
        <v>50</v>
      </c>
      <c r="J613" s="3">
        <v>310</v>
      </c>
      <c r="K613" s="21">
        <v>0.93</v>
      </c>
      <c r="L613" s="3">
        <v>61</v>
      </c>
      <c r="M613" s="3">
        <v>250</v>
      </c>
      <c r="N613" s="21">
        <v>0.5</v>
      </c>
      <c r="O613" s="25">
        <v>560</v>
      </c>
      <c r="P613" s="21">
        <v>0.86</v>
      </c>
      <c r="Q613" s="21">
        <v>0.64</v>
      </c>
      <c r="T613" s="25">
        <f>J613+M613</f>
        <v>560</v>
      </c>
      <c r="U613" s="21">
        <f>ROUNDDOWN(IF(T613=T612,U612,(ROW()-370)/276),2)</f>
        <v>0.88</v>
      </c>
      <c r="V613" s="21">
        <f>ROUNDDOWN(IF(O613=O612,V612,(ROW()-971)/23+0.04),2)</f>
        <v>-15.52</v>
      </c>
      <c r="W613" s="25">
        <f>ROUNDDOWN(IF(I613=I612,W612,MAX(_xlfn.NORM.INV((ROW()-2)/644,250,43),150))/10,0)*10</f>
        <v>310</v>
      </c>
      <c r="X613" s="21">
        <f>ROUNDDOWN(IF(W613=W612,X612,(ROW()-2)/644),2)</f>
        <v>0.93</v>
      </c>
      <c r="Y613" s="3">
        <f>ROUNDDOWN(IF(L612=L613,Y612,MAX(_xlfn.NORM.INV((ROW()-370)/276,250,43),150))/10,0)*10</f>
        <v>300</v>
      </c>
      <c r="Z613" s="21">
        <f>ROUNDDOWN(IF(Y613=Y612,Z612,(ROW()-370)/276),2)</f>
        <v>0.88</v>
      </c>
    </row>
    <row r="614" spans="1:26" x14ac:dyDescent="0.2">
      <c r="A614" s="15" t="s">
        <v>2070</v>
      </c>
      <c r="B614" s="16" t="s">
        <v>2071</v>
      </c>
      <c r="C614" s="15" t="s">
        <v>2065</v>
      </c>
      <c r="D614" s="2"/>
      <c r="E614" s="2" t="s">
        <v>280</v>
      </c>
      <c r="F614" s="2" t="s">
        <v>281</v>
      </c>
      <c r="G614" s="2" t="s">
        <v>25</v>
      </c>
      <c r="H614" s="2" t="s">
        <v>67</v>
      </c>
      <c r="I614" s="2">
        <v>50</v>
      </c>
      <c r="J614" s="3">
        <v>310</v>
      </c>
      <c r="K614" s="21">
        <v>0.93</v>
      </c>
      <c r="L614" s="2">
        <v>99</v>
      </c>
      <c r="M614" s="3">
        <v>290</v>
      </c>
      <c r="N614" s="21">
        <v>0.82</v>
      </c>
      <c r="O614" s="25">
        <v>600</v>
      </c>
      <c r="P614" s="21">
        <v>0.95</v>
      </c>
      <c r="Q614" s="21">
        <v>0.73</v>
      </c>
      <c r="T614" s="25">
        <f>J614+M614</f>
        <v>600</v>
      </c>
      <c r="U614" s="21">
        <f>ROUNDDOWN(IF(T614=T613,U613,(ROW()-370)/276),2)</f>
        <v>0.88</v>
      </c>
      <c r="V614" s="21">
        <f>ROUNDDOWN(IF(O614=O613,V613,(ROW()-971)/23+0.04),2)</f>
        <v>-15.48</v>
      </c>
      <c r="W614" s="25">
        <f>ROUNDDOWN(IF(I614=I613,W613,MAX(_xlfn.NORM.INV((ROW()-2)/644,250,43),150))/10,0)*10</f>
        <v>310</v>
      </c>
      <c r="X614" s="21">
        <f>ROUNDDOWN(IF(W614=W613,X613,(ROW()-2)/644),2)</f>
        <v>0.93</v>
      </c>
      <c r="Y614" s="3">
        <f>ROUNDDOWN(IF(L613=L614,Y613,MAX(_xlfn.NORM.INV((ROW()-370)/276,250,43),150))/10,0)*10</f>
        <v>300</v>
      </c>
      <c r="Z614" s="21">
        <f>ROUNDDOWN(IF(Y614=Y613,Z613,(ROW()-370)/276),2)</f>
        <v>0.88</v>
      </c>
    </row>
    <row r="615" spans="1:26" x14ac:dyDescent="0.2">
      <c r="A615" s="3" t="s">
        <v>2192</v>
      </c>
      <c r="B615" s="3" t="s">
        <v>2193</v>
      </c>
      <c r="C615" s="14" t="s">
        <v>2177</v>
      </c>
      <c r="E615" s="3" t="s">
        <v>324</v>
      </c>
      <c r="F615" s="3" t="s">
        <v>2170</v>
      </c>
      <c r="G615" s="3" t="s">
        <v>25</v>
      </c>
      <c r="H615" s="3" t="s">
        <v>21</v>
      </c>
      <c r="I615" s="3">
        <v>51</v>
      </c>
      <c r="J615" s="3">
        <v>320</v>
      </c>
      <c r="K615" s="21">
        <v>0.95</v>
      </c>
      <c r="L615" s="3">
        <v>128</v>
      </c>
      <c r="M615" s="3">
        <v>340</v>
      </c>
      <c r="N615" s="21">
        <v>0.99</v>
      </c>
      <c r="O615" s="25">
        <v>660</v>
      </c>
      <c r="P615" s="21">
        <v>0.99</v>
      </c>
      <c r="Q615" s="21">
        <v>0.99</v>
      </c>
      <c r="T615" s="25">
        <f>J615+M615</f>
        <v>660</v>
      </c>
      <c r="U615" s="21">
        <f>ROUNDDOWN(IF(T615=T614,U614,(ROW()-2)/368),2)</f>
        <v>1.66</v>
      </c>
      <c r="V615" s="21">
        <f>ROUNDDOWN(IF(O615=O614,V614,(ROW()-566)/21+0.04),2)</f>
        <v>2.37</v>
      </c>
      <c r="W615" s="25">
        <f>ROUNDDOWN(IF(I615=I614,W614,MAX(_xlfn.NORM.INV((ROW()-2)/644,250,43),150))/10,0)*10</f>
        <v>320</v>
      </c>
      <c r="X615" s="21">
        <f>ROUNDDOWN(IF(W615=W614,X614,(ROW()-2)/644),2)</f>
        <v>0.95</v>
      </c>
      <c r="Y615" s="3" t="e">
        <f>ROUNDDOWN(IF(L615=L614,Y614,MAX(_xlfn.NORM.INV((ROW()-2)/368,250,43),150))/10,0)*10</f>
        <v>#NUM!</v>
      </c>
      <c r="Z615" s="21" t="e">
        <f>ROUNDDOWN(IF(Y615=Y614,Z614,(ROW()-2)/368+0.01),2)</f>
        <v>#NUM!</v>
      </c>
    </row>
    <row r="616" spans="1:26" x14ac:dyDescent="0.2">
      <c r="A616" s="4" t="s">
        <v>1938</v>
      </c>
      <c r="B616" s="10" t="s">
        <v>1939</v>
      </c>
      <c r="C616" s="14" t="s">
        <v>1866</v>
      </c>
      <c r="D616" s="10"/>
      <c r="E616" s="3" t="s">
        <v>1744</v>
      </c>
      <c r="F616" s="3" t="s">
        <v>1744</v>
      </c>
      <c r="G616" s="3" t="s">
        <v>25</v>
      </c>
      <c r="H616" s="3" t="s">
        <v>21</v>
      </c>
      <c r="I616" s="3">
        <v>52</v>
      </c>
      <c r="J616" s="3">
        <v>320</v>
      </c>
      <c r="K616" s="21">
        <v>0.95</v>
      </c>
      <c r="L616" s="3">
        <v>33</v>
      </c>
      <c r="M616" s="3">
        <v>250</v>
      </c>
      <c r="N616" s="21">
        <v>0.53</v>
      </c>
      <c r="O616" s="25">
        <v>570</v>
      </c>
      <c r="P616" s="21">
        <v>0.82</v>
      </c>
      <c r="Q616" s="21">
        <v>0.71</v>
      </c>
      <c r="T616" s="25">
        <f>J616+M616</f>
        <v>570</v>
      </c>
      <c r="U616" s="21">
        <f>ROUNDDOWN(IF(T616=T615,U615,(ROW()-2)/368),2)</f>
        <v>1.66</v>
      </c>
      <c r="V616" s="21">
        <f>ROUNDDOWN(IF(O616=O615,V615,(ROW()-2)/60+0.01),2)</f>
        <v>10.24</v>
      </c>
      <c r="W616" s="25">
        <f>ROUNDDOWN(IF(I616=I615,W615,MAX(_xlfn.NORM.INV((ROW()-2)/644,250,43),150))/10,0)*10</f>
        <v>320</v>
      </c>
      <c r="X616" s="21">
        <f>ROUNDDOWN(IF(W616=W615,X615,(ROW()-2)/644),2)</f>
        <v>0.95</v>
      </c>
      <c r="Y616" s="3" t="e">
        <f>ROUNDDOWN(IF(L616=L615,Y615,MAX(_xlfn.NORM.INV((ROW()-2)/368,250,43),150))/10,0)*10</f>
        <v>#NUM!</v>
      </c>
      <c r="Z616" s="21" t="e">
        <f>ROUNDDOWN(IF(Y616=Y615,Z615,(ROW()-2)/368+0.01),2)</f>
        <v>#NUM!</v>
      </c>
    </row>
    <row r="617" spans="1:26" x14ac:dyDescent="0.2">
      <c r="A617" s="4" t="s">
        <v>1877</v>
      </c>
      <c r="B617" s="10" t="s">
        <v>1878</v>
      </c>
      <c r="C617" s="14" t="s">
        <v>1866</v>
      </c>
      <c r="D617" s="10"/>
      <c r="E617" s="3" t="s">
        <v>1744</v>
      </c>
      <c r="F617" s="3" t="s">
        <v>1744</v>
      </c>
      <c r="G617" s="3" t="s">
        <v>25</v>
      </c>
      <c r="H617" s="3" t="s">
        <v>21</v>
      </c>
      <c r="I617" s="3">
        <v>52</v>
      </c>
      <c r="J617" s="3">
        <v>320</v>
      </c>
      <c r="K617" s="21">
        <v>0.95</v>
      </c>
      <c r="L617" s="3">
        <v>66</v>
      </c>
      <c r="M617" s="3">
        <v>290</v>
      </c>
      <c r="N617" s="21">
        <v>0.84</v>
      </c>
      <c r="O617" s="25">
        <v>610</v>
      </c>
      <c r="P617" s="21">
        <v>0.93</v>
      </c>
      <c r="Q617" s="21">
        <v>0.91</v>
      </c>
      <c r="T617" s="25">
        <f>J617+M617</f>
        <v>610</v>
      </c>
      <c r="U617" s="21">
        <f>ROUNDDOWN(IF(T617=T616,U616,(ROW()-2)/368),2)</f>
        <v>1.67</v>
      </c>
      <c r="V617" s="21">
        <f>ROUNDDOWN(IF(O617=O616,V616,(ROW()-2)/60+0.01),2)</f>
        <v>10.26</v>
      </c>
      <c r="W617" s="25">
        <f>ROUNDDOWN(IF(I617=I616,W616,MAX(_xlfn.NORM.INV((ROW()-2)/644,250,43),150))/10,0)*10</f>
        <v>320</v>
      </c>
      <c r="X617" s="21">
        <f>ROUNDDOWN(IF(W617=W616,X616,(ROW()-2)/644),2)</f>
        <v>0.95</v>
      </c>
      <c r="Y617" s="3" t="e">
        <f>ROUNDDOWN(IF(L617=L616,Y616,MAX(_xlfn.NORM.INV((ROW()-2)/368,250,43),150))/10,0)*10</f>
        <v>#NUM!</v>
      </c>
      <c r="Z617" s="21" t="e">
        <f>ROUNDDOWN(IF(Y617=Y616,Z616,(ROW()-2)/368+0.01),2)</f>
        <v>#NUM!</v>
      </c>
    </row>
    <row r="618" spans="1:26" x14ac:dyDescent="0.2">
      <c r="A618" s="4" t="s">
        <v>491</v>
      </c>
      <c r="B618" s="10" t="s">
        <v>492</v>
      </c>
      <c r="C618" s="14" t="s">
        <v>472</v>
      </c>
      <c r="D618" s="10"/>
      <c r="E618" s="3" t="s">
        <v>203</v>
      </c>
      <c r="F618" s="3" t="s">
        <v>423</v>
      </c>
      <c r="G618" s="3" t="s">
        <v>25</v>
      </c>
      <c r="H618" s="3" t="s">
        <v>21</v>
      </c>
      <c r="I618" s="3">
        <v>54</v>
      </c>
      <c r="J618" s="3">
        <v>320</v>
      </c>
      <c r="K618" s="21">
        <v>0.95</v>
      </c>
      <c r="L618" s="3">
        <v>128</v>
      </c>
      <c r="M618" s="3">
        <v>340</v>
      </c>
      <c r="N618" s="21">
        <v>0.99</v>
      </c>
      <c r="O618" s="25">
        <v>660</v>
      </c>
      <c r="P618" s="21">
        <v>0.99</v>
      </c>
      <c r="Q618" s="21">
        <v>0.99</v>
      </c>
      <c r="T618" s="25">
        <f>J618+M618</f>
        <v>660</v>
      </c>
      <c r="U618" s="21">
        <f>ROUNDDOWN(IF(T618=T617,U617,(ROW()-2)/368),2)</f>
        <v>1.67</v>
      </c>
      <c r="V618" s="21">
        <f>ROUNDDOWN(IF(O618=O617,V617,(ROW()-274)/103+0.01),2)</f>
        <v>3.34</v>
      </c>
      <c r="W618" s="25">
        <f>ROUNDDOWN(IF(I618=I617,W617,MAX(_xlfn.NORM.INV((ROW()-2)/644,250,43),150))/10,0)*10</f>
        <v>320</v>
      </c>
      <c r="X618" s="21">
        <f>ROUNDDOWN(IF(W618=W617,X617,(ROW()-2)/644),2)</f>
        <v>0.95</v>
      </c>
      <c r="Y618" s="3" t="e">
        <f>ROUNDDOWN(IF(L618=L617,Y617,MAX(_xlfn.NORM.INV((ROW()-2)/368,250,43),150))/10,0)*10</f>
        <v>#NUM!</v>
      </c>
      <c r="Z618" s="21" t="e">
        <f>ROUNDDOWN(IF(Y618=Y617,Z617,(ROW()-2)/368+0.01),2)</f>
        <v>#NUM!</v>
      </c>
    </row>
    <row r="619" spans="1:26" x14ac:dyDescent="0.2">
      <c r="A619" s="4" t="s">
        <v>1175</v>
      </c>
      <c r="B619" s="10" t="s">
        <v>1176</v>
      </c>
      <c r="C619" s="14" t="s">
        <v>1164</v>
      </c>
      <c r="D619" s="10"/>
      <c r="E619" s="3" t="s">
        <v>576</v>
      </c>
      <c r="F619" s="3" t="s">
        <v>1143</v>
      </c>
      <c r="G619" s="3" t="s">
        <v>25</v>
      </c>
      <c r="H619" s="3" t="s">
        <v>21</v>
      </c>
      <c r="I619" s="3">
        <v>54</v>
      </c>
      <c r="J619" s="3">
        <v>320</v>
      </c>
      <c r="K619" s="21">
        <v>0.95</v>
      </c>
      <c r="L619" s="3">
        <v>56</v>
      </c>
      <c r="M619" s="3">
        <v>280</v>
      </c>
      <c r="N619" s="21">
        <v>0.77</v>
      </c>
      <c r="O619" s="25">
        <v>600</v>
      </c>
      <c r="P619" s="21">
        <v>0.91</v>
      </c>
      <c r="Q619" s="21">
        <v>0.93</v>
      </c>
      <c r="T619" s="25">
        <f>J619+M619</f>
        <v>600</v>
      </c>
      <c r="U619" s="21">
        <f>ROUNDDOWN(IF(T619=T618,U618,(ROW()-2)/368),2)</f>
        <v>1.67</v>
      </c>
      <c r="V619" s="21">
        <f>ROUNDDOWN(IF(O619=O618,V618,(ROW()-740)/36+0.02),2)</f>
        <v>-3.34</v>
      </c>
      <c r="W619" s="25">
        <f>ROUNDDOWN(IF(I619=I618,W618,MAX(_xlfn.NORM.INV((ROW()-2)/644,250,43),150))/10,0)*10</f>
        <v>320</v>
      </c>
      <c r="X619" s="21">
        <f>ROUNDDOWN(IF(W619=W618,X618,(ROW()-2)/644),2)</f>
        <v>0.95</v>
      </c>
      <c r="Y619" s="3" t="e">
        <f>ROUNDDOWN(IF(L619=L618,Y618,MAX(_xlfn.NORM.INV((ROW()-2)/368,250,43),150))/10,0)*10</f>
        <v>#NUM!</v>
      </c>
      <c r="Z619" s="21" t="e">
        <f>ROUNDDOWN(IF(Y619=Y618,Z618,(ROW()-2)/368+0.01),2)</f>
        <v>#NUM!</v>
      </c>
    </row>
    <row r="620" spans="1:26" x14ac:dyDescent="0.2">
      <c r="A620" s="4" t="s">
        <v>958</v>
      </c>
      <c r="B620" s="10" t="s">
        <v>959</v>
      </c>
      <c r="C620" s="14" t="s">
        <v>947</v>
      </c>
      <c r="D620" s="10"/>
      <c r="E620" s="3" t="s">
        <v>894</v>
      </c>
      <c r="F620" s="3" t="s">
        <v>895</v>
      </c>
      <c r="G620" s="3" t="s">
        <v>25</v>
      </c>
      <c r="H620" s="3" t="s">
        <v>21</v>
      </c>
      <c r="I620" s="3">
        <v>54</v>
      </c>
      <c r="J620" s="3">
        <v>320</v>
      </c>
      <c r="K620" s="21">
        <v>0.95</v>
      </c>
      <c r="L620" s="3">
        <v>61</v>
      </c>
      <c r="M620" s="3">
        <v>280</v>
      </c>
      <c r="N620" s="21">
        <v>0.77</v>
      </c>
      <c r="O620" s="25">
        <v>600</v>
      </c>
      <c r="P620" s="21">
        <v>0.91</v>
      </c>
      <c r="Q620" s="21">
        <v>0.99</v>
      </c>
      <c r="T620" s="25">
        <f>J620+M620</f>
        <v>600</v>
      </c>
      <c r="U620" s="21">
        <f>ROUNDDOWN(IF(T620=T619,U619,(ROW()-2)/368),2)</f>
        <v>1.67</v>
      </c>
      <c r="V620" s="21">
        <f>ROUNDDOWN(IF(O620=O619,V619,(ROW()-849)/15+0.06),2)</f>
        <v>-3.34</v>
      </c>
      <c r="W620" s="25">
        <f>ROUNDDOWN(IF(I620=I619,W619,MAX(_xlfn.NORM.INV((ROW()-2)/644,250,43),150))/10,0)*10</f>
        <v>320</v>
      </c>
      <c r="X620" s="21">
        <f>ROUNDDOWN(IF(W620=W619,X619,(ROW()-2)/644),2)</f>
        <v>0.95</v>
      </c>
      <c r="Y620" s="3" t="e">
        <f>ROUNDDOWN(IF(L620=L619,Y619,MAX(_xlfn.NORM.INV((ROW()-2)/368,250,43),150))/10,0)*10</f>
        <v>#NUM!</v>
      </c>
      <c r="Z620" s="21" t="e">
        <f>ROUNDDOWN(IF(Y620=Y619,Z619,(ROW()-2)/368+0.01),2)</f>
        <v>#NUM!</v>
      </c>
    </row>
    <row r="621" spans="1:26" x14ac:dyDescent="0.2">
      <c r="A621" s="4" t="s">
        <v>1864</v>
      </c>
      <c r="B621" s="10" t="s">
        <v>1865</v>
      </c>
      <c r="C621" s="14" t="s">
        <v>1866</v>
      </c>
      <c r="D621" s="10"/>
      <c r="E621" s="3" t="s">
        <v>1744</v>
      </c>
      <c r="F621" s="3" t="s">
        <v>1744</v>
      </c>
      <c r="G621" s="3" t="s">
        <v>25</v>
      </c>
      <c r="H621" s="3" t="s">
        <v>21</v>
      </c>
      <c r="I621" s="3">
        <v>56</v>
      </c>
      <c r="J621" s="3">
        <v>320</v>
      </c>
      <c r="K621" s="21">
        <v>0.95</v>
      </c>
      <c r="L621" s="3">
        <v>69</v>
      </c>
      <c r="M621" s="3">
        <v>290</v>
      </c>
      <c r="N621" s="21">
        <v>0.84</v>
      </c>
      <c r="O621" s="25">
        <v>610</v>
      </c>
      <c r="P621" s="21">
        <v>0.93</v>
      </c>
      <c r="Q621" s="21">
        <v>0.91</v>
      </c>
      <c r="T621" s="25">
        <f>J621+M621</f>
        <v>610</v>
      </c>
      <c r="U621" s="21">
        <f>ROUNDDOWN(IF(T621=T620,U620,(ROW()-2)/368),2)</f>
        <v>1.68</v>
      </c>
      <c r="V621" s="21">
        <f>ROUNDDOWN(IF(O621=O620,V620,(ROW()-2)/60+0.01),2)</f>
        <v>10.32</v>
      </c>
      <c r="W621" s="25">
        <f>ROUNDDOWN(IF(I621=I620,W620,MAX(_xlfn.NORM.INV((ROW()-2)/644,250,43),150))/10,0)*10</f>
        <v>320</v>
      </c>
      <c r="X621" s="21">
        <f>ROUNDDOWN(IF(W621=W620,X620,(ROW()-2)/644),2)</f>
        <v>0.95</v>
      </c>
      <c r="Y621" s="3" t="e">
        <f>ROUNDDOWN(IF(L621=L620,Y620,MAX(_xlfn.NORM.INV((ROW()-2)/368,250,43),150))/10,0)*10</f>
        <v>#NUM!</v>
      </c>
      <c r="Z621" s="21" t="e">
        <f>ROUNDDOWN(IF(Y621=Y620,Z620,(ROW()-2)/368+0.01),2)</f>
        <v>#NUM!</v>
      </c>
    </row>
    <row r="622" spans="1:26" x14ac:dyDescent="0.2">
      <c r="A622" s="3" t="s">
        <v>2186</v>
      </c>
      <c r="B622" s="3" t="s">
        <v>2187</v>
      </c>
      <c r="C622" s="14" t="s">
        <v>2177</v>
      </c>
      <c r="E622" s="3" t="s">
        <v>324</v>
      </c>
      <c r="F622" s="3" t="s">
        <v>2170</v>
      </c>
      <c r="G622" s="3" t="s">
        <v>25</v>
      </c>
      <c r="H622" s="3" t="s">
        <v>21</v>
      </c>
      <c r="I622" s="3">
        <v>56</v>
      </c>
      <c r="J622" s="3">
        <v>320</v>
      </c>
      <c r="K622" s="21">
        <v>0.95</v>
      </c>
      <c r="L622" s="3">
        <v>108</v>
      </c>
      <c r="M622" s="3">
        <v>320</v>
      </c>
      <c r="N622" s="21">
        <v>0.95</v>
      </c>
      <c r="O622" s="25">
        <v>640</v>
      </c>
      <c r="P622" s="21">
        <v>0.98</v>
      </c>
      <c r="Q622" s="21">
        <v>0.94</v>
      </c>
      <c r="T622" s="25">
        <f>J622+M622</f>
        <v>640</v>
      </c>
      <c r="U622" s="21">
        <f>ROUNDDOWN(IF(T622=T621,U621,(ROW()-2)/368),2)</f>
        <v>1.68</v>
      </c>
      <c r="V622" s="21">
        <f>ROUNDDOWN(IF(O622=O621,V621,(ROW()-566)/21+0.04),2)</f>
        <v>2.7</v>
      </c>
      <c r="W622" s="25">
        <f>ROUNDDOWN(IF(I622=I621,W621,MAX(_xlfn.NORM.INV((ROW()-2)/644,250,43),150))/10,0)*10</f>
        <v>320</v>
      </c>
      <c r="X622" s="21">
        <f>ROUNDDOWN(IF(W622=W621,X621,(ROW()-2)/644),2)</f>
        <v>0.95</v>
      </c>
      <c r="Y622" s="3" t="e">
        <f>ROUNDDOWN(IF(L622=L621,Y621,MAX(_xlfn.NORM.INV((ROW()-2)/368,250,43),150))/10,0)*10</f>
        <v>#NUM!</v>
      </c>
      <c r="Z622" s="21" t="e">
        <f>ROUNDDOWN(IF(Y622=Y621,Z621,(ROW()-2)/368+0.01),2)</f>
        <v>#NUM!</v>
      </c>
    </row>
    <row r="623" spans="1:26" x14ac:dyDescent="0.2">
      <c r="A623" s="3" t="s">
        <v>2398</v>
      </c>
      <c r="B623" s="3" t="s">
        <v>2399</v>
      </c>
      <c r="C623" s="14" t="s">
        <v>2375</v>
      </c>
      <c r="E623" s="3" t="s">
        <v>2366</v>
      </c>
      <c r="F623" s="3" t="s">
        <v>2367</v>
      </c>
      <c r="G623" s="3" t="s">
        <v>25</v>
      </c>
      <c r="H623" s="3" t="s">
        <v>21</v>
      </c>
      <c r="I623" s="3">
        <v>56</v>
      </c>
      <c r="J623" s="3">
        <v>320</v>
      </c>
      <c r="K623" s="21">
        <v>0.95</v>
      </c>
      <c r="L623" s="3">
        <v>28</v>
      </c>
      <c r="M623" s="3">
        <v>240</v>
      </c>
      <c r="N623" s="21">
        <v>0.45</v>
      </c>
      <c r="O623" s="25">
        <v>560</v>
      </c>
      <c r="P623" s="21">
        <v>0.79</v>
      </c>
      <c r="Q623" s="21">
        <v>0.99</v>
      </c>
      <c r="T623" s="25">
        <f>J623+M623</f>
        <v>560</v>
      </c>
      <c r="U623" s="21">
        <f>ROUNDDOWN(IF(T623=T622,U622,(ROW()-2)/368),2)</f>
        <v>1.68</v>
      </c>
      <c r="V623" s="21">
        <f>ROUNDDOWN(IF(O623=O622,V622,(ROW()-1042)/13+0.15),2)</f>
        <v>-32.08</v>
      </c>
      <c r="W623" s="25">
        <f>ROUNDDOWN(IF(I623=I622,W622,MAX(_xlfn.NORM.INV((ROW()-2)/644,250,43),150))/10,0)*10</f>
        <v>320</v>
      </c>
      <c r="X623" s="21">
        <f>ROUNDDOWN(IF(W623=W622,X622,(ROW()-2)/644),2)</f>
        <v>0.95</v>
      </c>
      <c r="Y623" s="3" t="e">
        <f>ROUNDDOWN(IF(L623=L622,Y622,MAX(_xlfn.NORM.INV((ROW()-2)/368,250,43),150))/10,0)*10</f>
        <v>#NUM!</v>
      </c>
      <c r="Z623" s="21" t="e">
        <f>ROUNDDOWN(IF(Y623=Y622,Z622,(ROW()-2)/368+0.01),2)</f>
        <v>#NUM!</v>
      </c>
    </row>
    <row r="624" spans="1:26" x14ac:dyDescent="0.2">
      <c r="A624" s="4" t="s">
        <v>1104</v>
      </c>
      <c r="B624" s="10" t="s">
        <v>1105</v>
      </c>
      <c r="C624" s="14" t="s">
        <v>1097</v>
      </c>
      <c r="D624" s="10"/>
      <c r="E624" s="3" t="s">
        <v>144</v>
      </c>
      <c r="F624" s="3" t="s">
        <v>1094</v>
      </c>
      <c r="G624" s="3" t="s">
        <v>25</v>
      </c>
      <c r="H624" s="3" t="s">
        <v>21</v>
      </c>
      <c r="I624" s="3">
        <v>59</v>
      </c>
      <c r="J624" s="3">
        <v>320</v>
      </c>
      <c r="K624" s="21">
        <v>0.95</v>
      </c>
      <c r="L624" s="3">
        <v>85</v>
      </c>
      <c r="M624" s="3">
        <v>300</v>
      </c>
      <c r="N624" s="21">
        <v>0.89</v>
      </c>
      <c r="O624" s="25">
        <v>620</v>
      </c>
      <c r="P624" s="21">
        <v>0.94</v>
      </c>
      <c r="Q624" s="21">
        <v>0.9</v>
      </c>
      <c r="T624" s="25">
        <f>J624+M624</f>
        <v>620</v>
      </c>
      <c r="U624" s="21">
        <f>ROUNDDOWN(IF(T624=T623,U623,(ROW()-2)/368),2)</f>
        <v>1.69</v>
      </c>
      <c r="V624" s="21">
        <f>ROUNDDOWN(IF(O624=O623,V623,(ROW()-517)/33+0.03),2)</f>
        <v>3.27</v>
      </c>
      <c r="W624" s="25">
        <f>ROUNDDOWN(IF(I624=I623,W623,MAX(_xlfn.NORM.INV((ROW()-2)/644,250,43),150))/10,0)*10</f>
        <v>320</v>
      </c>
      <c r="X624" s="21">
        <f>ROUNDDOWN(IF(W624=W623,X623,(ROW()-2)/644),2)</f>
        <v>0.95</v>
      </c>
      <c r="Y624" s="3" t="e">
        <f>ROUNDDOWN(IF(L624=L623,Y623,MAX(_xlfn.NORM.INV((ROW()-2)/368,250,43),150))/10,0)*10</f>
        <v>#NUM!</v>
      </c>
      <c r="Z624" s="21" t="e">
        <f>ROUNDDOWN(IF(Y624=Y623,Z623,(ROW()-2)/368+0.01),2)</f>
        <v>#NUM!</v>
      </c>
    </row>
    <row r="625" spans="1:26" x14ac:dyDescent="0.2">
      <c r="A625" s="4" t="s">
        <v>1940</v>
      </c>
      <c r="B625" s="10" t="s">
        <v>1941</v>
      </c>
      <c r="C625" s="14" t="s">
        <v>1866</v>
      </c>
      <c r="D625" s="10"/>
      <c r="E625" s="3" t="s">
        <v>1744</v>
      </c>
      <c r="F625" s="3" t="s">
        <v>1744</v>
      </c>
      <c r="G625" s="3" t="s">
        <v>25</v>
      </c>
      <c r="H625" s="3" t="s">
        <v>21</v>
      </c>
      <c r="I625" s="3">
        <v>60</v>
      </c>
      <c r="J625" s="3">
        <v>320</v>
      </c>
      <c r="K625" s="21">
        <v>0.95</v>
      </c>
      <c r="L625" s="3">
        <v>62</v>
      </c>
      <c r="M625" s="3">
        <v>280</v>
      </c>
      <c r="N625" s="21">
        <v>0.77</v>
      </c>
      <c r="O625" s="25">
        <v>600</v>
      </c>
      <c r="P625" s="21">
        <v>0.91</v>
      </c>
      <c r="Q625" s="21">
        <v>0.86</v>
      </c>
      <c r="T625" s="25">
        <f>J625+M625</f>
        <v>600</v>
      </c>
      <c r="U625" s="21">
        <f>ROUNDDOWN(IF(T625=T624,U624,(ROW()-2)/368),2)</f>
        <v>1.69</v>
      </c>
      <c r="V625" s="21">
        <f>ROUNDDOWN(IF(O625=O624,V624,(ROW()-2)/60+0.01),2)</f>
        <v>10.39</v>
      </c>
      <c r="W625" s="25">
        <f>ROUNDDOWN(IF(I625=I624,W624,MAX(_xlfn.NORM.INV((ROW()-2)/644,250,43),150))/10,0)*10</f>
        <v>320</v>
      </c>
      <c r="X625" s="21">
        <f>ROUNDDOWN(IF(W625=W624,X624,(ROW()-2)/644),2)</f>
        <v>0.95</v>
      </c>
      <c r="Y625" s="3" t="e">
        <f>ROUNDDOWN(IF(L625=L624,Y624,MAX(_xlfn.NORM.INV((ROW()-2)/368,250,43),150))/10,0)*10</f>
        <v>#NUM!</v>
      </c>
      <c r="Z625" s="21" t="e">
        <f>ROUNDDOWN(IF(Y625=Y624,Z624,(ROW()-2)/368+0.01),2)</f>
        <v>#NUM!</v>
      </c>
    </row>
    <row r="626" spans="1:26" x14ac:dyDescent="0.2">
      <c r="A626" s="4" t="s">
        <v>659</v>
      </c>
      <c r="B626" s="10" t="s">
        <v>660</v>
      </c>
      <c r="C626" s="14" t="s">
        <v>602</v>
      </c>
      <c r="D626" s="10"/>
      <c r="E626" s="3" t="s">
        <v>576</v>
      </c>
      <c r="F626" s="3" t="s">
        <v>577</v>
      </c>
      <c r="G626" s="3" t="s">
        <v>25</v>
      </c>
      <c r="H626" s="3" t="s">
        <v>67</v>
      </c>
      <c r="I626" s="3">
        <v>60</v>
      </c>
      <c r="J626" s="3">
        <v>320</v>
      </c>
      <c r="K626" s="21">
        <v>0.95</v>
      </c>
      <c r="L626" s="3">
        <v>109</v>
      </c>
      <c r="M626" s="3">
        <v>320</v>
      </c>
      <c r="N626" s="21">
        <v>0.95</v>
      </c>
      <c r="O626" s="25">
        <v>640</v>
      </c>
      <c r="P626" s="21">
        <v>0.97</v>
      </c>
      <c r="Q626" s="21">
        <v>0.99</v>
      </c>
      <c r="T626" s="25">
        <f>J626+M626</f>
        <v>640</v>
      </c>
      <c r="U626" s="21">
        <f>ROUNDDOWN(IF(T626=T625,U625,(ROW()-370)/276),2)</f>
        <v>0.92</v>
      </c>
      <c r="V626" s="21">
        <f>ROUNDDOWN(IF(O626=O625,V625,(ROW()-776)/22+0.04),2)</f>
        <v>-6.77</v>
      </c>
      <c r="W626" s="25">
        <f>ROUNDDOWN(IF(I626=I625,W625,MAX(_xlfn.NORM.INV((ROW()-2)/644,250,43),150))/10,0)*10</f>
        <v>320</v>
      </c>
      <c r="X626" s="21">
        <f>ROUNDDOWN(IF(W626=W625,X625,(ROW()-2)/644),2)</f>
        <v>0.95</v>
      </c>
      <c r="Y626" s="3">
        <f>ROUNDDOWN(IF(L625=L626,Y625,MAX(_xlfn.NORM.INV((ROW()-370)/276,250,43),150))/10,0)*10</f>
        <v>310</v>
      </c>
      <c r="Z626" s="21" t="e">
        <f>ROUNDDOWN(IF(Y626=Y625,Z625,(ROW()-370)/276),2)</f>
        <v>#NUM!</v>
      </c>
    </row>
    <row r="627" spans="1:26" x14ac:dyDescent="0.2">
      <c r="A627" s="4" t="s">
        <v>1926</v>
      </c>
      <c r="B627" s="10" t="s">
        <v>1927</v>
      </c>
      <c r="C627" s="14" t="s">
        <v>1866</v>
      </c>
      <c r="D627" s="10"/>
      <c r="E627" s="3" t="s">
        <v>1744</v>
      </c>
      <c r="F627" s="3" t="s">
        <v>1744</v>
      </c>
      <c r="G627" s="3" t="s">
        <v>25</v>
      </c>
      <c r="H627" s="3" t="s">
        <v>21</v>
      </c>
      <c r="I627" s="3">
        <v>61</v>
      </c>
      <c r="J627" s="3">
        <v>330</v>
      </c>
      <c r="K627" s="21">
        <v>0.97</v>
      </c>
      <c r="L627" s="3">
        <v>117</v>
      </c>
      <c r="M627" s="3">
        <v>330</v>
      </c>
      <c r="N627" s="21">
        <v>0.98</v>
      </c>
      <c r="O627" s="25">
        <v>660</v>
      </c>
      <c r="P627" s="21">
        <v>0.99</v>
      </c>
      <c r="Q627" s="21">
        <v>0.99</v>
      </c>
      <c r="T627" s="25">
        <f>J627+M627</f>
        <v>660</v>
      </c>
      <c r="U627" s="21">
        <f>ROUNDDOWN(IF(T627=T626,U626,(ROW()-2)/368),2)</f>
        <v>1.69</v>
      </c>
      <c r="V627" s="21">
        <f>ROUNDDOWN(IF(O627=O626,V626,(ROW()-2)/60+0.01),2)</f>
        <v>10.42</v>
      </c>
      <c r="W627" s="25">
        <f>ROUNDDOWN(IF(I627=I626,W626,MAX(_xlfn.NORM.INV((ROW()-2)/644,250,43),150))/10,0)*10</f>
        <v>330</v>
      </c>
      <c r="X627" s="21">
        <f>ROUNDDOWN(IF(W627=W626,X626,(ROW()-2)/644),2)</f>
        <v>0.97</v>
      </c>
      <c r="Y627" s="3" t="e">
        <f>ROUNDDOWN(IF(L627=L626,Y626,MAX(_xlfn.NORM.INV((ROW()-2)/368,250,43),150))/10,0)*10</f>
        <v>#NUM!</v>
      </c>
      <c r="Z627" s="21" t="e">
        <f>ROUNDDOWN(IF(Y627=Y626,Z626,(ROW()-2)/368+0.01),2)</f>
        <v>#NUM!</v>
      </c>
    </row>
    <row r="628" spans="1:26" x14ac:dyDescent="0.2">
      <c r="A628" s="5" t="s">
        <v>119</v>
      </c>
      <c r="B628" s="6" t="s">
        <v>120</v>
      </c>
      <c r="C628" s="14" t="s">
        <v>99</v>
      </c>
      <c r="D628" s="6"/>
      <c r="E628" s="3" t="s">
        <v>65</v>
      </c>
      <c r="F628" s="3" t="s">
        <v>66</v>
      </c>
      <c r="G628" s="3" t="s">
        <v>25</v>
      </c>
      <c r="H628" s="3" t="s">
        <v>67</v>
      </c>
      <c r="I628" s="3">
        <v>61</v>
      </c>
      <c r="J628" s="3">
        <v>330</v>
      </c>
      <c r="K628" s="21">
        <v>0.97</v>
      </c>
      <c r="L628" s="3">
        <v>69</v>
      </c>
      <c r="M628" s="3">
        <v>260</v>
      </c>
      <c r="N628" s="21">
        <v>0.59</v>
      </c>
      <c r="O628" s="25">
        <v>590</v>
      </c>
      <c r="P628" s="21">
        <v>0.93</v>
      </c>
      <c r="Q628" s="21">
        <v>0.94</v>
      </c>
      <c r="T628" s="25">
        <f>J628+M628</f>
        <v>590</v>
      </c>
      <c r="U628" s="21">
        <f>ROUNDDOWN(IF(T628=T627,U627,(ROW()-370)/276),2)</f>
        <v>0.93</v>
      </c>
      <c r="V628" s="21">
        <f>ROUNDDOWN(IF(O628=O627,V627,(ROW()-592)/78+0.02),2)</f>
        <v>0.48</v>
      </c>
      <c r="W628" s="25">
        <f>ROUNDDOWN(IF(I628=I627,W627,MAX(_xlfn.NORM.INV((ROW()-2)/644,250,43),150))/10,0)*10</f>
        <v>330</v>
      </c>
      <c r="X628" s="21">
        <f>ROUNDDOWN(IF(W628=W627,X627,(ROW()-2)/644),2)</f>
        <v>0.97</v>
      </c>
      <c r="Y628" s="3">
        <f>ROUNDDOWN(IF(L627=L628,Y627,MAX(_xlfn.NORM.INV((ROW()-370)/276,250,43),150))/10,0)*10</f>
        <v>310</v>
      </c>
      <c r="Z628" s="21" t="e">
        <f>ROUNDDOWN(IF(Y628=Y627,Z627,(ROW()-370)/276),2)</f>
        <v>#NUM!</v>
      </c>
    </row>
    <row r="629" spans="1:26" x14ac:dyDescent="0.2">
      <c r="A629" s="4" t="s">
        <v>1060</v>
      </c>
      <c r="B629" s="10" t="s">
        <v>1061</v>
      </c>
      <c r="C629" s="14" t="s">
        <v>1062</v>
      </c>
      <c r="D629" s="10"/>
      <c r="E629" s="3" t="s">
        <v>576</v>
      </c>
      <c r="F629" s="3" t="s">
        <v>1057</v>
      </c>
      <c r="G629" s="3" t="s">
        <v>25</v>
      </c>
      <c r="H629" s="3" t="s">
        <v>21</v>
      </c>
      <c r="I629" s="3">
        <v>61</v>
      </c>
      <c r="J629" s="3">
        <v>330</v>
      </c>
      <c r="K629" s="21">
        <v>0.97</v>
      </c>
      <c r="L629" s="3">
        <v>55</v>
      </c>
      <c r="M629" s="3">
        <v>280</v>
      </c>
      <c r="N629" s="21">
        <v>0.77</v>
      </c>
      <c r="O629" s="25">
        <v>610</v>
      </c>
      <c r="P629" s="21">
        <v>0.93</v>
      </c>
      <c r="Q629" s="21">
        <v>0.96</v>
      </c>
      <c r="T629" s="25">
        <f>J629+M629</f>
        <v>610</v>
      </c>
      <c r="U629" s="21">
        <f>ROUNDDOWN(IF(T629=T628,U628,(ROW()-2)/368),2)</f>
        <v>1.7</v>
      </c>
      <c r="V629" s="21">
        <f>ROUNDDOWN(IF(O629=O628,V628,(ROW()-740)/36+0.02),2)</f>
        <v>-3.06</v>
      </c>
      <c r="W629" s="25">
        <f>ROUNDDOWN(IF(I629=I628,W628,MAX(_xlfn.NORM.INV((ROW()-2)/644,250,43),150))/10,0)*10</f>
        <v>330</v>
      </c>
      <c r="X629" s="21">
        <f>ROUNDDOWN(IF(W629=W628,X628,(ROW()-2)/644),2)</f>
        <v>0.97</v>
      </c>
      <c r="Y629" s="3" t="e">
        <f>ROUNDDOWN(IF(L629=L628,Y628,MAX(_xlfn.NORM.INV((ROW()-2)/368,250,43),150))/10,0)*10</f>
        <v>#NUM!</v>
      </c>
      <c r="Z629" s="21" t="e">
        <f>ROUNDDOWN(IF(Y629=Y628,Z628,(ROW()-2)/368+0.01),2)</f>
        <v>#NUM!</v>
      </c>
    </row>
    <row r="630" spans="1:26" x14ac:dyDescent="0.2">
      <c r="A630" s="4" t="s">
        <v>1965</v>
      </c>
      <c r="B630" s="10" t="s">
        <v>1966</v>
      </c>
      <c r="C630" s="14" t="s">
        <v>1866</v>
      </c>
      <c r="D630" s="10"/>
      <c r="E630" s="3" t="s">
        <v>1744</v>
      </c>
      <c r="F630" s="3" t="s">
        <v>1744</v>
      </c>
      <c r="G630" s="3" t="s">
        <v>25</v>
      </c>
      <c r="H630" s="3" t="s">
        <v>21</v>
      </c>
      <c r="I630" s="3">
        <v>63</v>
      </c>
      <c r="J630" s="3">
        <v>330</v>
      </c>
      <c r="K630" s="21">
        <v>0.97</v>
      </c>
      <c r="L630" s="3">
        <v>71</v>
      </c>
      <c r="M630" s="3">
        <v>290</v>
      </c>
      <c r="N630" s="21">
        <v>0.84</v>
      </c>
      <c r="O630" s="25">
        <v>620</v>
      </c>
      <c r="P630" s="21">
        <v>0.94</v>
      </c>
      <c r="Q630" s="21">
        <v>0.94</v>
      </c>
      <c r="T630" s="25">
        <f>J630+M630</f>
        <v>620</v>
      </c>
      <c r="U630" s="21">
        <f>ROUNDDOWN(IF(T630=T629,U629,(ROW()-2)/368),2)</f>
        <v>1.7</v>
      </c>
      <c r="V630" s="21">
        <f>ROUNDDOWN(IF(O630=O629,V629,(ROW()-2)/60+0.01),2)</f>
        <v>10.47</v>
      </c>
      <c r="W630" s="25">
        <f>ROUNDDOWN(IF(I630=I629,W629,MAX(_xlfn.NORM.INV((ROW()-2)/644,250,43),150))/10,0)*10</f>
        <v>330</v>
      </c>
      <c r="X630" s="21">
        <f>ROUNDDOWN(IF(W630=W629,X629,(ROW()-2)/644),2)</f>
        <v>0.97</v>
      </c>
      <c r="Y630" s="3" t="e">
        <f>ROUNDDOWN(IF(L630=L629,Y629,MAX(_xlfn.NORM.INV((ROW()-2)/368,250,43),150))/10,0)*10</f>
        <v>#NUM!</v>
      </c>
      <c r="Z630" s="21" t="e">
        <f>ROUNDDOWN(IF(Y630=Y629,Z629,(ROW()-2)/368+0.01),2)</f>
        <v>#NUM!</v>
      </c>
    </row>
    <row r="631" spans="1:26" x14ac:dyDescent="0.2">
      <c r="A631" s="5" t="s">
        <v>115</v>
      </c>
      <c r="B631" s="6" t="s">
        <v>116</v>
      </c>
      <c r="C631" s="14" t="s">
        <v>99</v>
      </c>
      <c r="D631" s="6"/>
      <c r="E631" s="3" t="s">
        <v>65</v>
      </c>
      <c r="F631" s="3" t="s">
        <v>66</v>
      </c>
      <c r="G631" s="3" t="s">
        <v>25</v>
      </c>
      <c r="H631" s="3" t="s">
        <v>67</v>
      </c>
      <c r="I631" s="3">
        <v>63</v>
      </c>
      <c r="J631" s="3">
        <v>330</v>
      </c>
      <c r="K631" s="21">
        <v>0.97</v>
      </c>
      <c r="L631" s="3">
        <v>62</v>
      </c>
      <c r="M631" s="3">
        <v>250</v>
      </c>
      <c r="N631" s="21">
        <v>0.5</v>
      </c>
      <c r="O631" s="25">
        <v>580</v>
      </c>
      <c r="P631" s="21">
        <v>0.92</v>
      </c>
      <c r="Q631" s="21">
        <v>0.9</v>
      </c>
      <c r="T631" s="25">
        <f>J631+M631</f>
        <v>580</v>
      </c>
      <c r="U631" s="21">
        <f>ROUNDDOWN(IF(T631=T630,U630,(ROW()-370)/276),2)</f>
        <v>0.94</v>
      </c>
      <c r="V631" s="21">
        <f>ROUNDDOWN(IF(O631=O630,V630,(ROW()-592)/78+0.02),2)</f>
        <v>0.52</v>
      </c>
      <c r="W631" s="25">
        <f>ROUNDDOWN(IF(I631=I630,W630,MAX(_xlfn.NORM.INV((ROW()-2)/644,250,43),150))/10,0)*10</f>
        <v>330</v>
      </c>
      <c r="X631" s="21">
        <f>ROUNDDOWN(IF(W631=W630,X630,(ROW()-2)/644),2)</f>
        <v>0.97</v>
      </c>
      <c r="Y631" s="3">
        <f>ROUNDDOWN(IF(L630=L631,Y630,MAX(_xlfn.NORM.INV((ROW()-370)/276,250,43),150))/10,0)*10</f>
        <v>310</v>
      </c>
      <c r="Z631" s="21" t="e">
        <f>ROUNDDOWN(IF(Y631=Y630,Z630,(ROW()-370)/276),2)</f>
        <v>#NUM!</v>
      </c>
    </row>
    <row r="632" spans="1:26" x14ac:dyDescent="0.2">
      <c r="A632" s="4" t="s">
        <v>1956</v>
      </c>
      <c r="B632" s="10" t="s">
        <v>1957</v>
      </c>
      <c r="C632" s="14" t="s">
        <v>1866</v>
      </c>
      <c r="D632" s="10"/>
      <c r="E632" s="3" t="s">
        <v>1744</v>
      </c>
      <c r="F632" s="3" t="s">
        <v>1744</v>
      </c>
      <c r="G632" s="3" t="s">
        <v>25</v>
      </c>
      <c r="H632" s="3" t="s">
        <v>21</v>
      </c>
      <c r="I632" s="3">
        <v>64</v>
      </c>
      <c r="J632" s="3">
        <v>330</v>
      </c>
      <c r="K632" s="21">
        <v>0.97</v>
      </c>
      <c r="L632" s="3">
        <v>51</v>
      </c>
      <c r="M632" s="3">
        <v>270</v>
      </c>
      <c r="N632" s="21">
        <v>0.69</v>
      </c>
      <c r="O632" s="25">
        <v>600</v>
      </c>
      <c r="P632" s="21">
        <v>0.91</v>
      </c>
      <c r="Q632" s="21">
        <v>0.86</v>
      </c>
      <c r="T632" s="25">
        <f>J632+M632</f>
        <v>600</v>
      </c>
      <c r="U632" s="21">
        <f>ROUNDDOWN(IF(T632=T631,U631,(ROW()-2)/368),2)</f>
        <v>1.71</v>
      </c>
      <c r="V632" s="21">
        <f>ROUNDDOWN(IF(O632=O631,V631,(ROW()-2)/60+0.01),2)</f>
        <v>10.51</v>
      </c>
      <c r="W632" s="25">
        <f>ROUNDDOWN(IF(I632=I631,W631,MAX(_xlfn.NORM.INV((ROW()-2)/644,250,43),150))/10,0)*10</f>
        <v>330</v>
      </c>
      <c r="X632" s="21">
        <f>ROUNDDOWN(IF(W632=W631,X631,(ROW()-2)/644),2)</f>
        <v>0.97</v>
      </c>
      <c r="Y632" s="3" t="e">
        <f>ROUNDDOWN(IF(L632=L631,Y631,MAX(_xlfn.NORM.INV((ROW()-2)/368,250,43),150))/10,0)*10</f>
        <v>#NUM!</v>
      </c>
      <c r="Z632" s="21" t="e">
        <f>ROUNDDOWN(IF(Y632=Y631,Z631,(ROW()-2)/368+0.01),2)</f>
        <v>#NUM!</v>
      </c>
    </row>
    <row r="633" spans="1:26" x14ac:dyDescent="0.2">
      <c r="A633" s="4" t="s">
        <v>1944</v>
      </c>
      <c r="B633" s="10" t="s">
        <v>1945</v>
      </c>
      <c r="C633" s="14" t="s">
        <v>1866</v>
      </c>
      <c r="D633" s="10"/>
      <c r="E633" s="3" t="s">
        <v>1744</v>
      </c>
      <c r="F633" s="3" t="s">
        <v>1744</v>
      </c>
      <c r="G633" s="3" t="s">
        <v>25</v>
      </c>
      <c r="H633" s="3" t="s">
        <v>21</v>
      </c>
      <c r="I633" s="3">
        <v>64</v>
      </c>
      <c r="J633" s="3">
        <v>330</v>
      </c>
      <c r="K633" s="21">
        <v>0.97</v>
      </c>
      <c r="L633" s="3">
        <v>71</v>
      </c>
      <c r="M633" s="3">
        <v>290</v>
      </c>
      <c r="N633" s="21">
        <v>0.84</v>
      </c>
      <c r="O633" s="25">
        <v>620</v>
      </c>
      <c r="P633" s="21">
        <v>0.94</v>
      </c>
      <c r="Q633" s="21">
        <v>0.94</v>
      </c>
      <c r="T633" s="25">
        <f>J633+M633</f>
        <v>620</v>
      </c>
      <c r="U633" s="21">
        <f>ROUNDDOWN(IF(T633=T632,U632,(ROW()-2)/368),2)</f>
        <v>1.71</v>
      </c>
      <c r="V633" s="21">
        <f>ROUNDDOWN(IF(O633=O632,V632,(ROW()-2)/60+0.01),2)</f>
        <v>10.52</v>
      </c>
      <c r="W633" s="25">
        <f>ROUNDDOWN(IF(I633=I632,W632,MAX(_xlfn.NORM.INV((ROW()-2)/644,250,43),150))/10,0)*10</f>
        <v>330</v>
      </c>
      <c r="X633" s="21">
        <f>ROUNDDOWN(IF(W633=W632,X632,(ROW()-2)/644),2)</f>
        <v>0.97</v>
      </c>
      <c r="Y633" s="3" t="e">
        <f>ROUNDDOWN(IF(L633=L632,Y632,MAX(_xlfn.NORM.INV((ROW()-2)/368,250,43),150))/10,0)*10</f>
        <v>#NUM!</v>
      </c>
      <c r="Z633" s="21" t="e">
        <f>ROUNDDOWN(IF(Y633=Y632,Z632,(ROW()-2)/368+0.01),2)</f>
        <v>#NUM!</v>
      </c>
    </row>
    <row r="634" spans="1:26" x14ac:dyDescent="0.2">
      <c r="A634" s="5" t="s">
        <v>109</v>
      </c>
      <c r="B634" s="6" t="s">
        <v>110</v>
      </c>
      <c r="C634" s="14" t="s">
        <v>99</v>
      </c>
      <c r="D634" s="6"/>
      <c r="E634" s="3" t="s">
        <v>65</v>
      </c>
      <c r="F634" s="3" t="s">
        <v>66</v>
      </c>
      <c r="G634" s="3" t="s">
        <v>25</v>
      </c>
      <c r="H634" s="3" t="s">
        <v>67</v>
      </c>
      <c r="I634" s="3">
        <v>64</v>
      </c>
      <c r="J634" s="3">
        <v>330</v>
      </c>
      <c r="K634" s="21">
        <v>0.97</v>
      </c>
      <c r="L634" s="3">
        <v>61</v>
      </c>
      <c r="M634" s="3">
        <v>250</v>
      </c>
      <c r="N634" s="21">
        <v>0.5</v>
      </c>
      <c r="O634" s="25">
        <v>580</v>
      </c>
      <c r="P634" s="21">
        <v>0.92</v>
      </c>
      <c r="Q634" s="21">
        <v>0.9</v>
      </c>
      <c r="T634" s="25">
        <f>J634+M634</f>
        <v>580</v>
      </c>
      <c r="U634" s="21">
        <f>ROUNDDOWN(IF(T634=T633,U633,(ROW()-370)/276),2)</f>
        <v>0.95</v>
      </c>
      <c r="V634" s="21">
        <f>ROUNDDOWN(IF(O634=O633,V633,(ROW()-592)/78+0.02),2)</f>
        <v>0.55000000000000004</v>
      </c>
      <c r="W634" s="25">
        <f>ROUNDDOWN(IF(I634=I633,W633,MAX(_xlfn.NORM.INV((ROW()-2)/644,250,43),150))/10,0)*10</f>
        <v>330</v>
      </c>
      <c r="X634" s="21">
        <f>ROUNDDOWN(IF(W634=W633,X633,(ROW()-2)/644),2)</f>
        <v>0.97</v>
      </c>
      <c r="Y634" s="3">
        <f>ROUNDDOWN(IF(L633=L634,Y633,MAX(_xlfn.NORM.INV((ROW()-370)/276,250,43),150))/10,0)*10</f>
        <v>320</v>
      </c>
      <c r="Z634" s="21" t="e">
        <f>ROUNDDOWN(IF(Y634=Y633,Z633,(ROW()-370)/276),2)</f>
        <v>#NUM!</v>
      </c>
    </row>
    <row r="635" spans="1:26" x14ac:dyDescent="0.2">
      <c r="A635" s="4" t="s">
        <v>1069</v>
      </c>
      <c r="B635" s="10" t="s">
        <v>1070</v>
      </c>
      <c r="C635" s="14" t="s">
        <v>1071</v>
      </c>
      <c r="D635" s="10"/>
      <c r="E635" s="3" t="s">
        <v>576</v>
      </c>
      <c r="F635" s="3" t="s">
        <v>1068</v>
      </c>
      <c r="G635" s="3" t="s">
        <v>25</v>
      </c>
      <c r="H635" s="3" t="s">
        <v>21</v>
      </c>
      <c r="I635" s="3">
        <v>64</v>
      </c>
      <c r="J635" s="3">
        <v>330</v>
      </c>
      <c r="K635" s="21">
        <v>0.97</v>
      </c>
      <c r="L635" s="3">
        <v>65</v>
      </c>
      <c r="M635" s="3">
        <v>290</v>
      </c>
      <c r="N635" s="21">
        <v>0.84</v>
      </c>
      <c r="O635" s="25">
        <v>620</v>
      </c>
      <c r="P635" s="21">
        <v>0.94</v>
      </c>
      <c r="Q635" s="21">
        <v>0.99</v>
      </c>
      <c r="T635" s="25">
        <f>J635+M635</f>
        <v>620</v>
      </c>
      <c r="U635" s="21">
        <f>ROUNDDOWN(IF(T635=T634,U634,(ROW()-2)/368),2)</f>
        <v>1.72</v>
      </c>
      <c r="V635" s="21">
        <f>ROUNDDOWN(IF(O635=O634,V634,(ROW()-740)/36+0.02),2)</f>
        <v>-2.89</v>
      </c>
      <c r="W635" s="25">
        <f>ROUNDDOWN(IF(I635=I634,W634,MAX(_xlfn.NORM.INV((ROW()-2)/644,250,43),150))/10,0)*10</f>
        <v>330</v>
      </c>
      <c r="X635" s="21">
        <f>ROUNDDOWN(IF(W635=W634,X634,(ROW()-2)/644),2)</f>
        <v>0.97</v>
      </c>
      <c r="Y635" s="3" t="e">
        <f>ROUNDDOWN(IF(L635=L634,Y634,MAX(_xlfn.NORM.INV((ROW()-2)/368,250,43),150))/10,0)*10</f>
        <v>#NUM!</v>
      </c>
      <c r="Z635" s="21" t="e">
        <f>ROUNDDOWN(IF(Y635=Y634,Z634,(ROW()-2)/368+0.01),2)</f>
        <v>#NUM!</v>
      </c>
    </row>
    <row r="636" spans="1:26" x14ac:dyDescent="0.2">
      <c r="A636" s="4" t="s">
        <v>1322</v>
      </c>
      <c r="B636" s="10" t="s">
        <v>1323</v>
      </c>
      <c r="C636" s="14" t="s">
        <v>1319</v>
      </c>
      <c r="D636" s="10"/>
      <c r="E636" s="3" t="s">
        <v>203</v>
      </c>
      <c r="F636" s="3" t="s">
        <v>1268</v>
      </c>
      <c r="G636" s="3" t="s">
        <v>25</v>
      </c>
      <c r="H636" s="3" t="s">
        <v>21</v>
      </c>
      <c r="I636" s="3">
        <v>68</v>
      </c>
      <c r="J636" s="3">
        <v>340</v>
      </c>
      <c r="K636" s="21">
        <v>0.98</v>
      </c>
      <c r="L636" s="3">
        <v>95</v>
      </c>
      <c r="M636" s="3">
        <v>320</v>
      </c>
      <c r="N636" s="21">
        <v>0.95</v>
      </c>
      <c r="O636" s="25">
        <v>660</v>
      </c>
      <c r="P636" s="21">
        <v>0.99</v>
      </c>
      <c r="Q636" s="21">
        <v>0.99</v>
      </c>
      <c r="T636" s="25">
        <f>J636+M636</f>
        <v>660</v>
      </c>
      <c r="U636" s="21">
        <f>ROUNDDOWN(IF(T636=T635,U635,(ROW()-2)/368),2)</f>
        <v>1.72</v>
      </c>
      <c r="V636" s="21">
        <f>ROUNDDOWN(IF(O636=O635,V635,(ROW()-274)/103+0.01),2)</f>
        <v>3.52</v>
      </c>
      <c r="W636" s="25">
        <f>ROUNDDOWN(IF(I636=I635,W635,MAX(_xlfn.NORM.INV((ROW()-2)/644,250,43),150))/10,0)*10</f>
        <v>340</v>
      </c>
      <c r="X636" s="21">
        <f>ROUNDDOWN(IF(W636=W635,X635,(ROW()-2)/644),2)</f>
        <v>0.98</v>
      </c>
      <c r="Y636" s="3" t="e">
        <f>ROUNDDOWN(IF(L636=L635,Y635,MAX(_xlfn.NORM.INV((ROW()-2)/368,250,43),150))/10,0)*10</f>
        <v>#NUM!</v>
      </c>
      <c r="Z636" s="21" t="e">
        <f>ROUNDDOWN(IF(Y636=Y635,Z635,(ROW()-2)/368+0.01),2)</f>
        <v>#NUM!</v>
      </c>
    </row>
    <row r="637" spans="1:26" x14ac:dyDescent="0.2">
      <c r="A637" s="15" t="s">
        <v>2076</v>
      </c>
      <c r="B637" s="16" t="s">
        <v>2077</v>
      </c>
      <c r="C637" s="15" t="s">
        <v>2065</v>
      </c>
      <c r="D637" s="2"/>
      <c r="E637" s="2" t="s">
        <v>280</v>
      </c>
      <c r="F637" s="2" t="s">
        <v>281</v>
      </c>
      <c r="G637" s="2" t="s">
        <v>25</v>
      </c>
      <c r="H637" s="2" t="s">
        <v>67</v>
      </c>
      <c r="I637" s="3">
        <v>69</v>
      </c>
      <c r="J637" s="3">
        <v>340</v>
      </c>
      <c r="K637" s="21">
        <v>0.98</v>
      </c>
      <c r="L637" s="2">
        <v>104</v>
      </c>
      <c r="M637" s="3">
        <v>290</v>
      </c>
      <c r="N637" s="21">
        <v>0.82</v>
      </c>
      <c r="O637" s="25">
        <v>630</v>
      </c>
      <c r="P637" s="21">
        <v>0.97</v>
      </c>
      <c r="Q637" s="21">
        <v>0.82</v>
      </c>
      <c r="T637" s="25">
        <f>J637+M637</f>
        <v>630</v>
      </c>
      <c r="U637" s="21">
        <f>ROUNDDOWN(IF(T637=T636,U636,(ROW()-370)/276),2)</f>
        <v>0.96</v>
      </c>
      <c r="V637" s="21">
        <f>ROUNDDOWN(IF(O637=O636,V636,(ROW()-971)/23+0.04),2)</f>
        <v>-14.48</v>
      </c>
      <c r="W637" s="25">
        <f>ROUNDDOWN(IF(I637=I636,W636,MAX(_xlfn.NORM.INV((ROW()-2)/644,250,43),150))/10,0)*10</f>
        <v>340</v>
      </c>
      <c r="X637" s="21">
        <f>ROUNDDOWN(IF(W637=W636,X636,(ROW()-2)/644),2)</f>
        <v>0.98</v>
      </c>
      <c r="Y637" s="3">
        <f>ROUNDDOWN(IF(L636=L637,Y636,MAX(_xlfn.NORM.INV((ROW()-370)/276,250,43),150))/10,0)*10</f>
        <v>320</v>
      </c>
      <c r="Z637" s="21" t="e">
        <f>ROUNDDOWN(IF(Y637=Y636,Z636,(ROW()-370)/276),2)</f>
        <v>#NUM!</v>
      </c>
    </row>
    <row r="638" spans="1:26" x14ac:dyDescent="0.2">
      <c r="A638" s="15" t="s">
        <v>2063</v>
      </c>
      <c r="B638" s="16" t="s">
        <v>2064</v>
      </c>
      <c r="C638" s="15" t="s">
        <v>2065</v>
      </c>
      <c r="D638" s="2"/>
      <c r="E638" s="2" t="s">
        <v>280</v>
      </c>
      <c r="F638" s="2" t="s">
        <v>281</v>
      </c>
      <c r="G638" s="2" t="s">
        <v>25</v>
      </c>
      <c r="H638" s="2" t="s">
        <v>67</v>
      </c>
      <c r="I638" s="2">
        <v>71</v>
      </c>
      <c r="J638" s="3">
        <v>340</v>
      </c>
      <c r="K638" s="21">
        <v>0.98</v>
      </c>
      <c r="L638" s="2">
        <v>126</v>
      </c>
      <c r="M638" s="3">
        <v>340</v>
      </c>
      <c r="N638" s="21">
        <v>0.98</v>
      </c>
      <c r="O638" s="25">
        <v>680</v>
      </c>
      <c r="P638" s="21">
        <v>0.99</v>
      </c>
      <c r="Q638" s="21">
        <v>0.99</v>
      </c>
      <c r="T638" s="25">
        <f>J638+M638</f>
        <v>680</v>
      </c>
      <c r="U638" s="21">
        <f>ROUNDDOWN(IF(T638=T637,U637,(ROW()-370)/276),2)</f>
        <v>0.97</v>
      </c>
      <c r="V638" s="21">
        <f>ROUNDDOWN(IF(O638=O637,V637,(ROW()-971)/23+0.04),2)</f>
        <v>-14.43</v>
      </c>
      <c r="W638" s="25">
        <f>ROUNDDOWN(IF(I638=I637,W637,MAX(_xlfn.NORM.INV((ROW()-2)/644,250,43),150))/10,0)*10</f>
        <v>340</v>
      </c>
      <c r="X638" s="21">
        <f>ROUNDDOWN(IF(W638=W637,X637,(ROW()-2)/644),2)</f>
        <v>0.98</v>
      </c>
      <c r="Y638" s="3">
        <f>ROUNDDOWN(IF(L637=L638,Y637,MAX(_xlfn.NORM.INV((ROW()-370)/276,250,43),150))/10,0)*10</f>
        <v>330</v>
      </c>
      <c r="Z638" s="21">
        <f>ROUNDDOWN(IF(Y638=Y637,Z637,(ROW()-370)/276),2)</f>
        <v>0.97</v>
      </c>
    </row>
    <row r="639" spans="1:26" x14ac:dyDescent="0.2">
      <c r="A639" s="4" t="s">
        <v>1883</v>
      </c>
      <c r="B639" s="10" t="s">
        <v>1884</v>
      </c>
      <c r="C639" s="14" t="s">
        <v>1866</v>
      </c>
      <c r="D639" s="10"/>
      <c r="E639" s="3" t="s">
        <v>1744</v>
      </c>
      <c r="F639" s="3" t="s">
        <v>1744</v>
      </c>
      <c r="G639" s="3" t="s">
        <v>25</v>
      </c>
      <c r="H639" s="3" t="s">
        <v>21</v>
      </c>
      <c r="I639" s="3">
        <v>72</v>
      </c>
      <c r="J639" s="3">
        <v>340</v>
      </c>
      <c r="K639" s="21">
        <v>0.98</v>
      </c>
      <c r="L639" s="3">
        <v>62</v>
      </c>
      <c r="M639" s="3">
        <v>280</v>
      </c>
      <c r="N639" s="21">
        <v>0.77</v>
      </c>
      <c r="O639" s="25">
        <v>620</v>
      </c>
      <c r="P639" s="21">
        <v>0.94</v>
      </c>
      <c r="Q639" s="21">
        <v>0.94</v>
      </c>
      <c r="T639" s="25">
        <f>J639+M639</f>
        <v>620</v>
      </c>
      <c r="U639" s="21">
        <f>ROUNDDOWN(IF(T639=T638,U638,(ROW()-2)/368),2)</f>
        <v>1.73</v>
      </c>
      <c r="V639" s="21">
        <f>ROUNDDOWN(IF(O639=O638,V638,(ROW()-2)/60+0.01),2)</f>
        <v>10.62</v>
      </c>
      <c r="W639" s="25">
        <f>ROUNDDOWN(IF(I639=I638,W638,MAX(_xlfn.NORM.INV((ROW()-2)/644,250,43),150))/10,0)*10</f>
        <v>340</v>
      </c>
      <c r="X639" s="21">
        <f>ROUNDDOWN(IF(W639=W638,X638,(ROW()-2)/644),2)</f>
        <v>0.98</v>
      </c>
      <c r="Y639" s="3" t="e">
        <f>ROUNDDOWN(IF(L639=L638,Y638,MAX(_xlfn.NORM.INV((ROW()-2)/368,250,43),150))/10,0)*10</f>
        <v>#NUM!</v>
      </c>
      <c r="Z639" s="21" t="e">
        <f>ROUNDDOWN(IF(Y639=Y638,Z638,(ROW()-2)/368+0.01),2)</f>
        <v>#NUM!</v>
      </c>
    </row>
    <row r="640" spans="1:26" x14ac:dyDescent="0.2">
      <c r="A640" s="15" t="s">
        <v>2074</v>
      </c>
      <c r="B640" s="16" t="s">
        <v>2075</v>
      </c>
      <c r="C640" s="15" t="s">
        <v>2065</v>
      </c>
      <c r="D640" s="2"/>
      <c r="E640" s="2" t="s">
        <v>280</v>
      </c>
      <c r="F640" s="2" t="s">
        <v>281</v>
      </c>
      <c r="G640" s="2" t="s">
        <v>25</v>
      </c>
      <c r="H640" s="2" t="s">
        <v>67</v>
      </c>
      <c r="I640" s="2">
        <v>73</v>
      </c>
      <c r="J640" s="3">
        <v>350</v>
      </c>
      <c r="K640" s="21">
        <v>0.99</v>
      </c>
      <c r="L640" s="2">
        <v>104</v>
      </c>
      <c r="M640" s="3">
        <v>290</v>
      </c>
      <c r="N640" s="21">
        <v>0.82</v>
      </c>
      <c r="O640" s="25">
        <v>640</v>
      </c>
      <c r="P640" s="21">
        <v>0.97</v>
      </c>
      <c r="Q640" s="21">
        <v>0.86</v>
      </c>
      <c r="T640" s="25">
        <f>J640+M640</f>
        <v>640</v>
      </c>
      <c r="U640" s="21">
        <f>ROUNDDOWN(IF(T640=T639,U639,(ROW()-370)/276),2)</f>
        <v>0.97</v>
      </c>
      <c r="V640" s="21">
        <f>ROUNDDOWN(IF(O640=O639,V639,(ROW()-971)/23+0.04),2)</f>
        <v>-14.35</v>
      </c>
      <c r="W640" s="25">
        <f>ROUNDDOWN(IF(I640=I639,W639,MAX(_xlfn.NORM.INV((ROW()-2)/644,250,43),150))/10,0)*10</f>
        <v>350</v>
      </c>
      <c r="X640" s="21">
        <f>ROUNDDOWN(IF(W640=W639,X639,(ROW()-2)/644),2)</f>
        <v>0.99</v>
      </c>
      <c r="Y640" s="3">
        <f>ROUNDDOWN(IF(L639=L640,Y639,MAX(_xlfn.NORM.INV((ROW()-370)/276,250,43),150))/10,0)*10</f>
        <v>330</v>
      </c>
      <c r="Z640" s="21" t="e">
        <f>ROUNDDOWN(IF(Y640=Y639,Z639,(ROW()-370)/276),2)</f>
        <v>#NUM!</v>
      </c>
    </row>
    <row r="641" spans="1:26" x14ac:dyDescent="0.2">
      <c r="A641" s="4" t="s">
        <v>194</v>
      </c>
      <c r="B641" s="10" t="s">
        <v>195</v>
      </c>
      <c r="C641" s="14" t="s">
        <v>196</v>
      </c>
      <c r="D641" s="10"/>
      <c r="E641" s="3" t="s">
        <v>185</v>
      </c>
      <c r="F641" s="3" t="s">
        <v>186</v>
      </c>
      <c r="G641" s="3" t="s">
        <v>25</v>
      </c>
      <c r="H641" s="3" t="s">
        <v>21</v>
      </c>
      <c r="I641" s="3">
        <v>75</v>
      </c>
      <c r="J641" s="3">
        <v>350</v>
      </c>
      <c r="K641" s="21">
        <v>0.99</v>
      </c>
      <c r="L641" s="3">
        <v>93</v>
      </c>
      <c r="M641" s="3">
        <v>310</v>
      </c>
      <c r="N641" s="21">
        <v>0.93</v>
      </c>
      <c r="O641" s="25">
        <v>660</v>
      </c>
      <c r="P641" s="21">
        <v>0.99</v>
      </c>
      <c r="Q641" s="21">
        <v>0.99</v>
      </c>
      <c r="T641" s="25">
        <f>J641+M641</f>
        <v>660</v>
      </c>
      <c r="U641" s="21">
        <v>0.99</v>
      </c>
      <c r="V641" s="21">
        <v>0.99</v>
      </c>
      <c r="W641" s="25">
        <f>ROUNDDOWN(IF(I641=I640,W640,MAX(_xlfn.NORM.INV((ROW()-2)/644,250,43),150))/10,0)*10</f>
        <v>350</v>
      </c>
      <c r="X641" s="21">
        <f>ROUNDDOWN(IF(W641=W640,X640,(ROW()-2)/644),2)</f>
        <v>0.99</v>
      </c>
      <c r="Y641" s="3" t="e">
        <f>ROUNDDOWN(IF(L641=L640,Y640,MAX(_xlfn.NORM.INV((ROW()-2)/368,250,43),150))/10,0)*10</f>
        <v>#NUM!</v>
      </c>
      <c r="Z641" s="21" t="e">
        <f>ROUNDDOWN(IF(Y641=Y640,Z640,(ROW()-2)/368+0.01),2)</f>
        <v>#NUM!</v>
      </c>
    </row>
    <row r="642" spans="1:26" x14ac:dyDescent="0.2">
      <c r="A642" s="5" t="s">
        <v>111</v>
      </c>
      <c r="B642" s="6" t="s">
        <v>112</v>
      </c>
      <c r="C642" s="14" t="s">
        <v>99</v>
      </c>
      <c r="D642" s="6"/>
      <c r="E642" s="3" t="s">
        <v>65</v>
      </c>
      <c r="F642" s="3" t="s">
        <v>66</v>
      </c>
      <c r="G642" s="3" t="s">
        <v>25</v>
      </c>
      <c r="H642" s="3" t="s">
        <v>67</v>
      </c>
      <c r="I642" s="3">
        <v>77</v>
      </c>
      <c r="J642" s="3">
        <v>350</v>
      </c>
      <c r="K642" s="21">
        <v>0.99</v>
      </c>
      <c r="L642" s="3">
        <v>63</v>
      </c>
      <c r="M642" s="3">
        <v>260</v>
      </c>
      <c r="N642" s="21">
        <v>0.59</v>
      </c>
      <c r="O642" s="25">
        <v>610</v>
      </c>
      <c r="P642" s="21">
        <v>0.96</v>
      </c>
      <c r="Q642" s="21">
        <v>0.99</v>
      </c>
      <c r="T642" s="25">
        <f>J642+M642</f>
        <v>610</v>
      </c>
      <c r="U642" s="21">
        <f>ROUNDDOWN(IF(T642=T641,U641,(ROW()-370)/276),2)</f>
        <v>0.98</v>
      </c>
      <c r="V642" s="21">
        <f>ROUNDDOWN(IF(O642=O641,V641,(ROW()-592)/78+0.02),2)</f>
        <v>0.66</v>
      </c>
      <c r="W642" s="25">
        <f>ROUNDDOWN(IF(I642=I641,W641,MAX(_xlfn.NORM.INV((ROW()-2)/644,250,43),150))/10,0)*10</f>
        <v>350</v>
      </c>
      <c r="X642" s="21">
        <f>ROUNDDOWN(IF(W642=W641,X641,(ROW()-2)/644),2)</f>
        <v>0.99</v>
      </c>
      <c r="Y642" s="3">
        <f>ROUNDDOWN(IF(L641=L642,Y641,MAX(_xlfn.NORM.INV((ROW()-370)/276,250,43),150))/10,0)*10</f>
        <v>340</v>
      </c>
      <c r="Z642" s="21" t="e">
        <f>ROUNDDOWN(IF(Y642=Y641,Z641,(ROW()-370)/276),2)</f>
        <v>#NUM!</v>
      </c>
    </row>
    <row r="643" spans="1:26" x14ac:dyDescent="0.2">
      <c r="A643" s="15" t="s">
        <v>2068</v>
      </c>
      <c r="B643" s="16" t="s">
        <v>2069</v>
      </c>
      <c r="C643" s="15" t="s">
        <v>2065</v>
      </c>
      <c r="D643" s="2"/>
      <c r="E643" s="2" t="s">
        <v>280</v>
      </c>
      <c r="F643" s="2" t="s">
        <v>281</v>
      </c>
      <c r="G643" s="2" t="s">
        <v>25</v>
      </c>
      <c r="H643" s="2" t="s">
        <v>67</v>
      </c>
      <c r="I643" s="2">
        <v>80</v>
      </c>
      <c r="J643" s="3">
        <v>360</v>
      </c>
      <c r="K643" s="21">
        <v>0.99</v>
      </c>
      <c r="L643" s="2">
        <v>104</v>
      </c>
      <c r="M643" s="3">
        <v>290</v>
      </c>
      <c r="N643" s="21">
        <v>0.82</v>
      </c>
      <c r="O643" s="25">
        <v>650</v>
      </c>
      <c r="P643" s="21">
        <v>0.99</v>
      </c>
      <c r="Q643" s="21">
        <v>0.9</v>
      </c>
      <c r="T643" s="25">
        <f>J643+M643</f>
        <v>650</v>
      </c>
      <c r="U643" s="21">
        <v>0.99</v>
      </c>
      <c r="V643" s="21">
        <f>ROUNDDOWN(IF(O643=O642,V642,(ROW()-971)/23+0.04),2)</f>
        <v>-14.22</v>
      </c>
      <c r="W643" s="25">
        <f>ROUNDDOWN(IF(I643=I642,W642,MAX(_xlfn.NORM.INV((ROW()-2)/644,250,43),150))/10,0)*10</f>
        <v>360</v>
      </c>
      <c r="X643" s="21">
        <f>ROUNDDOWN(IF(W643=W642,X642,(ROW()-2)/644),2)</f>
        <v>0.99</v>
      </c>
      <c r="Y643" s="3">
        <f>ROUNDDOWN(IF(L642=L643,Y642,MAX(_xlfn.NORM.INV((ROW()-370)/276,250,43),150))/10,0)*10</f>
        <v>340</v>
      </c>
      <c r="Z643" s="21" t="e">
        <f>ROUNDDOWN(IF(Y643=Y642,Z642,(ROW()-370)/276),2)</f>
        <v>#NUM!</v>
      </c>
    </row>
    <row r="644" spans="1:26" x14ac:dyDescent="0.2">
      <c r="A644" s="15" t="s">
        <v>2072</v>
      </c>
      <c r="B644" s="16" t="s">
        <v>2073</v>
      </c>
      <c r="C644" s="15" t="s">
        <v>2065</v>
      </c>
      <c r="D644" s="2"/>
      <c r="E644" s="2" t="s">
        <v>280</v>
      </c>
      <c r="F644" s="2" t="s">
        <v>281</v>
      </c>
      <c r="G644" s="2" t="s">
        <v>25</v>
      </c>
      <c r="H644" s="2" t="s">
        <v>67</v>
      </c>
      <c r="I644" s="2">
        <v>89</v>
      </c>
      <c r="J644" s="3">
        <v>360</v>
      </c>
      <c r="K644" s="21">
        <v>0.99</v>
      </c>
      <c r="L644" s="2">
        <v>104</v>
      </c>
      <c r="M644" s="3">
        <v>290</v>
      </c>
      <c r="N644" s="21">
        <v>0.82</v>
      </c>
      <c r="O644" s="25">
        <v>650</v>
      </c>
      <c r="P644" s="21">
        <v>0.99</v>
      </c>
      <c r="Q644" s="21">
        <v>0.9</v>
      </c>
      <c r="T644" s="25">
        <f>J644+M644</f>
        <v>650</v>
      </c>
      <c r="U644" s="21">
        <f>ROUNDDOWN(IF(T644=T643,U643,(ROW()-370)/276),2)</f>
        <v>0.99</v>
      </c>
      <c r="V644" s="21">
        <f>ROUNDDOWN(IF(O644=O643,V643,(ROW()-971)/23+0.04),2)</f>
        <v>-14.22</v>
      </c>
      <c r="W644" s="25">
        <f>ROUNDDOWN(IF(I644=I643,W643,MAX(_xlfn.NORM.INV((ROW()-2)/644,250,43),150))/10,0)*10</f>
        <v>360</v>
      </c>
      <c r="X644" s="21">
        <f>ROUNDDOWN(IF(W644=W643,X643,(ROW()-2)/644),2)</f>
        <v>0.99</v>
      </c>
      <c r="Y644" s="3">
        <f>ROUNDDOWN(IF(L643=L644,Y643,MAX(_xlfn.NORM.INV((ROW()-370)/276,250,43),150))/10,0)*10</f>
        <v>340</v>
      </c>
      <c r="Z644" s="21" t="e">
        <f>ROUNDDOWN(IF(Y644=Y643,Z643,(ROW()-370)/276),2)</f>
        <v>#NUM!</v>
      </c>
    </row>
    <row r="645" spans="1:26" x14ac:dyDescent="0.2">
      <c r="A645" s="4" t="s">
        <v>1095</v>
      </c>
      <c r="B645" s="10" t="s">
        <v>1096</v>
      </c>
      <c r="C645" s="14" t="s">
        <v>1097</v>
      </c>
      <c r="D645" s="10"/>
      <c r="E645" s="3" t="s">
        <v>144</v>
      </c>
      <c r="F645" s="3" t="s">
        <v>1094</v>
      </c>
      <c r="G645" s="3" t="s">
        <v>25</v>
      </c>
      <c r="H645" s="3" t="s">
        <v>21</v>
      </c>
      <c r="I645" s="3">
        <v>101</v>
      </c>
      <c r="J645" s="3">
        <v>370</v>
      </c>
      <c r="K645" s="21">
        <v>0.99</v>
      </c>
      <c r="L645" s="3">
        <v>42</v>
      </c>
      <c r="M645" s="3">
        <v>260</v>
      </c>
      <c r="N645" s="21">
        <v>0.63</v>
      </c>
      <c r="O645" s="25">
        <v>630</v>
      </c>
      <c r="P645" s="21">
        <v>0.97</v>
      </c>
      <c r="Q645" s="21">
        <v>0.96</v>
      </c>
      <c r="T645" s="25">
        <f>J645+M645</f>
        <v>630</v>
      </c>
      <c r="U645" s="21">
        <f>ROUNDDOWN(IF(T645=T644,U644,(ROW()-2)/368),2)</f>
        <v>1.74</v>
      </c>
      <c r="V645" s="21">
        <f>ROUNDDOWN(IF(O645=O644,V644,(ROW()-517)/33+0.03),2)</f>
        <v>3.9</v>
      </c>
      <c r="W645" s="25">
        <f>ROUNDDOWN(IF(I645=I644,W644,MAX(_xlfn.NORM.INV((ROW()-2)/644,250,43),150))/10,0)*10</f>
        <v>370</v>
      </c>
      <c r="X645" s="21">
        <f>ROUNDDOWN(IF(W645=W644,X644,(ROW()-2)/644),2)</f>
        <v>0.99</v>
      </c>
      <c r="Y645" s="3" t="e">
        <f>ROUNDDOWN(IF(L645=L644,Y644,MAX(_xlfn.NORM.INV((ROW()-2)/368,250,43),150))/10,0)*10</f>
        <v>#NUM!</v>
      </c>
      <c r="Z645" s="21" t="e">
        <f>ROUNDDOWN(IF(Y645=Y644,Z644,(ROW()-2)/368+0.01),2)</f>
        <v>#NUM!</v>
      </c>
    </row>
    <row r="646" spans="1:26" x14ac:dyDescent="0.2">
      <c r="A646" s="4" t="s">
        <v>723</v>
      </c>
      <c r="B646" s="10" t="s">
        <v>724</v>
      </c>
      <c r="C646" s="14" t="s">
        <v>674</v>
      </c>
      <c r="D646" s="10"/>
      <c r="E646" s="3" t="s">
        <v>65</v>
      </c>
      <c r="F646" s="3" t="s">
        <v>675</v>
      </c>
      <c r="G646" s="3" t="s">
        <v>20</v>
      </c>
      <c r="H646" s="3" t="s">
        <v>67</v>
      </c>
      <c r="I646" s="3">
        <v>-43</v>
      </c>
      <c r="J646" s="3">
        <v>150</v>
      </c>
      <c r="K646" s="21">
        <v>0.01</v>
      </c>
      <c r="L646" s="3">
        <v>25</v>
      </c>
      <c r="M646" s="3">
        <v>230</v>
      </c>
      <c r="N646" s="21">
        <v>0.32</v>
      </c>
      <c r="O646" s="25">
        <v>380</v>
      </c>
      <c r="P646" s="21">
        <v>0.05</v>
      </c>
      <c r="Q646" s="21">
        <v>0.04</v>
      </c>
      <c r="T646" s="25">
        <f>J646+M646</f>
        <v>380</v>
      </c>
      <c r="U646" s="21">
        <f>ROUNDDOWN(IF(T646=T645,U645,(ROW()-715)/333),2)</f>
        <v>-0.2</v>
      </c>
      <c r="V646" s="21">
        <f>1%+0.03</f>
        <v>0.04</v>
      </c>
      <c r="W646" s="25">
        <v>150</v>
      </c>
      <c r="X646" s="21">
        <v>0.01</v>
      </c>
      <c r="Y646" s="3" t="e">
        <f>ROUNDDOWN(IF(L646=L645,Y645,MAX(_xlfn.NORM.INV((ROW()-715)/333,250,43),150))/10,0)*10</f>
        <v>#NUM!</v>
      </c>
      <c r="Z646" s="21" t="e">
        <f>ROUNDDOWN(IF(Y646=Y645,Z645,(ROW()-715)/333),2)</f>
        <v>#NUM!</v>
      </c>
    </row>
    <row r="647" spans="1:26" x14ac:dyDescent="0.2">
      <c r="A647" s="4" t="s">
        <v>1652</v>
      </c>
      <c r="B647" s="10" t="s">
        <v>1653</v>
      </c>
      <c r="C647" s="14" t="s">
        <v>1638</v>
      </c>
      <c r="D647" s="10"/>
      <c r="E647" s="3" t="s">
        <v>576</v>
      </c>
      <c r="F647" s="3" t="s">
        <v>1639</v>
      </c>
      <c r="G647" s="3" t="s">
        <v>20</v>
      </c>
      <c r="H647" s="3" t="s">
        <v>67</v>
      </c>
      <c r="I647" s="3">
        <v>-37</v>
      </c>
      <c r="J647" s="3">
        <v>150</v>
      </c>
      <c r="K647" s="21">
        <v>0.01</v>
      </c>
      <c r="L647" s="3">
        <v>4</v>
      </c>
      <c r="M647" s="3">
        <v>190</v>
      </c>
      <c r="N647" s="21">
        <v>0.08</v>
      </c>
      <c r="O647" s="25">
        <v>340</v>
      </c>
      <c r="P647" s="21">
        <v>0.01</v>
      </c>
      <c r="Q647" s="21">
        <v>0.03</v>
      </c>
      <c r="T647" s="25">
        <f>J647+M647</f>
        <v>340</v>
      </c>
      <c r="U647" s="21">
        <f>ROUNDDOWN(IF(T647=T646,U646,(ROW()-715)/333),2)</f>
        <v>-0.2</v>
      </c>
      <c r="V647" s="21">
        <f>1%+0.02</f>
        <v>0.03</v>
      </c>
      <c r="W647" s="25">
        <f>ROUNDDOWN(IF(I647=I646,W646,MAX(_xlfn.NORM.INV((ROW()-646)/402,250,43),150))/10,0)*10</f>
        <v>150</v>
      </c>
      <c r="X647" s="21">
        <f>ROUNDDOWN(IF(W647=W646,X646,(ROW()-646)/402),2)</f>
        <v>0.01</v>
      </c>
      <c r="Y647" s="3" t="e">
        <f>ROUNDDOWN(IF(L647=L646,Y646,MAX(_xlfn.NORM.INV((ROW()-715)/333,250,43),150))/10,0)*10</f>
        <v>#NUM!</v>
      </c>
      <c r="Z647" s="21" t="e">
        <f>ROUNDDOWN(IF(Y647=Y646,Z646,(ROW()-715)/333),2)</f>
        <v>#NUM!</v>
      </c>
    </row>
    <row r="648" spans="1:26" x14ac:dyDescent="0.2">
      <c r="A648" s="4" t="s">
        <v>438</v>
      </c>
      <c r="B648" s="10" t="s">
        <v>439</v>
      </c>
      <c r="C648" s="14" t="s">
        <v>437</v>
      </c>
      <c r="D648" s="10"/>
      <c r="E648" s="3" t="s">
        <v>203</v>
      </c>
      <c r="F648" s="3" t="s">
        <v>423</v>
      </c>
      <c r="G648" s="3" t="s">
        <v>20</v>
      </c>
      <c r="H648" s="3" t="s">
        <v>67</v>
      </c>
      <c r="I648" s="3">
        <v>-28</v>
      </c>
      <c r="J648" s="3">
        <v>150</v>
      </c>
      <c r="K648" s="21">
        <v>0.01</v>
      </c>
      <c r="L648" s="3">
        <v>28</v>
      </c>
      <c r="M648" s="3">
        <v>240</v>
      </c>
      <c r="N648" s="21">
        <v>0.4</v>
      </c>
      <c r="O648" s="25">
        <v>390</v>
      </c>
      <c r="P648" s="21">
        <v>0.06</v>
      </c>
      <c r="Q648" s="21">
        <v>0.04</v>
      </c>
      <c r="T648" s="25">
        <f>J648+M648</f>
        <v>390</v>
      </c>
      <c r="U648" s="21">
        <f>ROUNDDOWN(IF(T648=T647,U647,(ROW()-715)/333),2)</f>
        <v>-0.2</v>
      </c>
      <c r="V648" s="21">
        <f>ROUNDDOWN(IF(O648=O647,V647,(ROW()-430)/54+0.01),2)</f>
        <v>4.04</v>
      </c>
      <c r="W648" s="25">
        <f>ROUNDDOWN(IF(I648=I647,W647,MAX(_xlfn.NORM.INV((ROW()-646)/402,250,43),150))/10,0)*10</f>
        <v>150</v>
      </c>
      <c r="X648" s="21">
        <f>ROUNDDOWN(IF(W648=W647,X647,(ROW()-646)/402),2)</f>
        <v>0.01</v>
      </c>
      <c r="Y648" s="3" t="e">
        <f>ROUNDDOWN(IF(L648=L647,Y647,MAX(_xlfn.NORM.INV((ROW()-715)/333,250,43),150))/10,0)*10</f>
        <v>#NUM!</v>
      </c>
      <c r="Z648" s="21" t="e">
        <f>ROUNDDOWN(IF(Y648=Y647,Z647,(ROW()-715)/333),2)</f>
        <v>#NUM!</v>
      </c>
    </row>
    <row r="649" spans="1:26" x14ac:dyDescent="0.2">
      <c r="A649" s="4" t="s">
        <v>686</v>
      </c>
      <c r="B649" s="10" t="s">
        <v>687</v>
      </c>
      <c r="C649" s="14" t="s">
        <v>674</v>
      </c>
      <c r="D649" s="10"/>
      <c r="E649" s="3" t="s">
        <v>65</v>
      </c>
      <c r="F649" s="3" t="s">
        <v>675</v>
      </c>
      <c r="G649" s="3" t="s">
        <v>20</v>
      </c>
      <c r="H649" s="3" t="s">
        <v>67</v>
      </c>
      <c r="I649" s="3">
        <v>-28</v>
      </c>
      <c r="J649" s="3">
        <v>150</v>
      </c>
      <c r="K649" s="21">
        <v>0.01</v>
      </c>
      <c r="L649" s="3">
        <v>33</v>
      </c>
      <c r="M649" s="3">
        <v>240</v>
      </c>
      <c r="N649" s="21">
        <v>0.4</v>
      </c>
      <c r="O649" s="25">
        <v>390</v>
      </c>
      <c r="P649" s="21">
        <v>0.06</v>
      </c>
      <c r="Q649" s="21">
        <v>0.04</v>
      </c>
      <c r="T649" s="25">
        <f>J649+M649</f>
        <v>390</v>
      </c>
      <c r="U649" s="21">
        <f>ROUNDDOWN(IF(T649=T648,U648,(ROW()-715)/333),2)</f>
        <v>-0.2</v>
      </c>
      <c r="V649" s="21">
        <f>ROUNDDOWN(IF(O649=O648,V648,(ROW()-670)/66+0.03),2)</f>
        <v>4.04</v>
      </c>
      <c r="W649" s="25">
        <f>ROUNDDOWN(IF(I649=I648,W648,MAX(_xlfn.NORM.INV((ROW()-646)/402,250,43),150))/10,0)*10</f>
        <v>150</v>
      </c>
      <c r="X649" s="21">
        <f>ROUNDDOWN(IF(W649=W648,X648,(ROW()-646)/402),2)</f>
        <v>0.01</v>
      </c>
      <c r="Y649" s="3" t="e">
        <f>ROUNDDOWN(IF(L649=L648,Y648,MAX(_xlfn.NORM.INV((ROW()-715)/333,250,43),150))/10,0)*10</f>
        <v>#NUM!</v>
      </c>
      <c r="Z649" s="21" t="e">
        <f>ROUNDDOWN(IF(Y649=Y648,Z648,(ROW()-715)/333),2)</f>
        <v>#NUM!</v>
      </c>
    </row>
    <row r="650" spans="1:26" x14ac:dyDescent="0.2">
      <c r="A650" s="4" t="s">
        <v>713</v>
      </c>
      <c r="B650" s="10" t="s">
        <v>714</v>
      </c>
      <c r="C650" s="14" t="s">
        <v>674</v>
      </c>
      <c r="D650" s="10"/>
      <c r="E650" s="3" t="s">
        <v>65</v>
      </c>
      <c r="F650" s="3" t="s">
        <v>675</v>
      </c>
      <c r="G650" s="3" t="s">
        <v>20</v>
      </c>
      <c r="H650" s="3" t="s">
        <v>67</v>
      </c>
      <c r="I650" s="3">
        <v>-28</v>
      </c>
      <c r="J650" s="3">
        <v>150</v>
      </c>
      <c r="K650" s="21">
        <v>0.01</v>
      </c>
      <c r="L650" s="3">
        <v>35</v>
      </c>
      <c r="M650" s="3">
        <v>250</v>
      </c>
      <c r="N650" s="21">
        <v>0.5</v>
      </c>
      <c r="O650" s="25">
        <v>400</v>
      </c>
      <c r="P650" s="21">
        <v>0.1</v>
      </c>
      <c r="Q650" s="21">
        <v>0.06</v>
      </c>
      <c r="T650" s="25">
        <f>J650+M650</f>
        <v>400</v>
      </c>
      <c r="U650" s="21">
        <f>ROUNDDOWN(IF(T650=T649,U649,(ROW()-715)/333),2)</f>
        <v>-0.19</v>
      </c>
      <c r="V650" s="21">
        <f>ROUNDDOWN(IF(O650=O649,V649,(ROW()-670)/66+0.03),2)</f>
        <v>-0.27</v>
      </c>
      <c r="W650" s="25">
        <f>ROUNDDOWN(IF(I650=I649,W649,MAX(_xlfn.NORM.INV((ROW()-646)/402,250,43),150))/10,0)*10</f>
        <v>150</v>
      </c>
      <c r="X650" s="21">
        <f>ROUNDDOWN(IF(W650=W649,X649,(ROW()-646)/402),2)</f>
        <v>0.01</v>
      </c>
      <c r="Y650" s="3" t="e">
        <f>ROUNDDOWN(IF(L650=L649,Y649,MAX(_xlfn.NORM.INV((ROW()-715)/333,250,43),150))/10,0)*10</f>
        <v>#NUM!</v>
      </c>
      <c r="Z650" s="21" t="e">
        <f>ROUNDDOWN(IF(Y650=Y649,Z649,(ROW()-715)/333),2)</f>
        <v>#NUM!</v>
      </c>
    </row>
    <row r="651" spans="1:26" x14ac:dyDescent="0.2">
      <c r="A651" s="4" t="s">
        <v>1682</v>
      </c>
      <c r="B651" s="10" t="s">
        <v>1683</v>
      </c>
      <c r="C651" s="14" t="s">
        <v>1638</v>
      </c>
      <c r="D651" s="10"/>
      <c r="E651" s="3" t="s">
        <v>576</v>
      </c>
      <c r="F651" s="3" t="s">
        <v>1639</v>
      </c>
      <c r="G651" s="3" t="s">
        <v>20</v>
      </c>
      <c r="H651" s="3" t="s">
        <v>67</v>
      </c>
      <c r="I651" s="3">
        <v>-28</v>
      </c>
      <c r="J651" s="3">
        <v>150</v>
      </c>
      <c r="K651" s="21">
        <v>0.01</v>
      </c>
      <c r="L651" s="3">
        <v>6</v>
      </c>
      <c r="M651" s="3">
        <v>190</v>
      </c>
      <c r="N651" s="21">
        <v>0.08</v>
      </c>
      <c r="O651" s="25">
        <v>340</v>
      </c>
      <c r="P651" s="21">
        <v>0.01</v>
      </c>
      <c r="Q651" s="21">
        <v>0.03</v>
      </c>
      <c r="T651" s="25">
        <f>J651+M651</f>
        <v>340</v>
      </c>
      <c r="U651" s="21">
        <f>ROUNDDOWN(IF(T651=T650,U650,(ROW()-715)/333),2)</f>
        <v>-0.19</v>
      </c>
      <c r="V651" s="21">
        <f>ROUNDDOWN(IF(O651=O650,V650,(ROW()-812)/36+0.02),2)</f>
        <v>-4.45</v>
      </c>
      <c r="W651" s="25">
        <f>ROUNDDOWN(IF(I651=I650,W650,MAX(_xlfn.NORM.INV((ROW()-646)/402,250,43),150))/10,0)*10</f>
        <v>150</v>
      </c>
      <c r="X651" s="21">
        <f>ROUNDDOWN(IF(W651=W650,X650,(ROW()-646)/402),2)</f>
        <v>0.01</v>
      </c>
      <c r="Y651" s="3" t="e">
        <f>ROUNDDOWN(IF(L651=L650,Y650,MAX(_xlfn.NORM.INV((ROW()-715)/333,250,43),150))/10,0)*10</f>
        <v>#NUM!</v>
      </c>
      <c r="Z651" s="21" t="e">
        <f>ROUNDDOWN(IF(Y651=Y650,Z650,(ROW()-715)/333),2)</f>
        <v>#NUM!</v>
      </c>
    </row>
    <row r="652" spans="1:26" x14ac:dyDescent="0.2">
      <c r="A652" s="4" t="s">
        <v>294</v>
      </c>
      <c r="B652" s="10" t="s">
        <v>295</v>
      </c>
      <c r="C652" s="14" t="s">
        <v>279</v>
      </c>
      <c r="D652" s="10"/>
      <c r="E652" s="3" t="s">
        <v>280</v>
      </c>
      <c r="F652" s="3" t="s">
        <v>281</v>
      </c>
      <c r="G652" s="3" t="s">
        <v>20</v>
      </c>
      <c r="H652" s="3" t="s">
        <v>67</v>
      </c>
      <c r="I652" s="3">
        <v>-27</v>
      </c>
      <c r="J652" s="3">
        <v>150</v>
      </c>
      <c r="K652" s="21">
        <v>0.01</v>
      </c>
      <c r="L652" s="3">
        <v>2</v>
      </c>
      <c r="M652" s="3">
        <v>170</v>
      </c>
      <c r="N652" s="21">
        <v>0.04</v>
      </c>
      <c r="O652" s="25">
        <v>320</v>
      </c>
      <c r="P652" s="21">
        <v>0</v>
      </c>
      <c r="Q652" s="21">
        <v>0.05</v>
      </c>
      <c r="T652" s="25">
        <f>J652+M652</f>
        <v>320</v>
      </c>
      <c r="U652" s="21">
        <f>ROUNDDOWN(IF(T652=T651,U651,(ROW()-715)/333),2)</f>
        <v>-0.18</v>
      </c>
      <c r="V652" s="21">
        <f>1%+0.04</f>
        <v>0.05</v>
      </c>
      <c r="W652" s="25">
        <f>ROUNDDOWN(IF(I652=I651,W651,MAX(_xlfn.NORM.INV((ROW()-646)/402,250,43),150))/10,0)*10</f>
        <v>150</v>
      </c>
      <c r="X652" s="21">
        <f>ROUNDDOWN(IF(W652=W651,X651,(ROW()-646)/402),2)</f>
        <v>0.01</v>
      </c>
      <c r="Y652" s="3" t="e">
        <f>ROUNDDOWN(IF(L652=L651,Y651,MAX(_xlfn.NORM.INV((ROW()-715)/333,250,43),150))/10,0)*10</f>
        <v>#NUM!</v>
      </c>
      <c r="Z652" s="21" t="e">
        <f>ROUNDDOWN(IF(Y652=Y651,Z651,(ROW()-715)/333),2)</f>
        <v>#NUM!</v>
      </c>
    </row>
    <row r="653" spans="1:26" x14ac:dyDescent="0.2">
      <c r="A653" s="4" t="s">
        <v>1745</v>
      </c>
      <c r="B653" s="10" t="s">
        <v>1746</v>
      </c>
      <c r="C653" s="14" t="s">
        <v>1743</v>
      </c>
      <c r="D653" s="10"/>
      <c r="E653" s="3" t="s">
        <v>1744</v>
      </c>
      <c r="F653" s="3" t="s">
        <v>1744</v>
      </c>
      <c r="G653" s="3" t="s">
        <v>20</v>
      </c>
      <c r="H653" s="3" t="s">
        <v>67</v>
      </c>
      <c r="I653" s="3">
        <v>-25</v>
      </c>
      <c r="J653" s="3">
        <v>150</v>
      </c>
      <c r="K653" s="21">
        <v>0.01</v>
      </c>
      <c r="L653" s="3">
        <v>6</v>
      </c>
      <c r="M653" s="3">
        <v>190</v>
      </c>
      <c r="N653" s="21">
        <v>0.08</v>
      </c>
      <c r="O653" s="25">
        <v>340</v>
      </c>
      <c r="P653" s="21">
        <v>0.01</v>
      </c>
      <c r="Q653" s="21">
        <v>0.04</v>
      </c>
      <c r="T653" s="25">
        <f>J653+M653</f>
        <v>340</v>
      </c>
      <c r="U653" s="21">
        <f>ROUNDDOWN(IF(T653=T652,U652,(ROW()-715)/333),2)</f>
        <v>-0.18</v>
      </c>
      <c r="V653" s="21">
        <f>ROUNDDOWN(IF(O653=O652,V652,(ROW()-110)/40+0.02),2)</f>
        <v>13.59</v>
      </c>
      <c r="W653" s="25">
        <f>ROUNDDOWN(IF(I653=I652,W652,MAX(_xlfn.NORM.INV((ROW()-646)/402,250,43),150))/10,0)*10</f>
        <v>150</v>
      </c>
      <c r="X653" s="21">
        <f>ROUNDDOWN(IF(W653=W652,X652,(ROW()-646)/402),2)</f>
        <v>0.01</v>
      </c>
      <c r="Y653" s="3" t="e">
        <f>ROUNDDOWN(IF(L653=L652,Y652,MAX(_xlfn.NORM.INV((ROW()-715)/333,250,43),150))/10,0)*10</f>
        <v>#NUM!</v>
      </c>
      <c r="Z653" s="21" t="e">
        <f>ROUNDDOWN(IF(Y653=Y652,Z652,(ROW()-715)/333),2)</f>
        <v>#NUM!</v>
      </c>
    </row>
    <row r="654" spans="1:26" x14ac:dyDescent="0.2">
      <c r="A654" s="4" t="s">
        <v>749</v>
      </c>
      <c r="B654" s="10" t="s">
        <v>750</v>
      </c>
      <c r="C654" s="14" t="s">
        <v>674</v>
      </c>
      <c r="D654" s="10"/>
      <c r="E654" s="3" t="s">
        <v>65</v>
      </c>
      <c r="F654" s="3" t="s">
        <v>675</v>
      </c>
      <c r="G654" s="3" t="s">
        <v>20</v>
      </c>
      <c r="H654" s="3" t="s">
        <v>67</v>
      </c>
      <c r="I654" s="3">
        <v>-22</v>
      </c>
      <c r="J654" s="3">
        <v>160</v>
      </c>
      <c r="K654" s="21">
        <v>0.01</v>
      </c>
      <c r="L654" s="3">
        <v>27</v>
      </c>
      <c r="M654" s="3">
        <v>240</v>
      </c>
      <c r="N654" s="21">
        <v>0.4</v>
      </c>
      <c r="O654" s="25">
        <v>400</v>
      </c>
      <c r="P654" s="21">
        <v>0.1</v>
      </c>
      <c r="Q654" s="21">
        <v>0.06</v>
      </c>
      <c r="T654" s="25">
        <f>J654+M654</f>
        <v>400</v>
      </c>
      <c r="U654" s="21">
        <f>ROUNDDOWN(IF(T654=T653,U653,(ROW()-715)/333),2)</f>
        <v>-0.18</v>
      </c>
      <c r="V654" s="21">
        <f>ROUNDDOWN(IF(O654=O653,V653,(ROW()-670)/66+0.03),2)</f>
        <v>-0.21</v>
      </c>
      <c r="W654" s="25">
        <f>ROUNDDOWN(IF(I654=I653,W653,MAX(_xlfn.NORM.INV((ROW()-646)/402,250,43),150))/10,0)*10</f>
        <v>160</v>
      </c>
      <c r="X654" s="21">
        <f>ROUNDDOWN(IF(W654=W653,X653,(ROW()-646)/402),2)</f>
        <v>0.01</v>
      </c>
      <c r="Y654" s="3" t="e">
        <f>ROUNDDOWN(IF(L654=L653,Y653,MAX(_xlfn.NORM.INV((ROW()-715)/333,250,43),150))/10,0)*10</f>
        <v>#NUM!</v>
      </c>
      <c r="Z654" s="21" t="e">
        <f>ROUNDDOWN(IF(Y654=Y653,Z653,(ROW()-715)/333),2)</f>
        <v>#NUM!</v>
      </c>
    </row>
    <row r="655" spans="1:26" x14ac:dyDescent="0.2">
      <c r="A655" s="4" t="s">
        <v>765</v>
      </c>
      <c r="B655" s="10" t="s">
        <v>766</v>
      </c>
      <c r="C655" s="14" t="s">
        <v>674</v>
      </c>
      <c r="D655" s="10"/>
      <c r="E655" s="3" t="s">
        <v>65</v>
      </c>
      <c r="F655" s="3" t="s">
        <v>675</v>
      </c>
      <c r="G655" s="3" t="s">
        <v>20</v>
      </c>
      <c r="H655" s="3" t="s">
        <v>67</v>
      </c>
      <c r="I655" s="3">
        <v>-22</v>
      </c>
      <c r="J655" s="3">
        <v>160</v>
      </c>
      <c r="K655" s="21">
        <v>0.01</v>
      </c>
      <c r="L655" s="3">
        <v>30</v>
      </c>
      <c r="M655" s="3">
        <v>240</v>
      </c>
      <c r="N655" s="21">
        <v>0.4</v>
      </c>
      <c r="O655" s="25">
        <v>400</v>
      </c>
      <c r="P655" s="21">
        <v>0.1</v>
      </c>
      <c r="Q655" s="21">
        <v>0.06</v>
      </c>
      <c r="T655" s="25">
        <f>J655+M655</f>
        <v>400</v>
      </c>
      <c r="U655" s="21">
        <f>ROUNDDOWN(IF(T655=T654,U654,(ROW()-715)/333),2)</f>
        <v>-0.18</v>
      </c>
      <c r="V655" s="21">
        <f>ROUNDDOWN(IF(O655=O654,V654,(ROW()-670)/66+0.03),2)</f>
        <v>-0.21</v>
      </c>
      <c r="W655" s="25">
        <f>ROUNDDOWN(IF(I655=I654,W654,MAX(_xlfn.NORM.INV((ROW()-646)/402,250,43),150))/10,0)*10</f>
        <v>160</v>
      </c>
      <c r="X655" s="21">
        <f>ROUNDDOWN(IF(W655=W654,X654,(ROW()-646)/402),2)</f>
        <v>0.01</v>
      </c>
      <c r="Y655" s="3" t="e">
        <f>ROUNDDOWN(IF(L655=L654,Y654,MAX(_xlfn.NORM.INV((ROW()-715)/333,250,43),150))/10,0)*10</f>
        <v>#NUM!</v>
      </c>
      <c r="Z655" s="21" t="e">
        <f>ROUNDDOWN(IF(Y655=Y654,Z654,(ROW()-715)/333),2)</f>
        <v>#NUM!</v>
      </c>
    </row>
    <row r="656" spans="1:26" x14ac:dyDescent="0.2">
      <c r="A656" s="4" t="s">
        <v>914</v>
      </c>
      <c r="B656" s="10" t="s">
        <v>915</v>
      </c>
      <c r="C656" s="14" t="s">
        <v>900</v>
      </c>
      <c r="D656" s="10"/>
      <c r="E656" s="3" t="s">
        <v>894</v>
      </c>
      <c r="F656" s="3" t="s">
        <v>895</v>
      </c>
      <c r="G656" s="3" t="s">
        <v>20</v>
      </c>
      <c r="H656" s="3" t="s">
        <v>67</v>
      </c>
      <c r="I656" s="3">
        <v>-22</v>
      </c>
      <c r="J656" s="3">
        <v>160</v>
      </c>
      <c r="K656" s="21">
        <v>0.01</v>
      </c>
      <c r="L656" s="3">
        <v>14</v>
      </c>
      <c r="M656" s="3">
        <v>210</v>
      </c>
      <c r="N656" s="21">
        <v>0.18</v>
      </c>
      <c r="O656" s="25">
        <v>370</v>
      </c>
      <c r="P656" s="21">
        <v>0.04</v>
      </c>
      <c r="Q656" s="21">
        <v>0.1</v>
      </c>
      <c r="T656" s="25">
        <f>J656+M656</f>
        <v>370</v>
      </c>
      <c r="U656" s="21">
        <f>ROUNDDOWN(IF(T656=T655,U655,(ROW()-715)/333),2)</f>
        <v>-0.17</v>
      </c>
      <c r="V656" s="21">
        <f>ROUNDDOWN(IF(O656=O655,V655,(ROW()-868)/19+0.05),2)</f>
        <v>-11.1</v>
      </c>
      <c r="W656" s="25">
        <f>ROUNDDOWN(IF(I656=I655,W655,MAX(_xlfn.NORM.INV((ROW()-646)/402,250,43),150))/10,0)*10</f>
        <v>160</v>
      </c>
      <c r="X656" s="21">
        <f>ROUNDDOWN(IF(W656=W655,X655,(ROW()-646)/402),2)</f>
        <v>0.01</v>
      </c>
      <c r="Y656" s="3" t="e">
        <f>ROUNDDOWN(IF(L656=L655,Y655,MAX(_xlfn.NORM.INV((ROW()-715)/333,250,43),150))/10,0)*10</f>
        <v>#NUM!</v>
      </c>
      <c r="Z656" s="21" t="e">
        <f>ROUNDDOWN(IF(Y656=Y655,Z655,(ROW()-715)/333),2)</f>
        <v>#NUM!</v>
      </c>
    </row>
    <row r="657" spans="1:28" x14ac:dyDescent="0.2">
      <c r="A657" s="4" t="s">
        <v>1763</v>
      </c>
      <c r="B657" s="10" t="s">
        <v>1764</v>
      </c>
      <c r="C657" s="14" t="s">
        <v>1743</v>
      </c>
      <c r="D657" s="10"/>
      <c r="E657" s="3" t="s">
        <v>1744</v>
      </c>
      <c r="F657" s="3" t="s">
        <v>1744</v>
      </c>
      <c r="G657" s="3" t="s">
        <v>20</v>
      </c>
      <c r="H657" s="3" t="s">
        <v>67</v>
      </c>
      <c r="I657" s="3">
        <v>-21</v>
      </c>
      <c r="J657" s="3">
        <v>160</v>
      </c>
      <c r="K657" s="21">
        <v>0.01</v>
      </c>
      <c r="L657" s="3">
        <v>2</v>
      </c>
      <c r="M657" s="3">
        <v>170</v>
      </c>
      <c r="N657" s="21">
        <v>0.04</v>
      </c>
      <c r="O657" s="25">
        <v>330</v>
      </c>
      <c r="P657" s="21">
        <v>0</v>
      </c>
      <c r="Q657" s="21">
        <v>0.03</v>
      </c>
      <c r="T657" s="25">
        <f>J657+M657</f>
        <v>330</v>
      </c>
      <c r="U657" s="21">
        <f>ROUNDDOWN(IF(T657=T656,U656,(ROW()-715)/333),2)</f>
        <v>-0.17</v>
      </c>
      <c r="V657" s="33">
        <f>1%+0.02</f>
        <v>0.03</v>
      </c>
      <c r="W657" s="25">
        <f>ROUNDDOWN(IF(I657=I656,W656,MAX(_xlfn.NORM.INV((ROW()-646)/402,250,43),150))/10,0)*10</f>
        <v>160</v>
      </c>
      <c r="X657" s="21">
        <f>ROUNDDOWN(IF(W657=W656,X656,(ROW()-646)/402),2)</f>
        <v>0.01</v>
      </c>
      <c r="Y657" s="3" t="e">
        <f>ROUNDDOWN(IF(L657=L656,Y656,MAX(_xlfn.NORM.INV((ROW()-715)/333,250,43),150))/10,0)*10</f>
        <v>#NUM!</v>
      </c>
      <c r="Z657" s="21" t="e">
        <f>ROUNDDOWN(IF(Y657=Y656,Z656,(ROW()-715)/333),2)</f>
        <v>#NUM!</v>
      </c>
    </row>
    <row r="658" spans="1:28" x14ac:dyDescent="0.2">
      <c r="A658" s="4" t="s">
        <v>1809</v>
      </c>
      <c r="B658" s="10" t="s">
        <v>1810</v>
      </c>
      <c r="C658" s="14" t="s">
        <v>1743</v>
      </c>
      <c r="D658" s="10"/>
      <c r="E658" s="3" t="s">
        <v>1744</v>
      </c>
      <c r="F658" s="3" t="s">
        <v>1744</v>
      </c>
      <c r="G658" s="3" t="s">
        <v>20</v>
      </c>
      <c r="H658" s="3" t="s">
        <v>67</v>
      </c>
      <c r="I658" s="3">
        <v>-19</v>
      </c>
      <c r="J658" s="3">
        <v>160</v>
      </c>
      <c r="K658" s="21">
        <v>0.01</v>
      </c>
      <c r="L658" s="3">
        <v>24</v>
      </c>
      <c r="M658" s="3">
        <v>230</v>
      </c>
      <c r="N658" s="21">
        <v>0.32</v>
      </c>
      <c r="O658" s="25">
        <v>390</v>
      </c>
      <c r="P658" s="21">
        <v>0.06</v>
      </c>
      <c r="Q658" s="21">
        <v>0.12</v>
      </c>
      <c r="T658" s="25">
        <f>J658+M658</f>
        <v>390</v>
      </c>
      <c r="U658" s="21">
        <f>ROUNDDOWN(IF(T658=T657,U657,(ROW()-715)/333),2)</f>
        <v>-0.17</v>
      </c>
      <c r="V658" s="21">
        <f>ROUNDDOWN(IF(O658=O657,V657,(ROW()-110)/40+0.02),2)</f>
        <v>13.72</v>
      </c>
      <c r="W658" s="25">
        <f>ROUNDDOWN(IF(I658=I657,W657,MAX(_xlfn.NORM.INV((ROW()-646)/402,250,43),150))/10,0)*10</f>
        <v>160</v>
      </c>
      <c r="X658" s="21">
        <f>ROUNDDOWN(IF(W658=W657,X657,(ROW()-646)/402),2)</f>
        <v>0.01</v>
      </c>
      <c r="Y658" s="3" t="e">
        <f>ROUNDDOWN(IF(L658=L657,Y657,MAX(_xlfn.NORM.INV((ROW()-715)/333,250,43),150))/10,0)*10</f>
        <v>#NUM!</v>
      </c>
      <c r="Z658" s="21" t="e">
        <f>ROUNDDOWN(IF(Y658=Y657,Z657,(ROW()-715)/333),2)</f>
        <v>#NUM!</v>
      </c>
    </row>
    <row r="659" spans="1:28" x14ac:dyDescent="0.2">
      <c r="A659" s="4" t="s">
        <v>1807</v>
      </c>
      <c r="B659" s="10" t="s">
        <v>1808</v>
      </c>
      <c r="C659" s="14" t="s">
        <v>1743</v>
      </c>
      <c r="D659" s="10"/>
      <c r="E659" s="3" t="s">
        <v>1744</v>
      </c>
      <c r="F659" s="3" t="s">
        <v>1744</v>
      </c>
      <c r="G659" s="3" t="s">
        <v>20</v>
      </c>
      <c r="H659" s="3" t="s">
        <v>67</v>
      </c>
      <c r="I659" s="3">
        <v>-19</v>
      </c>
      <c r="J659" s="3">
        <v>160</v>
      </c>
      <c r="K659" s="21">
        <v>0.01</v>
      </c>
      <c r="L659" s="3">
        <v>26</v>
      </c>
      <c r="M659" s="3">
        <v>230</v>
      </c>
      <c r="N659" s="21">
        <v>0.32</v>
      </c>
      <c r="O659" s="25">
        <v>390</v>
      </c>
      <c r="P659" s="21">
        <v>0.06</v>
      </c>
      <c r="Q659" s="21">
        <v>0.12</v>
      </c>
      <c r="T659" s="25">
        <f>J659+M659</f>
        <v>390</v>
      </c>
      <c r="U659" s="21">
        <f>ROUNDDOWN(IF(T659=T658,U658,(ROW()-715)/333),2)</f>
        <v>-0.17</v>
      </c>
      <c r="V659" s="21">
        <f>ROUNDDOWN(IF(O659=O658,V658,(ROW()-110)/40+0.02),2)</f>
        <v>13.72</v>
      </c>
      <c r="W659" s="25">
        <f>ROUNDDOWN(IF(I659=I658,W658,MAX(_xlfn.NORM.INV((ROW()-646)/402,250,43),150))/10,0)*10</f>
        <v>160</v>
      </c>
      <c r="X659" s="21">
        <f>ROUNDDOWN(IF(W659=W658,X658,(ROW()-646)/402),2)</f>
        <v>0.01</v>
      </c>
      <c r="Y659" s="3" t="e">
        <f>ROUNDDOWN(IF(L659=L658,Y658,MAX(_xlfn.NORM.INV((ROW()-715)/333,250,43),150))/10,0)*10</f>
        <v>#NUM!</v>
      </c>
      <c r="Z659" s="21" t="e">
        <f>ROUNDDOWN(IF(Y659=Y658,Z658,(ROW()-715)/333),2)</f>
        <v>#NUM!</v>
      </c>
    </row>
    <row r="660" spans="1:28" x14ac:dyDescent="0.2">
      <c r="A660" s="3" t="s">
        <v>2266</v>
      </c>
      <c r="B660" s="3" t="s">
        <v>2267</v>
      </c>
      <c r="C660" s="14" t="s">
        <v>2225</v>
      </c>
      <c r="E660" s="3" t="s">
        <v>2226</v>
      </c>
      <c r="F660" s="3" t="s">
        <v>2227</v>
      </c>
      <c r="G660" s="3" t="s">
        <v>20</v>
      </c>
      <c r="H660" s="3" t="s">
        <v>67</v>
      </c>
      <c r="I660" s="3">
        <v>-19</v>
      </c>
      <c r="J660" s="3">
        <v>160</v>
      </c>
      <c r="K660" s="21">
        <v>0.01</v>
      </c>
      <c r="L660" s="3">
        <v>0</v>
      </c>
      <c r="M660" s="3">
        <v>150</v>
      </c>
      <c r="N660" s="21">
        <v>0.01</v>
      </c>
      <c r="O660" s="25">
        <v>310</v>
      </c>
      <c r="P660" s="21">
        <v>0</v>
      </c>
      <c r="Q660" s="21">
        <v>0.04</v>
      </c>
      <c r="T660" s="25">
        <f>J660+M660</f>
        <v>310</v>
      </c>
      <c r="U660" s="21">
        <v>0</v>
      </c>
      <c r="V660" s="21">
        <f>1%+0.03</f>
        <v>0.04</v>
      </c>
      <c r="W660" s="25">
        <f>ROUNDDOWN(IF(I660=I659,W659,MAX(_xlfn.NORM.INV((ROW()-646)/402,250,43),150))/10,0)*10</f>
        <v>160</v>
      </c>
      <c r="X660" s="21">
        <f>ROUNDDOWN(IF(W660=W659,X659,(ROW()-646)/402),2)</f>
        <v>0.01</v>
      </c>
      <c r="Y660" s="3">
        <v>150</v>
      </c>
      <c r="Z660" s="21">
        <v>0.01</v>
      </c>
    </row>
    <row r="661" spans="1:28" x14ac:dyDescent="0.2">
      <c r="A661" s="4" t="s">
        <v>226</v>
      </c>
      <c r="B661" s="10" t="s">
        <v>227</v>
      </c>
      <c r="C661" s="14" t="s">
        <v>211</v>
      </c>
      <c r="D661" s="10"/>
      <c r="E661" s="3" t="s">
        <v>203</v>
      </c>
      <c r="F661" s="3" t="s">
        <v>204</v>
      </c>
      <c r="G661" s="3" t="s">
        <v>20</v>
      </c>
      <c r="H661" s="3" t="s">
        <v>67</v>
      </c>
      <c r="I661" s="3">
        <v>-19</v>
      </c>
      <c r="J661" s="3">
        <v>160</v>
      </c>
      <c r="K661" s="21">
        <v>0.01</v>
      </c>
      <c r="L661" s="3">
        <v>2</v>
      </c>
      <c r="M661" s="3">
        <v>170</v>
      </c>
      <c r="N661" s="21">
        <v>0.04</v>
      </c>
      <c r="O661" s="25">
        <v>330</v>
      </c>
      <c r="P661" s="21">
        <v>0</v>
      </c>
      <c r="Q661" s="21">
        <v>0.02</v>
      </c>
      <c r="T661" s="25">
        <f>J661+M661</f>
        <v>330</v>
      </c>
      <c r="U661" s="21">
        <f>ROUNDDOWN(IF(T661=T660,U660,(ROW()-715)/333),2)</f>
        <v>-0.16</v>
      </c>
      <c r="V661" s="21">
        <f>1%+0.01</f>
        <v>0.02</v>
      </c>
      <c r="W661" s="25">
        <f>ROUNDDOWN(IF(I661=I660,W660,MAX(_xlfn.NORM.INV((ROW()-646)/402,250,43),150))/10,0)*10</f>
        <v>160</v>
      </c>
      <c r="X661" s="21">
        <f>ROUNDDOWN(IF(W661=W660,X660,(ROW()-646)/402),2)</f>
        <v>0.01</v>
      </c>
      <c r="Y661" s="3" t="e">
        <f>ROUNDDOWN(IF(L661=L660,Y660,MAX(_xlfn.NORM.INV((ROW()-715)/333,250,43),150))/10,0)*10</f>
        <v>#NUM!</v>
      </c>
      <c r="Z661" s="21" t="e">
        <f>ROUNDDOWN(IF(Y661=Y660,Z660,(ROW()-715)/333),2)</f>
        <v>#NUM!</v>
      </c>
    </row>
    <row r="662" spans="1:28" x14ac:dyDescent="0.2">
      <c r="A662" s="4" t="s">
        <v>212</v>
      </c>
      <c r="B662" s="10" t="s">
        <v>213</v>
      </c>
      <c r="C662" s="14" t="s">
        <v>211</v>
      </c>
      <c r="D662" s="10"/>
      <c r="E662" s="3" t="s">
        <v>203</v>
      </c>
      <c r="F662" s="3" t="s">
        <v>204</v>
      </c>
      <c r="G662" s="3" t="s">
        <v>20</v>
      </c>
      <c r="H662" s="3" t="s">
        <v>67</v>
      </c>
      <c r="I662" s="3">
        <v>-19</v>
      </c>
      <c r="J662" s="3">
        <v>160</v>
      </c>
      <c r="K662" s="21">
        <v>0.01</v>
      </c>
      <c r="L662" s="3">
        <v>24</v>
      </c>
      <c r="M662" s="3">
        <v>230</v>
      </c>
      <c r="N662" s="21">
        <v>0.32</v>
      </c>
      <c r="O662" s="25">
        <v>390</v>
      </c>
      <c r="P662" s="21">
        <v>0.06</v>
      </c>
      <c r="Q662" s="21">
        <v>0.04</v>
      </c>
      <c r="T662" s="25">
        <f>J662+M662</f>
        <v>390</v>
      </c>
      <c r="U662" s="21">
        <f>ROUNDDOWN(IF(T662=T661,U661,(ROW()-715)/333),2)</f>
        <v>-0.15</v>
      </c>
      <c r="V662" s="21">
        <f>ROUNDDOWN(IF(O662=O661,V661,(ROW()-430)/54+0.01),2)</f>
        <v>4.3</v>
      </c>
      <c r="W662" s="25">
        <f>ROUNDDOWN(IF(I662=I661,W661,MAX(_xlfn.NORM.INV((ROW()-646)/402,250,43),150))/10,0)*10</f>
        <v>160</v>
      </c>
      <c r="X662" s="21">
        <f>ROUNDDOWN(IF(W662=W661,X661,(ROW()-646)/402),2)</f>
        <v>0.01</v>
      </c>
      <c r="Y662" s="3" t="e">
        <f>ROUNDDOWN(IF(L662=L661,Y661,MAX(_xlfn.NORM.INV((ROW()-715)/333,250,43),150))/10,0)*10</f>
        <v>#NUM!</v>
      </c>
      <c r="Z662" s="21" t="e">
        <f>ROUNDDOWN(IF(Y662=Y661,Z661,(ROW()-715)/333),2)</f>
        <v>#NUM!</v>
      </c>
    </row>
    <row r="663" spans="1:28" x14ac:dyDescent="0.2">
      <c r="A663" s="4" t="s">
        <v>709</v>
      </c>
      <c r="B663" s="10" t="s">
        <v>710</v>
      </c>
      <c r="C663" s="14" t="s">
        <v>674</v>
      </c>
      <c r="D663" s="10"/>
      <c r="E663" s="3" t="s">
        <v>65</v>
      </c>
      <c r="F663" s="3" t="s">
        <v>675</v>
      </c>
      <c r="G663" s="3" t="s">
        <v>20</v>
      </c>
      <c r="H663" s="3" t="s">
        <v>67</v>
      </c>
      <c r="I663" s="3">
        <v>-19</v>
      </c>
      <c r="J663" s="3">
        <v>160</v>
      </c>
      <c r="K663" s="21">
        <v>0.01</v>
      </c>
      <c r="L663" s="3">
        <v>33</v>
      </c>
      <c r="M663" s="3">
        <v>240</v>
      </c>
      <c r="N663" s="21">
        <v>0.4</v>
      </c>
      <c r="O663" s="25">
        <v>400</v>
      </c>
      <c r="P663" s="21">
        <v>0.1</v>
      </c>
      <c r="Q663" s="21">
        <v>0.06</v>
      </c>
      <c r="T663" s="25">
        <f>J663+M663</f>
        <v>400</v>
      </c>
      <c r="U663" s="21">
        <f>ROUNDDOWN(IF(T663=T662,U662,(ROW()-715)/333),2)</f>
        <v>-0.15</v>
      </c>
      <c r="V663" s="21">
        <f>ROUNDDOWN(IF(O663=O662,V662,(ROW()-670)/66+0.03),2)</f>
        <v>-7.0000000000000007E-2</v>
      </c>
      <c r="W663" s="25">
        <f>ROUNDDOWN(IF(I663=I662,W662,MAX(_xlfn.NORM.INV((ROW()-646)/402,250,43),150))/10,0)*10</f>
        <v>160</v>
      </c>
      <c r="X663" s="21">
        <f>ROUNDDOWN(IF(W663=W662,X662,(ROW()-646)/402),2)</f>
        <v>0.01</v>
      </c>
      <c r="Y663" s="3" t="e">
        <f>ROUNDDOWN(IF(L663=L662,Y662,MAX(_xlfn.NORM.INV((ROW()-715)/333,250,43),150))/10,0)*10</f>
        <v>#NUM!</v>
      </c>
      <c r="Z663" s="21" t="e">
        <f>ROUNDDOWN(IF(Y663=Y662,Z662,(ROW()-715)/333),2)</f>
        <v>#NUM!</v>
      </c>
    </row>
    <row r="664" spans="1:28" x14ac:dyDescent="0.2">
      <c r="A664" s="4" t="s">
        <v>1054</v>
      </c>
      <c r="B664" s="10" t="s">
        <v>1055</v>
      </c>
      <c r="C664" s="14" t="s">
        <v>1056</v>
      </c>
      <c r="E664" s="3" t="s">
        <v>576</v>
      </c>
      <c r="F664" s="3" t="s">
        <v>1057</v>
      </c>
      <c r="G664" s="3" t="s">
        <v>20</v>
      </c>
      <c r="H664" s="3" t="s">
        <v>67</v>
      </c>
      <c r="I664" s="3">
        <v>-19</v>
      </c>
      <c r="J664" s="3">
        <v>160</v>
      </c>
      <c r="K664" s="21">
        <v>0.01</v>
      </c>
      <c r="L664" s="3">
        <v>52</v>
      </c>
      <c r="M664" s="3">
        <v>270</v>
      </c>
      <c r="N664" s="21">
        <v>0.68</v>
      </c>
      <c r="O664" s="25">
        <v>430</v>
      </c>
      <c r="P664" s="21">
        <v>0.23</v>
      </c>
      <c r="Q664" s="21">
        <v>0.1</v>
      </c>
      <c r="T664" s="25">
        <f>J664+M664</f>
        <v>430</v>
      </c>
      <c r="U664" s="21">
        <f>ROUNDDOWN(IF(T664=T663,U663,(ROW()-715)/333),2)</f>
        <v>-0.15</v>
      </c>
      <c r="V664" s="21">
        <f>ROUNDDOWN(IF(O664=O663,V663,(ROW()-812)/36+0.02),2)</f>
        <v>-4.09</v>
      </c>
      <c r="W664" s="25">
        <f>ROUNDDOWN(IF(I664=I663,W663,MAX(_xlfn.NORM.INV((ROW()-646)/402,250,43),150))/10,0)*10</f>
        <v>160</v>
      </c>
      <c r="X664" s="21">
        <f>ROUNDDOWN(IF(W664=W663,X663,(ROW()-646)/402),2)</f>
        <v>0.01</v>
      </c>
      <c r="Y664" s="3" t="e">
        <f>ROUNDDOWN(IF(L664=L663,Y663,MAX(_xlfn.NORM.INV((ROW()-715)/333,250,43),150))/10,0)*10</f>
        <v>#NUM!</v>
      </c>
      <c r="Z664" s="21" t="e">
        <f>ROUNDDOWN(IF(Y664=Y663,Z663,(ROW()-715)/333),2)</f>
        <v>#NUM!</v>
      </c>
    </row>
    <row r="665" spans="1:28" x14ac:dyDescent="0.2">
      <c r="A665" s="3" t="s">
        <v>2100</v>
      </c>
      <c r="B665" s="3" t="s">
        <v>2101</v>
      </c>
      <c r="C665" s="14" t="s">
        <v>2102</v>
      </c>
      <c r="E665" s="3" t="s">
        <v>18</v>
      </c>
      <c r="F665" s="3" t="s">
        <v>2091</v>
      </c>
      <c r="G665" s="3" t="s">
        <v>20</v>
      </c>
      <c r="H665" s="3" t="s">
        <v>67</v>
      </c>
      <c r="I665" s="3">
        <v>-18</v>
      </c>
      <c r="J665" s="3">
        <v>170</v>
      </c>
      <c r="K665" s="21">
        <v>0.04</v>
      </c>
      <c r="L665" s="3">
        <v>0</v>
      </c>
      <c r="M665" s="3">
        <v>150</v>
      </c>
      <c r="N665" s="21">
        <v>0.01</v>
      </c>
      <c r="O665" s="25">
        <v>320</v>
      </c>
      <c r="P665" s="21">
        <v>0</v>
      </c>
      <c r="Q665" s="21">
        <v>0.15000000000000002</v>
      </c>
      <c r="T665" s="25">
        <f>J665+M665</f>
        <v>320</v>
      </c>
      <c r="U665" s="21">
        <f>ROUNDDOWN(IF(T665=T664,U664,(ROW()-715)/333),2)</f>
        <v>-0.15</v>
      </c>
      <c r="V665" s="21">
        <f>1%+0.14</f>
        <v>0.15000000000000002</v>
      </c>
      <c r="W665" s="25">
        <f>ROUNDDOWN(IF(I665=I664,W664,MAX(_xlfn.NORM.INV((ROW()-646)/402,250,43),150))/10,0)*10</f>
        <v>170</v>
      </c>
      <c r="X665" s="21">
        <f>ROUNDDOWN(IF(W665=W664,X664,(ROW()-646)/402),2)</f>
        <v>0.04</v>
      </c>
      <c r="Y665" s="3" t="e">
        <f>ROUNDDOWN(IF(L665=L664,Y664,MAX(_xlfn.NORM.INV((ROW()-715)/333,250,43),150))/10,0)*10</f>
        <v>#NUM!</v>
      </c>
      <c r="Z665" s="21" t="e">
        <f>ROUNDDOWN(IF(Y665=Y664,Z664,(ROW()-715)/333),2)</f>
        <v>#NUM!</v>
      </c>
    </row>
    <row r="666" spans="1:28" x14ac:dyDescent="0.2">
      <c r="A666" s="9" t="s">
        <v>148</v>
      </c>
      <c r="B666" s="10" t="s">
        <v>149</v>
      </c>
      <c r="C666" s="14" t="s">
        <v>143</v>
      </c>
      <c r="D666" s="10"/>
      <c r="E666" s="3" t="s">
        <v>144</v>
      </c>
      <c r="F666" s="3" t="s">
        <v>145</v>
      </c>
      <c r="G666" s="3" t="s">
        <v>20</v>
      </c>
      <c r="H666" s="3" t="s">
        <v>67</v>
      </c>
      <c r="I666" s="3">
        <v>-18</v>
      </c>
      <c r="J666" s="3">
        <v>170</v>
      </c>
      <c r="K666" s="21">
        <v>0.04</v>
      </c>
      <c r="L666" s="3">
        <v>52</v>
      </c>
      <c r="M666" s="3">
        <v>270</v>
      </c>
      <c r="N666" s="21">
        <v>0.68</v>
      </c>
      <c r="O666" s="25">
        <v>440</v>
      </c>
      <c r="P666" s="21">
        <v>0.26</v>
      </c>
      <c r="Q666" s="21">
        <v>0.13</v>
      </c>
      <c r="T666" s="25">
        <f>J666+M666</f>
        <v>440</v>
      </c>
      <c r="U666" s="21">
        <f>ROUNDDOWN(IF(T666=T665,U665,(ROW()-715)/333),2)</f>
        <v>-0.14000000000000001</v>
      </c>
      <c r="V666" s="21">
        <f>1%+0.12</f>
        <v>0.13</v>
      </c>
      <c r="W666" s="25">
        <f>ROUNDDOWN(IF(I666=I665,W665,MAX(_xlfn.NORM.INV((ROW()-646)/402,250,43),150))/10,0)*10</f>
        <v>170</v>
      </c>
      <c r="X666" s="21">
        <f>ROUNDDOWN(IF(W666=W665,X665,(ROW()-646)/402),2)</f>
        <v>0.04</v>
      </c>
      <c r="Y666" s="3" t="e">
        <f>ROUNDDOWN(IF(L666=L665,Y665,MAX(_xlfn.NORM.INV((ROW()-715)/333,250,43),150))/10,0)*10</f>
        <v>#NUM!</v>
      </c>
      <c r="Z666" s="21" t="e">
        <f>ROUNDDOWN(IF(Y666=Y665,Z665,(ROW()-715)/333),2)</f>
        <v>#NUM!</v>
      </c>
    </row>
    <row r="667" spans="1:28" x14ac:dyDescent="0.2">
      <c r="A667" s="3" t="s">
        <v>2223</v>
      </c>
      <c r="B667" s="3" t="s">
        <v>2224</v>
      </c>
      <c r="C667" s="14" t="s">
        <v>2225</v>
      </c>
      <c r="E667" s="3" t="s">
        <v>2226</v>
      </c>
      <c r="F667" s="3" t="s">
        <v>2227</v>
      </c>
      <c r="G667" s="3" t="s">
        <v>20</v>
      </c>
      <c r="H667" s="3" t="s">
        <v>67</v>
      </c>
      <c r="I667" s="3">
        <v>-16</v>
      </c>
      <c r="J667" s="3">
        <v>180</v>
      </c>
      <c r="K667" s="21">
        <v>0.05</v>
      </c>
      <c r="L667" s="3">
        <v>12</v>
      </c>
      <c r="M667" s="3">
        <v>210</v>
      </c>
      <c r="N667" s="21">
        <v>0.18</v>
      </c>
      <c r="O667" s="25">
        <v>390</v>
      </c>
      <c r="P667" s="21">
        <v>0.06</v>
      </c>
      <c r="Q667" s="21">
        <v>0.17</v>
      </c>
      <c r="T667" s="25">
        <f>J667+M667</f>
        <v>390</v>
      </c>
      <c r="U667" s="21">
        <f>ROUNDDOWN(IF(T667=T666,U666,(ROW()-715)/333),2)</f>
        <v>-0.14000000000000001</v>
      </c>
      <c r="V667" s="21">
        <f>ROUNDDOWN(IF(O667=O666,V666,(ROW()-192)/27+0.03),2)</f>
        <v>17.62</v>
      </c>
      <c r="W667" s="25">
        <f>ROUNDDOWN(IF(I667=I666,W666,MAX(_xlfn.NORM.INV((ROW()-646)/402,250,43),150))/10,0)*10</f>
        <v>180</v>
      </c>
      <c r="X667" s="21">
        <f>ROUNDDOWN(IF(W667=W666,X666,(ROW()-646)/402),2)</f>
        <v>0.05</v>
      </c>
      <c r="Y667" s="3" t="e">
        <f>ROUNDDOWN(IF(L667=L666,Y666,MAX(_xlfn.NORM.INV((ROW()-715)/333,250,43),150))/10,0)*10</f>
        <v>#NUM!</v>
      </c>
      <c r="Z667" s="21" t="e">
        <f>ROUNDDOWN(IF(Y667=Y666,Z666,(ROW()-715)/333),2)</f>
        <v>#NUM!</v>
      </c>
    </row>
    <row r="668" spans="1:28" x14ac:dyDescent="0.2">
      <c r="A668" s="4" t="s">
        <v>460</v>
      </c>
      <c r="B668" s="10" t="s">
        <v>461</v>
      </c>
      <c r="C668" s="14" t="s">
        <v>437</v>
      </c>
      <c r="D668" s="10"/>
      <c r="E668" s="3" t="s">
        <v>203</v>
      </c>
      <c r="F668" s="3" t="s">
        <v>423</v>
      </c>
      <c r="G668" s="3" t="s">
        <v>20</v>
      </c>
      <c r="H668" s="3" t="s">
        <v>67</v>
      </c>
      <c r="I668" s="3">
        <v>-16</v>
      </c>
      <c r="J668" s="3">
        <v>180</v>
      </c>
      <c r="K668" s="21">
        <v>0.05</v>
      </c>
      <c r="L668" s="3">
        <v>16</v>
      </c>
      <c r="M668" s="3">
        <v>220</v>
      </c>
      <c r="N668" s="21">
        <v>0.26</v>
      </c>
      <c r="O668" s="25">
        <v>400</v>
      </c>
      <c r="P668" s="21">
        <v>0.1</v>
      </c>
      <c r="Q668" s="21">
        <v>0.12</v>
      </c>
      <c r="T668" s="25">
        <f>J668+M668</f>
        <v>400</v>
      </c>
      <c r="U668" s="21">
        <f>ROUNDDOWN(IF(T668=T667,U667,(ROW()-715)/333),2)</f>
        <v>-0.14000000000000001</v>
      </c>
      <c r="V668" s="21">
        <f>ROUNDDOWN(IF(O668=O667,V667,(ROW()-430)/54+0.01),2)</f>
        <v>4.41</v>
      </c>
      <c r="W668" s="25">
        <f>ROUNDDOWN(IF(I668=I667,W667,MAX(_xlfn.NORM.INV((ROW()-646)/402,250,43),150))/10,0)*10</f>
        <v>180</v>
      </c>
      <c r="X668" s="21">
        <f>ROUNDDOWN(IF(W668=W667,X667,(ROW()-646)/402),2)</f>
        <v>0.05</v>
      </c>
      <c r="Y668" s="3" t="e">
        <f>ROUNDDOWN(IF(L668=L667,Y667,MAX(_xlfn.NORM.INV((ROW()-715)/333,250,43),150))/10,0)*10</f>
        <v>#NUM!</v>
      </c>
      <c r="Z668" s="21" t="e">
        <f>ROUNDDOWN(IF(Y668=Y667,Z667,(ROW()-715)/333),2)</f>
        <v>#NUM!</v>
      </c>
    </row>
    <row r="669" spans="1:28" x14ac:dyDescent="0.2">
      <c r="A669" s="12" t="s">
        <v>321</v>
      </c>
      <c r="B669" s="13" t="s">
        <v>322</v>
      </c>
      <c r="C669" s="1" t="s">
        <v>323</v>
      </c>
      <c r="D669" s="13"/>
      <c r="E669" s="1" t="s">
        <v>324</v>
      </c>
      <c r="F669" s="1" t="s">
        <v>325</v>
      </c>
      <c r="G669" s="1" t="s">
        <v>20</v>
      </c>
      <c r="H669" s="1" t="s">
        <v>67</v>
      </c>
      <c r="I669" s="1">
        <v>-16</v>
      </c>
      <c r="J669" s="3">
        <v>180</v>
      </c>
      <c r="K669" s="22">
        <v>0.05</v>
      </c>
      <c r="L669" s="1">
        <v>49</v>
      </c>
      <c r="M669" s="2">
        <v>270</v>
      </c>
      <c r="N669" s="23">
        <v>0.68</v>
      </c>
      <c r="O669" s="28">
        <v>450</v>
      </c>
      <c r="P669" s="23">
        <v>0.32</v>
      </c>
      <c r="Q669" s="23">
        <v>0.24</v>
      </c>
      <c r="S669" s="23"/>
      <c r="T669" s="25">
        <f>J669+M669</f>
        <v>450</v>
      </c>
      <c r="U669" s="21">
        <f>ROUNDDOWN(IF(T669=T668,U668,(ROW()-715)/333),2)</f>
        <v>-0.13</v>
      </c>
      <c r="V669" s="21">
        <v>0.24</v>
      </c>
      <c r="W669" s="25">
        <f>ROUNDDOWN(IF(I669=I668,W668,MAX(_xlfn.NORM.INV((ROW()-646)/402,250,43),150))/10,0)*10</f>
        <v>180</v>
      </c>
      <c r="X669" s="21">
        <f>ROUNDDOWN(IF(W669=W668,X668,(ROW()-646)/402),2)</f>
        <v>0.05</v>
      </c>
      <c r="Y669" s="3" t="e">
        <f>ROUNDDOWN(IF(L669=L668,Y668,MAX(_xlfn.NORM.INV((ROW()-715)/333,250,43),150))/10,0)*10</f>
        <v>#NUM!</v>
      </c>
      <c r="Z669" s="21" t="e">
        <f>ROUNDDOWN(IF(Y669=Y668,Z668,(ROW()-715)/333),2)</f>
        <v>#NUM!</v>
      </c>
      <c r="AA669" s="2"/>
      <c r="AB669" s="2"/>
    </row>
    <row r="670" spans="1:28" x14ac:dyDescent="0.2">
      <c r="A670" s="4" t="s">
        <v>735</v>
      </c>
      <c r="B670" s="10" t="s">
        <v>736</v>
      </c>
      <c r="C670" s="14" t="s">
        <v>674</v>
      </c>
      <c r="D670" s="10"/>
      <c r="E670" s="3" t="s">
        <v>65</v>
      </c>
      <c r="F670" s="3" t="s">
        <v>675</v>
      </c>
      <c r="G670" s="3" t="s">
        <v>20</v>
      </c>
      <c r="H670" s="3" t="s">
        <v>67</v>
      </c>
      <c r="I670" s="3">
        <v>-16</v>
      </c>
      <c r="J670" s="3">
        <v>180</v>
      </c>
      <c r="K670" s="21">
        <v>0.05</v>
      </c>
      <c r="L670" s="3">
        <v>27</v>
      </c>
      <c r="M670" s="3">
        <v>240</v>
      </c>
      <c r="N670" s="21">
        <v>0.4</v>
      </c>
      <c r="O670" s="25">
        <v>420</v>
      </c>
      <c r="P670" s="21">
        <v>0.18</v>
      </c>
      <c r="Q670" s="21">
        <v>0.13</v>
      </c>
      <c r="T670" s="25">
        <f>J670+M670</f>
        <v>420</v>
      </c>
      <c r="U670" s="21">
        <f>ROUNDDOWN(IF(T670=T669,U669,(ROW()-715)/333),2)</f>
        <v>-0.13</v>
      </c>
      <c r="V670" s="21">
        <f>ROUNDDOWN(IF(O670=O669,V669,(ROW()-670)/66+0.03),2)</f>
        <v>0.03</v>
      </c>
      <c r="W670" s="25">
        <f>ROUNDDOWN(IF(I670=I669,W669,MAX(_xlfn.NORM.INV((ROW()-646)/402,250,43),150))/10,0)*10</f>
        <v>180</v>
      </c>
      <c r="X670" s="21">
        <f>ROUNDDOWN(IF(W670=W669,X669,(ROW()-646)/402),2)</f>
        <v>0.05</v>
      </c>
      <c r="Y670" s="3" t="e">
        <f>ROUNDDOWN(IF(L670=L669,Y669,MAX(_xlfn.NORM.INV((ROW()-715)/333,250,43),150))/10,0)*10</f>
        <v>#NUM!</v>
      </c>
      <c r="Z670" s="21" t="e">
        <f>ROUNDDOWN(IF(Y670=Y669,Z669,(ROW()-715)/333),2)</f>
        <v>#NUM!</v>
      </c>
    </row>
    <row r="671" spans="1:28" x14ac:dyDescent="0.2">
      <c r="A671" s="4" t="s">
        <v>725</v>
      </c>
      <c r="B671" s="10" t="s">
        <v>726</v>
      </c>
      <c r="C671" s="14" t="s">
        <v>674</v>
      </c>
      <c r="D671" s="10"/>
      <c r="E671" s="3" t="s">
        <v>65</v>
      </c>
      <c r="F671" s="3" t="s">
        <v>675</v>
      </c>
      <c r="G671" s="3" t="s">
        <v>20</v>
      </c>
      <c r="H671" s="3" t="s">
        <v>67</v>
      </c>
      <c r="I671" s="3">
        <v>-16</v>
      </c>
      <c r="J671" s="3">
        <v>180</v>
      </c>
      <c r="K671" s="21">
        <v>0.05</v>
      </c>
      <c r="L671" s="3">
        <v>30</v>
      </c>
      <c r="M671" s="3">
        <v>240</v>
      </c>
      <c r="N671" s="21">
        <v>0.4</v>
      </c>
      <c r="O671" s="25">
        <v>420</v>
      </c>
      <c r="P671" s="21">
        <v>0.18</v>
      </c>
      <c r="Q671" s="21">
        <v>0.13</v>
      </c>
      <c r="T671" s="25">
        <f>J671+M671</f>
        <v>420</v>
      </c>
      <c r="U671" s="21">
        <f>ROUNDDOWN(IF(T671=T670,U670,(ROW()-715)/333),2)</f>
        <v>-0.13</v>
      </c>
      <c r="V671" s="21">
        <f>ROUNDDOWN(IF(O671=O670,V670,(ROW()-670)/66+0.03),2)</f>
        <v>0.03</v>
      </c>
      <c r="W671" s="25">
        <f>ROUNDDOWN(IF(I671=I670,W670,MAX(_xlfn.NORM.INV((ROW()-646)/402,250,43),150))/10,0)*10</f>
        <v>180</v>
      </c>
      <c r="X671" s="21">
        <f>ROUNDDOWN(IF(W671=W670,X670,(ROW()-646)/402),2)</f>
        <v>0.05</v>
      </c>
      <c r="Y671" s="3" t="e">
        <f>ROUNDDOWN(IF(L671=L670,Y670,MAX(_xlfn.NORM.INV((ROW()-715)/333,250,43),150))/10,0)*10</f>
        <v>#NUM!</v>
      </c>
      <c r="Z671" s="21" t="e">
        <f>ROUNDDOWN(IF(Y671=Y670,Z670,(ROW()-715)/333),2)</f>
        <v>#NUM!</v>
      </c>
    </row>
    <row r="672" spans="1:28" x14ac:dyDescent="0.2">
      <c r="A672" s="4" t="s">
        <v>769</v>
      </c>
      <c r="B672" s="10" t="s">
        <v>770</v>
      </c>
      <c r="C672" s="14" t="s">
        <v>674</v>
      </c>
      <c r="D672" s="10"/>
      <c r="E672" s="3" t="s">
        <v>65</v>
      </c>
      <c r="F672" s="3" t="s">
        <v>675</v>
      </c>
      <c r="G672" s="3" t="s">
        <v>20</v>
      </c>
      <c r="H672" s="3" t="s">
        <v>67</v>
      </c>
      <c r="I672" s="3">
        <v>-16</v>
      </c>
      <c r="J672" s="3">
        <v>180</v>
      </c>
      <c r="K672" s="21">
        <v>0.05</v>
      </c>
      <c r="L672" s="3">
        <v>36</v>
      </c>
      <c r="M672" s="3">
        <v>250</v>
      </c>
      <c r="N672" s="21">
        <v>0.5</v>
      </c>
      <c r="O672" s="25">
        <v>430</v>
      </c>
      <c r="P672" s="21">
        <v>0.23</v>
      </c>
      <c r="Q672" s="21">
        <v>0.19</v>
      </c>
      <c r="T672" s="25">
        <f>J672+M672</f>
        <v>430</v>
      </c>
      <c r="U672" s="21">
        <f>ROUNDDOWN(IF(T672=T671,U671,(ROW()-715)/333),2)</f>
        <v>-0.12</v>
      </c>
      <c r="V672" s="21">
        <f>ROUNDDOWN(IF(O672=O671,V671,(ROW()-670)/66+0.03),2)</f>
        <v>0.06</v>
      </c>
      <c r="W672" s="25">
        <f>ROUNDDOWN(IF(I672=I671,W671,MAX(_xlfn.NORM.INV((ROW()-646)/402,250,43),150))/10,0)*10</f>
        <v>180</v>
      </c>
      <c r="X672" s="21">
        <f>ROUNDDOWN(IF(W672=W671,X671,(ROW()-646)/402),2)</f>
        <v>0.05</v>
      </c>
      <c r="Y672" s="3" t="e">
        <f>ROUNDDOWN(IF(L672=L671,Y671,MAX(_xlfn.NORM.INV((ROW()-715)/333,250,43),150))/10,0)*10</f>
        <v>#NUM!</v>
      </c>
      <c r="Z672" s="21" t="e">
        <f>ROUNDDOWN(IF(Y672=Y671,Z671,(ROW()-715)/333),2)</f>
        <v>#NUM!</v>
      </c>
    </row>
    <row r="673" spans="1:26" x14ac:dyDescent="0.2">
      <c r="A673" s="4" t="s">
        <v>678</v>
      </c>
      <c r="B673" s="10" t="s">
        <v>679</v>
      </c>
      <c r="C673" s="14" t="s">
        <v>674</v>
      </c>
      <c r="D673" s="10"/>
      <c r="E673" s="3" t="s">
        <v>65</v>
      </c>
      <c r="F673" s="3" t="s">
        <v>675</v>
      </c>
      <c r="G673" s="3" t="s">
        <v>20</v>
      </c>
      <c r="H673" s="3" t="s">
        <v>67</v>
      </c>
      <c r="I673" s="3">
        <v>-16</v>
      </c>
      <c r="J673" s="3">
        <v>180</v>
      </c>
      <c r="K673" s="21">
        <v>0.05</v>
      </c>
      <c r="L673" s="3">
        <v>42</v>
      </c>
      <c r="M673" s="3">
        <v>260</v>
      </c>
      <c r="N673" s="21">
        <v>0.6</v>
      </c>
      <c r="O673" s="25">
        <v>440</v>
      </c>
      <c r="P673" s="21">
        <v>0.26</v>
      </c>
      <c r="Q673" s="21">
        <v>0.22</v>
      </c>
      <c r="T673" s="25">
        <f>J673+M673</f>
        <v>440</v>
      </c>
      <c r="U673" s="21">
        <f>ROUNDDOWN(IF(T673=T672,U672,(ROW()-715)/333),2)</f>
        <v>-0.12</v>
      </c>
      <c r="V673" s="21">
        <f>ROUNDDOWN(IF(O673=O672,V672,(ROW()-670)/66+0.03),2)</f>
        <v>7.0000000000000007E-2</v>
      </c>
      <c r="W673" s="25">
        <f>ROUNDDOWN(IF(I673=I672,W672,MAX(_xlfn.NORM.INV((ROW()-646)/402,250,43),150))/10,0)*10</f>
        <v>180</v>
      </c>
      <c r="X673" s="21">
        <f>ROUNDDOWN(IF(W673=W672,X672,(ROW()-646)/402),2)</f>
        <v>0.05</v>
      </c>
      <c r="Y673" s="3" t="e">
        <f>ROUNDDOWN(IF(L673=L672,Y672,MAX(_xlfn.NORM.INV((ROW()-715)/333,250,43),150))/10,0)*10</f>
        <v>#NUM!</v>
      </c>
      <c r="Z673" s="21" t="e">
        <f>ROUNDDOWN(IF(Y673=Y672,Z672,(ROW()-715)/333),2)</f>
        <v>#NUM!</v>
      </c>
    </row>
    <row r="674" spans="1:26" x14ac:dyDescent="0.2">
      <c r="A674" s="4" t="s">
        <v>1413</v>
      </c>
      <c r="B674" s="10" t="s">
        <v>1414</v>
      </c>
      <c r="C674" s="14" t="s">
        <v>1407</v>
      </c>
      <c r="D674" s="10"/>
      <c r="E674" s="3" t="s">
        <v>65</v>
      </c>
      <c r="F674" s="3" t="s">
        <v>1408</v>
      </c>
      <c r="G674" s="3" t="s">
        <v>20</v>
      </c>
      <c r="H674" s="3" t="s">
        <v>67</v>
      </c>
      <c r="I674" s="3">
        <v>-16</v>
      </c>
      <c r="J674" s="3">
        <v>180</v>
      </c>
      <c r="K674" s="21">
        <v>0.05</v>
      </c>
      <c r="L674" s="3">
        <v>79</v>
      </c>
      <c r="M674" s="3">
        <v>310</v>
      </c>
      <c r="N674" s="21">
        <v>0.91</v>
      </c>
      <c r="O674" s="25">
        <v>490</v>
      </c>
      <c r="P674" s="21">
        <v>0.54</v>
      </c>
      <c r="Q674" s="21">
        <v>0.53</v>
      </c>
      <c r="T674" s="25">
        <f>J674+M674</f>
        <v>490</v>
      </c>
      <c r="U674" s="21">
        <f>ROUNDDOWN(IF(T674=T673,U673,(ROW()-715)/333),2)</f>
        <v>-0.12</v>
      </c>
      <c r="V674" s="21">
        <f>ROUNDDOWN(IF(O674=O673,V673,(ROW()-670)/66+0.03),2)</f>
        <v>0.09</v>
      </c>
      <c r="W674" s="25">
        <f>ROUNDDOWN(IF(I674=I673,W673,MAX(_xlfn.NORM.INV((ROW()-646)/402,250,43),150))/10,0)*10</f>
        <v>180</v>
      </c>
      <c r="X674" s="21">
        <f>ROUNDDOWN(IF(W674=W673,X673,(ROW()-646)/402),2)</f>
        <v>0.05</v>
      </c>
      <c r="Y674" s="3" t="e">
        <f>ROUNDDOWN(IF(L674=L673,Y673,MAX(_xlfn.NORM.INV((ROW()-715)/333,250,43),150))/10,0)*10</f>
        <v>#NUM!</v>
      </c>
      <c r="Z674" s="21" t="e">
        <f>ROUNDDOWN(IF(Y674=Y673,Z673,(ROW()-715)/333),2)</f>
        <v>#NUM!</v>
      </c>
    </row>
    <row r="675" spans="1:26" x14ac:dyDescent="0.2">
      <c r="A675" s="4" t="s">
        <v>296</v>
      </c>
      <c r="B675" s="10" t="s">
        <v>297</v>
      </c>
      <c r="C675" s="14" t="s">
        <v>279</v>
      </c>
      <c r="D675" s="10"/>
      <c r="E675" s="3" t="s">
        <v>280</v>
      </c>
      <c r="F675" s="3" t="s">
        <v>281</v>
      </c>
      <c r="G675" s="3" t="s">
        <v>20</v>
      </c>
      <c r="H675" s="3" t="s">
        <v>67</v>
      </c>
      <c r="I675" s="3">
        <v>-16</v>
      </c>
      <c r="J675" s="3">
        <v>180</v>
      </c>
      <c r="K675" s="21">
        <v>0.05</v>
      </c>
      <c r="L675" s="3">
        <v>31</v>
      </c>
      <c r="M675" s="3">
        <v>240</v>
      </c>
      <c r="N675" s="21">
        <v>0.4</v>
      </c>
      <c r="O675" s="25">
        <v>420</v>
      </c>
      <c r="P675" s="21">
        <v>0.18</v>
      </c>
      <c r="Q675" s="21">
        <v>0.14000000000000001</v>
      </c>
      <c r="T675" s="25">
        <f>J675+M675</f>
        <v>420</v>
      </c>
      <c r="U675" s="21">
        <f>ROUNDDOWN(IF(T675=T674,U674,(ROW()-715)/333),2)</f>
        <v>-0.12</v>
      </c>
      <c r="V675" s="21">
        <f>ROUNDDOWN(IF(O675=O674,V674,(ROW()-998)/20+0.04),2)</f>
        <v>-16.11</v>
      </c>
      <c r="W675" s="25">
        <f>ROUNDDOWN(IF(I675=I674,W674,MAX(_xlfn.NORM.INV((ROW()-646)/402,250,43),150))/10,0)*10</f>
        <v>180</v>
      </c>
      <c r="X675" s="21">
        <f>ROUNDDOWN(IF(W675=W674,X674,(ROW()-646)/402),2)</f>
        <v>0.05</v>
      </c>
      <c r="Y675" s="3" t="e">
        <f>ROUNDDOWN(IF(L675=L674,Y674,MAX(_xlfn.NORM.INV((ROW()-715)/333,250,43),150))/10,0)*10</f>
        <v>#NUM!</v>
      </c>
      <c r="Z675" s="21" t="e">
        <f>ROUNDDOWN(IF(Y675=Y674,Z674,(ROW()-715)/333),2)</f>
        <v>#NUM!</v>
      </c>
    </row>
    <row r="676" spans="1:26" x14ac:dyDescent="0.2">
      <c r="A676" s="4" t="s">
        <v>1190</v>
      </c>
      <c r="B676" s="10" t="s">
        <v>1191</v>
      </c>
      <c r="C676" s="14" t="s">
        <v>1185</v>
      </c>
      <c r="D676" s="10"/>
      <c r="E676" s="3" t="s">
        <v>280</v>
      </c>
      <c r="F676" s="3" t="s">
        <v>1180</v>
      </c>
      <c r="G676" s="3" t="s">
        <v>20</v>
      </c>
      <c r="H676" s="3" t="s">
        <v>67</v>
      </c>
      <c r="I676" s="3">
        <v>-16</v>
      </c>
      <c r="J676" s="3">
        <v>180</v>
      </c>
      <c r="K676" s="21">
        <v>0.05</v>
      </c>
      <c r="L676" s="3">
        <v>36</v>
      </c>
      <c r="M676" s="3">
        <v>250</v>
      </c>
      <c r="N676" s="21">
        <v>0.5</v>
      </c>
      <c r="O676" s="25">
        <v>430</v>
      </c>
      <c r="P676" s="21">
        <v>0.23</v>
      </c>
      <c r="Q676" s="21">
        <v>0.28999999999999998</v>
      </c>
      <c r="T676" s="25">
        <f>J676+M676</f>
        <v>430</v>
      </c>
      <c r="U676" s="21">
        <f>ROUNDDOWN(IF(T676=T675,U675,(ROW()-715)/333),2)</f>
        <v>-0.11</v>
      </c>
      <c r="V676" s="21">
        <f>ROUNDDOWN(IF(O676=O675,V675,(ROW()-998)/20+0.04),2)</f>
        <v>-16.059999999999999</v>
      </c>
      <c r="W676" s="25">
        <f>ROUNDDOWN(IF(I676=I675,W675,MAX(_xlfn.NORM.INV((ROW()-646)/402,250,43),150))/10,0)*10</f>
        <v>180</v>
      </c>
      <c r="X676" s="21">
        <f>ROUNDDOWN(IF(W676=W675,X675,(ROW()-646)/402),2)</f>
        <v>0.05</v>
      </c>
      <c r="Y676" s="3" t="e">
        <f>ROUNDDOWN(IF(L676=L675,Y675,MAX(_xlfn.NORM.INV((ROW()-715)/333,250,43),150))/10,0)*10</f>
        <v>#NUM!</v>
      </c>
      <c r="Z676" s="21" t="e">
        <f>ROUNDDOWN(IF(Y676=Y675,Z675,(ROW()-715)/333),2)</f>
        <v>#NUM!</v>
      </c>
    </row>
    <row r="677" spans="1:26" x14ac:dyDescent="0.2">
      <c r="A677" s="4" t="s">
        <v>1759</v>
      </c>
      <c r="B677" s="10" t="s">
        <v>1760</v>
      </c>
      <c r="C677" s="14" t="s">
        <v>1743</v>
      </c>
      <c r="D677" s="10"/>
      <c r="E677" s="3" t="s">
        <v>1744</v>
      </c>
      <c r="F677" s="3" t="s">
        <v>1744</v>
      </c>
      <c r="G677" s="3" t="s">
        <v>20</v>
      </c>
      <c r="H677" s="3" t="s">
        <v>67</v>
      </c>
      <c r="I677" s="3">
        <v>-15</v>
      </c>
      <c r="J677" s="3">
        <v>180</v>
      </c>
      <c r="K677" s="21">
        <v>0.05</v>
      </c>
      <c r="L677" s="3">
        <v>15</v>
      </c>
      <c r="M677" s="3">
        <v>210</v>
      </c>
      <c r="N677" s="21">
        <v>0.18</v>
      </c>
      <c r="O677" s="25">
        <v>390</v>
      </c>
      <c r="P677" s="21">
        <v>0.06</v>
      </c>
      <c r="Q677" s="21">
        <v>0.12</v>
      </c>
      <c r="T677" s="25">
        <f>J677+M677</f>
        <v>390</v>
      </c>
      <c r="U677" s="21">
        <f>ROUNDDOWN(IF(T677=T676,U676,(ROW()-715)/333),2)</f>
        <v>-0.11</v>
      </c>
      <c r="V677" s="21">
        <f>ROUNDDOWN(IF(O677=O676,V676,(ROW()-110)/40+0.02),2)</f>
        <v>14.19</v>
      </c>
      <c r="W677" s="25">
        <f>ROUNDDOWN(IF(I677=I676,W676,MAX(_xlfn.NORM.INV((ROW()-646)/402,250,43),150))/10,0)*10</f>
        <v>180</v>
      </c>
      <c r="X677" s="21">
        <f>ROUNDDOWN(IF(W677=W676,X676,(ROW()-646)/402),2)</f>
        <v>0.05</v>
      </c>
      <c r="Y677" s="3" t="e">
        <f>ROUNDDOWN(IF(L677=L676,Y676,MAX(_xlfn.NORM.INV((ROW()-715)/333,250,43),150))/10,0)*10</f>
        <v>#NUM!</v>
      </c>
      <c r="Z677" s="21" t="e">
        <f>ROUNDDOWN(IF(Y677=Y676,Z676,(ROW()-715)/333),2)</f>
        <v>#NUM!</v>
      </c>
    </row>
    <row r="678" spans="1:26" x14ac:dyDescent="0.2">
      <c r="A678" s="4" t="s">
        <v>1799</v>
      </c>
      <c r="B678" s="10" t="s">
        <v>1800</v>
      </c>
      <c r="C678" s="14" t="s">
        <v>1743</v>
      </c>
      <c r="D678" s="10"/>
      <c r="E678" s="3" t="s">
        <v>1744</v>
      </c>
      <c r="F678" s="3" t="s">
        <v>1744</v>
      </c>
      <c r="G678" s="3" t="s">
        <v>20</v>
      </c>
      <c r="H678" s="3" t="s">
        <v>67</v>
      </c>
      <c r="I678" s="3">
        <v>-15</v>
      </c>
      <c r="J678" s="3">
        <v>180</v>
      </c>
      <c r="K678" s="21">
        <v>0.05</v>
      </c>
      <c r="L678" s="3">
        <v>44</v>
      </c>
      <c r="M678" s="3">
        <v>260</v>
      </c>
      <c r="N678" s="21">
        <v>0.6</v>
      </c>
      <c r="O678" s="25">
        <v>440</v>
      </c>
      <c r="P678" s="21">
        <v>0.26</v>
      </c>
      <c r="Q678" s="21">
        <v>0.37</v>
      </c>
      <c r="T678" s="25">
        <f>J678+M678</f>
        <v>440</v>
      </c>
      <c r="U678" s="21">
        <f>ROUNDDOWN(IF(T678=T677,U677,(ROW()-715)/333),2)</f>
        <v>-0.11</v>
      </c>
      <c r="V678" s="21">
        <f>ROUNDDOWN(IF(O678=O677,V677,(ROW()-110)/40+0.02),2)</f>
        <v>14.22</v>
      </c>
      <c r="W678" s="25">
        <f>ROUNDDOWN(IF(I678=I677,W677,MAX(_xlfn.NORM.INV((ROW()-646)/402,250,43),150))/10,0)*10</f>
        <v>180</v>
      </c>
      <c r="X678" s="21">
        <f>ROUNDDOWN(IF(W678=W677,X677,(ROW()-646)/402),2)</f>
        <v>0.05</v>
      </c>
      <c r="Y678" s="3" t="e">
        <f>ROUNDDOWN(IF(L678=L677,Y677,MAX(_xlfn.NORM.INV((ROW()-715)/333,250,43),150))/10,0)*10</f>
        <v>#NUM!</v>
      </c>
      <c r="Z678" s="21" t="e">
        <f>ROUNDDOWN(IF(Y678=Y677,Z677,(ROW()-715)/333),2)</f>
        <v>#NUM!</v>
      </c>
    </row>
    <row r="679" spans="1:26" x14ac:dyDescent="0.2">
      <c r="A679" s="3" t="s">
        <v>2274</v>
      </c>
      <c r="B679" s="3" t="s">
        <v>2275</v>
      </c>
      <c r="C679" s="14" t="s">
        <v>2225</v>
      </c>
      <c r="E679" s="3" t="s">
        <v>2226</v>
      </c>
      <c r="F679" s="3" t="s">
        <v>2227</v>
      </c>
      <c r="G679" s="3" t="s">
        <v>20</v>
      </c>
      <c r="H679" s="3" t="s">
        <v>67</v>
      </c>
      <c r="I679" s="3">
        <v>-15</v>
      </c>
      <c r="J679" s="3">
        <v>180</v>
      </c>
      <c r="K679" s="21">
        <v>0.05</v>
      </c>
      <c r="L679" s="3">
        <v>6</v>
      </c>
      <c r="M679" s="3">
        <v>190</v>
      </c>
      <c r="N679" s="21">
        <v>0.08</v>
      </c>
      <c r="O679" s="25">
        <v>370</v>
      </c>
      <c r="P679" s="21">
        <v>0.04</v>
      </c>
      <c r="Q679" s="21">
        <v>0.1</v>
      </c>
      <c r="T679" s="25">
        <f>J679+M679</f>
        <v>370</v>
      </c>
      <c r="U679" s="21">
        <f>ROUNDDOWN(IF(T679=T678,U678,(ROW()-715)/333),2)</f>
        <v>-0.1</v>
      </c>
      <c r="V679" s="21">
        <f>ROUNDDOWN(IF(O679=O678,V678,(ROW()-192)/27+0.03),2)</f>
        <v>18.059999999999999</v>
      </c>
      <c r="W679" s="25">
        <f>ROUNDDOWN(IF(I679=I678,W678,MAX(_xlfn.NORM.INV((ROW()-646)/402,250,43),150))/10,0)*10</f>
        <v>180</v>
      </c>
      <c r="X679" s="21">
        <f>ROUNDDOWN(IF(W679=W678,X678,(ROW()-646)/402),2)</f>
        <v>0.05</v>
      </c>
      <c r="Y679" s="3" t="e">
        <f>ROUNDDOWN(IF(L679=L678,Y678,MAX(_xlfn.NORM.INV((ROW()-715)/333,250,43),150))/10,0)*10</f>
        <v>#NUM!</v>
      </c>
      <c r="Z679" s="21" t="e">
        <f>ROUNDDOWN(IF(Y679=Y678,Z678,(ROW()-715)/333),2)</f>
        <v>#NUM!</v>
      </c>
    </row>
    <row r="680" spans="1:26" x14ac:dyDescent="0.2">
      <c r="A680" s="4" t="s">
        <v>1817</v>
      </c>
      <c r="B680" s="10" t="s">
        <v>1818</v>
      </c>
      <c r="C680" s="14" t="s">
        <v>1743</v>
      </c>
      <c r="D680" s="10"/>
      <c r="E680" s="3" t="s">
        <v>1744</v>
      </c>
      <c r="F680" s="3" t="s">
        <v>1744</v>
      </c>
      <c r="G680" s="3" t="s">
        <v>20</v>
      </c>
      <c r="H680" s="3" t="s">
        <v>67</v>
      </c>
      <c r="I680" s="3">
        <v>-13</v>
      </c>
      <c r="J680" s="3">
        <v>190</v>
      </c>
      <c r="K680" s="21">
        <v>0.08</v>
      </c>
      <c r="L680" s="3">
        <v>15</v>
      </c>
      <c r="M680" s="3">
        <v>210</v>
      </c>
      <c r="N680" s="21">
        <v>0.18</v>
      </c>
      <c r="O680" s="25">
        <v>400</v>
      </c>
      <c r="P680" s="21">
        <v>0.1</v>
      </c>
      <c r="Q680" s="21">
        <v>0.19</v>
      </c>
      <c r="T680" s="25">
        <f>J680+M680</f>
        <v>400</v>
      </c>
      <c r="U680" s="21">
        <f>ROUNDDOWN(IF(T680=T679,U679,(ROW()-715)/333),2)</f>
        <v>-0.1</v>
      </c>
      <c r="V680" s="21">
        <f>ROUNDDOWN(IF(O680=O679,V679,(ROW()-110)/40+0.02),2)</f>
        <v>14.27</v>
      </c>
      <c r="W680" s="25">
        <f>ROUNDDOWN(IF(I680=I679,W679,MAX(_xlfn.NORM.INV((ROW()-646)/402,250,43),150))/10,0)*10</f>
        <v>190</v>
      </c>
      <c r="X680" s="21">
        <f>ROUNDDOWN(IF(W680=W679,X679,(ROW()-646)/402),2)</f>
        <v>0.08</v>
      </c>
      <c r="Y680" s="3" t="e">
        <f>ROUNDDOWN(IF(L680=L679,Y679,MAX(_xlfn.NORM.INV((ROW()-715)/333,250,43),150))/10,0)*10</f>
        <v>#NUM!</v>
      </c>
      <c r="Z680" s="21" t="e">
        <f>ROUNDDOWN(IF(Y680=Y679,Z679,(ROW()-715)/333),2)</f>
        <v>#NUM!</v>
      </c>
    </row>
    <row r="681" spans="1:26" x14ac:dyDescent="0.2">
      <c r="A681" s="4" t="s">
        <v>1747</v>
      </c>
      <c r="B681" s="10" t="s">
        <v>1748</v>
      </c>
      <c r="C681" s="14" t="s">
        <v>1743</v>
      </c>
      <c r="D681" s="10"/>
      <c r="E681" s="3" t="s">
        <v>1744</v>
      </c>
      <c r="F681" s="3" t="s">
        <v>1744</v>
      </c>
      <c r="G681" s="3" t="s">
        <v>20</v>
      </c>
      <c r="H681" s="3" t="s">
        <v>67</v>
      </c>
      <c r="I681" s="3">
        <v>-13</v>
      </c>
      <c r="J681" s="3">
        <v>190</v>
      </c>
      <c r="K681" s="21">
        <v>0.08</v>
      </c>
      <c r="L681" s="3">
        <v>37</v>
      </c>
      <c r="M681" s="3">
        <v>250</v>
      </c>
      <c r="N681" s="21">
        <v>0.5</v>
      </c>
      <c r="O681" s="25">
        <v>440</v>
      </c>
      <c r="P681" s="21">
        <v>0.26</v>
      </c>
      <c r="Q681" s="21">
        <v>0.37</v>
      </c>
      <c r="T681" s="25">
        <f>J681+M681</f>
        <v>440</v>
      </c>
      <c r="U681" s="21">
        <f>ROUNDDOWN(IF(T681=T680,U680,(ROW()-715)/333),2)</f>
        <v>-0.1</v>
      </c>
      <c r="V681" s="21">
        <f>ROUNDDOWN(IF(O681=O680,V680,(ROW()-110)/40+0.02),2)</f>
        <v>14.29</v>
      </c>
      <c r="W681" s="25">
        <f>ROUNDDOWN(IF(I681=I680,W680,MAX(_xlfn.NORM.INV((ROW()-646)/402,250,43),150))/10,0)*10</f>
        <v>190</v>
      </c>
      <c r="X681" s="21">
        <f>ROUNDDOWN(IF(W681=W680,X680,(ROW()-646)/402),2)</f>
        <v>0.08</v>
      </c>
      <c r="Y681" s="3" t="e">
        <f>ROUNDDOWN(IF(L681=L680,Y680,MAX(_xlfn.NORM.INV((ROW()-715)/333,250,43),150))/10,0)*10</f>
        <v>#NUM!</v>
      </c>
      <c r="Z681" s="21" t="e">
        <f>ROUNDDOWN(IF(Y681=Y680,Z680,(ROW()-715)/333),2)</f>
        <v>#NUM!</v>
      </c>
    </row>
    <row r="682" spans="1:26" x14ac:dyDescent="0.2">
      <c r="A682" s="4" t="s">
        <v>1000</v>
      </c>
      <c r="B682" s="10" t="s">
        <v>1001</v>
      </c>
      <c r="C682" s="14" t="s">
        <v>991</v>
      </c>
      <c r="D682" s="10"/>
      <c r="E682" s="3" t="s">
        <v>987</v>
      </c>
      <c r="F682" s="3" t="s">
        <v>988</v>
      </c>
      <c r="G682" s="3" t="s">
        <v>20</v>
      </c>
      <c r="H682" s="3" t="s">
        <v>67</v>
      </c>
      <c r="I682" s="3">
        <v>-13</v>
      </c>
      <c r="J682" s="3">
        <v>190</v>
      </c>
      <c r="K682" s="21">
        <v>0.08</v>
      </c>
      <c r="L682" s="3">
        <v>58</v>
      </c>
      <c r="M682" s="3">
        <v>290</v>
      </c>
      <c r="N682" s="21">
        <v>0.82</v>
      </c>
      <c r="O682" s="25">
        <v>480</v>
      </c>
      <c r="P682" s="21">
        <v>0.48</v>
      </c>
      <c r="Q682" s="21">
        <v>0.78</v>
      </c>
      <c r="T682" s="25">
        <f>J682+M682</f>
        <v>480</v>
      </c>
      <c r="U682" s="21">
        <f>ROUNDDOWN(IF(T682=T681,U681,(ROW()-715)/333),2)</f>
        <v>-0.09</v>
      </c>
      <c r="V682" s="21">
        <f>ROUNDDOWN(IF(O682=O681,V681,(ROW()-167)/14+0.07),2)</f>
        <v>36.85</v>
      </c>
      <c r="W682" s="25">
        <f>ROUNDDOWN(IF(I682=I681,W681,MAX(_xlfn.NORM.INV((ROW()-646)/402,250,43),150))/10,0)*10</f>
        <v>190</v>
      </c>
      <c r="X682" s="21">
        <f>ROUNDDOWN(IF(W682=W681,X681,(ROW()-646)/402),2)</f>
        <v>0.08</v>
      </c>
      <c r="Y682" s="3" t="e">
        <f>ROUNDDOWN(IF(L682=L681,Y681,MAX(_xlfn.NORM.INV((ROW()-715)/333,250,43),150))/10,0)*10</f>
        <v>#NUM!</v>
      </c>
      <c r="Z682" s="21" t="e">
        <f>ROUNDDOWN(IF(Y682=Y681,Z681,(ROW()-715)/333),2)</f>
        <v>#NUM!</v>
      </c>
    </row>
    <row r="683" spans="1:26" x14ac:dyDescent="0.2">
      <c r="A683" s="4" t="s">
        <v>432</v>
      </c>
      <c r="B683" s="10" t="s">
        <v>433</v>
      </c>
      <c r="C683" s="14" t="s">
        <v>422</v>
      </c>
      <c r="D683" s="10" t="s">
        <v>434</v>
      </c>
      <c r="E683" s="3" t="s">
        <v>203</v>
      </c>
      <c r="F683" s="3" t="s">
        <v>423</v>
      </c>
      <c r="G683" s="3" t="s">
        <v>20</v>
      </c>
      <c r="H683" s="3" t="s">
        <v>21</v>
      </c>
      <c r="I683" s="3">
        <v>-13</v>
      </c>
      <c r="J683" s="3">
        <v>190</v>
      </c>
      <c r="K683" s="21">
        <v>0.08</v>
      </c>
      <c r="L683" s="3">
        <v>0</v>
      </c>
      <c r="M683" s="3">
        <v>150</v>
      </c>
      <c r="N683" s="21">
        <v>0.01</v>
      </c>
      <c r="O683" s="25">
        <v>340</v>
      </c>
      <c r="P683" s="21">
        <v>0.01</v>
      </c>
      <c r="Q683" s="21">
        <v>0.09</v>
      </c>
      <c r="T683" s="25">
        <f>J683+M683</f>
        <v>340</v>
      </c>
      <c r="U683" s="21">
        <v>0.01</v>
      </c>
      <c r="V683" s="21">
        <f>1%+0.08</f>
        <v>0.09</v>
      </c>
      <c r="W683" s="25">
        <f>ROUNDDOWN(IF(I683=I682,W682,MAX(_xlfn.NORM.INV((ROW()-646)/402,250,43),150))/10,0)*10</f>
        <v>190</v>
      </c>
      <c r="X683" s="21">
        <f>ROUNDDOWN(IF(W683=W682,X682,(ROW()-646)/402),2)</f>
        <v>0.08</v>
      </c>
      <c r="Y683" s="3">
        <v>150</v>
      </c>
      <c r="Z683" s="21">
        <v>0.01</v>
      </c>
    </row>
    <row r="684" spans="1:26" x14ac:dyDescent="0.2">
      <c r="A684" s="4" t="s">
        <v>220</v>
      </c>
      <c r="B684" s="10" t="s">
        <v>221</v>
      </c>
      <c r="C684" s="14" t="s">
        <v>211</v>
      </c>
      <c r="D684" s="10"/>
      <c r="E684" s="3" t="s">
        <v>203</v>
      </c>
      <c r="F684" s="3" t="s">
        <v>204</v>
      </c>
      <c r="G684" s="3" t="s">
        <v>20</v>
      </c>
      <c r="H684" s="3" t="s">
        <v>67</v>
      </c>
      <c r="I684" s="3">
        <v>-13</v>
      </c>
      <c r="J684" s="3">
        <v>190</v>
      </c>
      <c r="K684" s="21">
        <v>0.08</v>
      </c>
      <c r="L684" s="3">
        <v>0</v>
      </c>
      <c r="M684" s="3">
        <v>150</v>
      </c>
      <c r="N684" s="21">
        <v>0.01</v>
      </c>
      <c r="O684" s="25">
        <v>340</v>
      </c>
      <c r="P684" s="21">
        <v>0.01</v>
      </c>
      <c r="Q684" s="21">
        <v>0.02</v>
      </c>
      <c r="T684" s="25">
        <f>J684+M684</f>
        <v>340</v>
      </c>
      <c r="U684" s="21">
        <f>ROUNDDOWN(IF(T684=T683,U683,(ROW()-715)/333),2)</f>
        <v>0.01</v>
      </c>
      <c r="V684" s="21">
        <f>ROUNDDOWN(IF(O684=O683,V683,(ROW()-430)/54+0.01),2)</f>
        <v>0.09</v>
      </c>
      <c r="W684" s="25">
        <f>ROUNDDOWN(IF(I684=I683,W683,MAX(_xlfn.NORM.INV((ROW()-646)/402,250,43),150))/10,0)*10</f>
        <v>190</v>
      </c>
      <c r="X684" s="21">
        <f>ROUNDDOWN(IF(W684=W683,X683,(ROW()-646)/402),2)</f>
        <v>0.08</v>
      </c>
      <c r="Y684" s="3">
        <f>ROUNDDOWN(IF(L684=L683,Y683,MAX(_xlfn.NORM.INV((ROW()-715)/333,250,43),150))/10,0)*10</f>
        <v>150</v>
      </c>
      <c r="Z684" s="21">
        <f>ROUNDDOWN(IF(Y684=Y683,Z683,(ROW()-715)/333),2)</f>
        <v>0.01</v>
      </c>
    </row>
    <row r="685" spans="1:26" x14ac:dyDescent="0.2">
      <c r="A685" s="4" t="s">
        <v>435</v>
      </c>
      <c r="B685" s="10" t="s">
        <v>436</v>
      </c>
      <c r="C685" s="14" t="s">
        <v>437</v>
      </c>
      <c r="D685" s="10"/>
      <c r="E685" s="3" t="s">
        <v>203</v>
      </c>
      <c r="F685" s="3" t="s">
        <v>423</v>
      </c>
      <c r="G685" s="3" t="s">
        <v>20</v>
      </c>
      <c r="H685" s="3" t="s">
        <v>67</v>
      </c>
      <c r="I685" s="3">
        <v>-13</v>
      </c>
      <c r="J685" s="3">
        <v>190</v>
      </c>
      <c r="K685" s="21">
        <v>0.08</v>
      </c>
      <c r="L685" s="3">
        <v>12</v>
      </c>
      <c r="M685" s="3">
        <v>210</v>
      </c>
      <c r="N685" s="21">
        <v>0.18</v>
      </c>
      <c r="O685" s="25">
        <v>400</v>
      </c>
      <c r="P685" s="21">
        <v>0.1</v>
      </c>
      <c r="Q685" s="21">
        <v>0.12</v>
      </c>
      <c r="T685" s="25">
        <f>J685+M685</f>
        <v>400</v>
      </c>
      <c r="U685" s="21">
        <f>ROUNDDOWN(IF(T685=T684,U684,(ROW()-715)/333),2)</f>
        <v>-0.09</v>
      </c>
      <c r="V685" s="21">
        <f>ROUNDDOWN(IF(O685=O684,V684,(ROW()-430)/54+0.01),2)</f>
        <v>4.7300000000000004</v>
      </c>
      <c r="W685" s="25">
        <f>ROUNDDOWN(IF(I685=I684,W684,MAX(_xlfn.NORM.INV((ROW()-646)/402,250,43),150))/10,0)*10</f>
        <v>190</v>
      </c>
      <c r="X685" s="21">
        <f>ROUNDDOWN(IF(W685=W684,X684,(ROW()-646)/402),2)</f>
        <v>0.08</v>
      </c>
      <c r="Y685" s="3" t="e">
        <f>ROUNDDOWN(IF(L685=L684,Y684,MAX(_xlfn.NORM.INV((ROW()-715)/333,250,43),150))/10,0)*10</f>
        <v>#NUM!</v>
      </c>
      <c r="Z685" s="21" t="e">
        <f>ROUNDDOWN(IF(Y685=Y684,Z684,(ROW()-715)/333),2)</f>
        <v>#NUM!</v>
      </c>
    </row>
    <row r="686" spans="1:26" x14ac:dyDescent="0.2">
      <c r="A686" s="4" t="s">
        <v>715</v>
      </c>
      <c r="B686" s="10" t="s">
        <v>716</v>
      </c>
      <c r="C686" s="14" t="s">
        <v>674</v>
      </c>
      <c r="D686" s="10"/>
      <c r="E686" s="3" t="s">
        <v>65</v>
      </c>
      <c r="F686" s="3" t="s">
        <v>675</v>
      </c>
      <c r="G686" s="3" t="s">
        <v>20</v>
      </c>
      <c r="H686" s="3" t="s">
        <v>67</v>
      </c>
      <c r="I686" s="3">
        <v>-13</v>
      </c>
      <c r="J686" s="3">
        <v>190</v>
      </c>
      <c r="K686" s="21">
        <v>0.08</v>
      </c>
      <c r="L686" s="3">
        <v>26</v>
      </c>
      <c r="M686" s="3">
        <v>230</v>
      </c>
      <c r="N686" s="21">
        <v>0.32</v>
      </c>
      <c r="O686" s="25">
        <v>420</v>
      </c>
      <c r="P686" s="21">
        <v>0.18</v>
      </c>
      <c r="Q686" s="21">
        <v>0.13</v>
      </c>
      <c r="T686" s="25">
        <f>J686+M686</f>
        <v>420</v>
      </c>
      <c r="U686" s="21">
        <f>ROUNDDOWN(IF(T686=T685,U685,(ROW()-715)/333),2)</f>
        <v>-0.08</v>
      </c>
      <c r="V686" s="21">
        <f>ROUNDDOWN(IF(O686=O685,V685,(ROW()-670)/66+0.03),2)</f>
        <v>0.27</v>
      </c>
      <c r="W686" s="25">
        <f>ROUNDDOWN(IF(I686=I685,W685,MAX(_xlfn.NORM.INV((ROW()-646)/402,250,43),150))/10,0)*10</f>
        <v>190</v>
      </c>
      <c r="X686" s="21">
        <f>ROUNDDOWN(IF(W686=W685,X685,(ROW()-646)/402),2)</f>
        <v>0.08</v>
      </c>
      <c r="Y686" s="3" t="e">
        <f>ROUNDDOWN(IF(L686=L685,Y685,MAX(_xlfn.NORM.INV((ROW()-715)/333,250,43),150))/10,0)*10</f>
        <v>#NUM!</v>
      </c>
      <c r="Z686" s="21" t="e">
        <f>ROUNDDOWN(IF(Y686=Y685,Z685,(ROW()-715)/333),2)</f>
        <v>#NUM!</v>
      </c>
    </row>
    <row r="687" spans="1:26" x14ac:dyDescent="0.2">
      <c r="A687" s="4" t="s">
        <v>1636</v>
      </c>
      <c r="B687" s="10" t="s">
        <v>1637</v>
      </c>
      <c r="C687" s="14" t="s">
        <v>1638</v>
      </c>
      <c r="D687" s="10"/>
      <c r="E687" s="3" t="s">
        <v>576</v>
      </c>
      <c r="F687" s="3" t="s">
        <v>1639</v>
      </c>
      <c r="G687" s="3" t="s">
        <v>20</v>
      </c>
      <c r="H687" s="3" t="s">
        <v>67</v>
      </c>
      <c r="I687" s="3">
        <v>-13</v>
      </c>
      <c r="J687" s="3">
        <v>190</v>
      </c>
      <c r="K687" s="21">
        <v>0.08</v>
      </c>
      <c r="L687" s="3">
        <v>52</v>
      </c>
      <c r="M687" s="3">
        <v>270</v>
      </c>
      <c r="N687" s="21">
        <v>0.68</v>
      </c>
      <c r="O687" s="25">
        <v>460</v>
      </c>
      <c r="P687" s="21">
        <v>0.38</v>
      </c>
      <c r="Q687" s="21">
        <v>0.32</v>
      </c>
      <c r="T687" s="25">
        <f>J687+M687</f>
        <v>460</v>
      </c>
      <c r="U687" s="21">
        <f>ROUNDDOWN(IF(T687=T686,U686,(ROW()-715)/333),2)</f>
        <v>-0.08</v>
      </c>
      <c r="V687" s="21">
        <f>ROUNDDOWN(IF(O687=O686,V686,(ROW()-812)/36+0.02),2)</f>
        <v>-3.45</v>
      </c>
      <c r="W687" s="25">
        <f>ROUNDDOWN(IF(I687=I686,W686,MAX(_xlfn.NORM.INV((ROW()-646)/402,250,43),150))/10,0)*10</f>
        <v>190</v>
      </c>
      <c r="X687" s="21">
        <f>ROUNDDOWN(IF(W687=W686,X686,(ROW()-646)/402),2)</f>
        <v>0.08</v>
      </c>
      <c r="Y687" s="3" t="e">
        <f>ROUNDDOWN(IF(L687=L686,Y686,MAX(_xlfn.NORM.INV((ROW()-715)/333,250,43),150))/10,0)*10</f>
        <v>#NUM!</v>
      </c>
      <c r="Z687" s="21" t="e">
        <f>ROUNDDOWN(IF(Y687=Y686,Z686,(ROW()-715)/333),2)</f>
        <v>#NUM!</v>
      </c>
    </row>
    <row r="688" spans="1:26" x14ac:dyDescent="0.2">
      <c r="A688" s="4" t="s">
        <v>941</v>
      </c>
      <c r="B688" s="10" t="s">
        <v>942</v>
      </c>
      <c r="C688" s="14" t="s">
        <v>900</v>
      </c>
      <c r="D688" s="10"/>
      <c r="E688" s="3" t="s">
        <v>894</v>
      </c>
      <c r="F688" s="3" t="s">
        <v>895</v>
      </c>
      <c r="G688" s="3" t="s">
        <v>20</v>
      </c>
      <c r="H688" s="3" t="s">
        <v>67</v>
      </c>
      <c r="I688" s="3">
        <v>-13</v>
      </c>
      <c r="J688" s="3">
        <v>190</v>
      </c>
      <c r="K688" s="21">
        <v>0.08</v>
      </c>
      <c r="L688" s="3">
        <v>12</v>
      </c>
      <c r="M688" s="3">
        <v>210</v>
      </c>
      <c r="N688" s="21">
        <v>0.18</v>
      </c>
      <c r="O688" s="25">
        <v>400</v>
      </c>
      <c r="P688" s="21">
        <v>0.1</v>
      </c>
      <c r="Q688" s="21">
        <v>0.15</v>
      </c>
      <c r="T688" s="25">
        <f>J688+M688</f>
        <v>400</v>
      </c>
      <c r="U688" s="21">
        <f>ROUNDDOWN(IF(T688=T687,U687,(ROW()-715)/333),2)</f>
        <v>-0.08</v>
      </c>
      <c r="V688" s="21">
        <f>ROUNDDOWN(IF(O688=O687,V687,(ROW()-868)/19+0.05),2)</f>
        <v>-9.42</v>
      </c>
      <c r="W688" s="25">
        <f>ROUNDDOWN(IF(I688=I687,W687,MAX(_xlfn.NORM.INV((ROW()-646)/402,250,43),150))/10,0)*10</f>
        <v>190</v>
      </c>
      <c r="X688" s="21">
        <f>ROUNDDOWN(IF(W688=W687,X687,(ROW()-646)/402),2)</f>
        <v>0.08</v>
      </c>
      <c r="Y688" s="3" t="e">
        <f>ROUNDDOWN(IF(L688=L687,Y687,MAX(_xlfn.NORM.INV((ROW()-715)/333,250,43),150))/10,0)*10</f>
        <v>#NUM!</v>
      </c>
      <c r="Z688" s="21" t="e">
        <f>ROUNDDOWN(IF(Y688=Y687,Z687,(ROW()-715)/333),2)</f>
        <v>#NUM!</v>
      </c>
    </row>
    <row r="689" spans="1:28" x14ac:dyDescent="0.2">
      <c r="A689" s="4" t="s">
        <v>306</v>
      </c>
      <c r="B689" s="10" t="s">
        <v>307</v>
      </c>
      <c r="C689" s="14" t="s">
        <v>279</v>
      </c>
      <c r="D689" s="10"/>
      <c r="E689" s="3" t="s">
        <v>280</v>
      </c>
      <c r="F689" s="3" t="s">
        <v>281</v>
      </c>
      <c r="G689" s="3" t="s">
        <v>20</v>
      </c>
      <c r="H689" s="3" t="s">
        <v>67</v>
      </c>
      <c r="I689" s="3">
        <v>-13</v>
      </c>
      <c r="J689" s="3">
        <v>190</v>
      </c>
      <c r="K689" s="21">
        <v>0.08</v>
      </c>
      <c r="L689" s="3">
        <v>71</v>
      </c>
      <c r="M689" s="3">
        <v>310</v>
      </c>
      <c r="N689" s="21">
        <v>0.91</v>
      </c>
      <c r="O689" s="25">
        <v>500</v>
      </c>
      <c r="P689" s="21">
        <v>0.6</v>
      </c>
      <c r="Q689" s="21">
        <v>0.54</v>
      </c>
      <c r="T689" s="25">
        <f>J689+M689</f>
        <v>500</v>
      </c>
      <c r="U689" s="21">
        <f>ROUNDDOWN(IF(T689=T688,U688,(ROW()-715)/333),2)</f>
        <v>-7.0000000000000007E-2</v>
      </c>
      <c r="V689" s="21">
        <f>ROUNDDOWN(IF(O689=O688,V688,(ROW()-998)/20+0.04),2)</f>
        <v>-15.41</v>
      </c>
      <c r="W689" s="25">
        <f>ROUNDDOWN(IF(I689=I688,W688,MAX(_xlfn.NORM.INV((ROW()-646)/402,250,43),150))/10,0)*10</f>
        <v>190</v>
      </c>
      <c r="X689" s="21">
        <f>ROUNDDOWN(IF(W689=W688,X688,(ROW()-646)/402),2)</f>
        <v>0.08</v>
      </c>
      <c r="Y689" s="3" t="e">
        <f>ROUNDDOWN(IF(L689=L688,Y688,MAX(_xlfn.NORM.INV((ROW()-715)/333,250,43),150))/10,0)*10</f>
        <v>#NUM!</v>
      </c>
      <c r="Z689" s="21" t="e">
        <f>ROUNDDOWN(IF(Y689=Y688,Z688,(ROW()-715)/333),2)</f>
        <v>#NUM!</v>
      </c>
    </row>
    <row r="690" spans="1:28" x14ac:dyDescent="0.2">
      <c r="A690" s="3" t="s">
        <v>2107</v>
      </c>
      <c r="B690" s="3" t="s">
        <v>2108</v>
      </c>
      <c r="C690" s="14" t="s">
        <v>2102</v>
      </c>
      <c r="E690" s="3" t="s">
        <v>18</v>
      </c>
      <c r="F690" s="3" t="s">
        <v>2091</v>
      </c>
      <c r="G690" s="3" t="s">
        <v>20</v>
      </c>
      <c r="H690" s="3" t="s">
        <v>67</v>
      </c>
      <c r="I690" s="3">
        <v>-11</v>
      </c>
      <c r="J690" s="3">
        <v>190</v>
      </c>
      <c r="K690" s="21">
        <v>0.08</v>
      </c>
      <c r="L690" s="3">
        <v>1</v>
      </c>
      <c r="M690" s="3">
        <v>170</v>
      </c>
      <c r="N690" s="21">
        <v>0.04</v>
      </c>
      <c r="O690" s="25">
        <v>360</v>
      </c>
      <c r="P690" s="21">
        <v>0.03</v>
      </c>
      <c r="Q690" s="21">
        <v>0.28000000000000003</v>
      </c>
      <c r="T690" s="25">
        <f>J690+M690</f>
        <v>360</v>
      </c>
      <c r="U690" s="21">
        <f>ROUNDDOWN(IF(T690=T689,U689,(ROW()-715)/333),2)</f>
        <v>-7.0000000000000007E-2</v>
      </c>
      <c r="V690" s="21">
        <f>ROUNDDOWN(IF(O690=O689,V689,(ROW()-263)/7+0.14),2)</f>
        <v>61.14</v>
      </c>
      <c r="W690" s="25">
        <f>ROUNDDOWN(IF(I690=I689,W689,MAX(_xlfn.NORM.INV((ROW()-646)/402,250,43),150))/10,0)*10</f>
        <v>190</v>
      </c>
      <c r="X690" s="21">
        <f>ROUNDDOWN(IF(W690=W689,X689,(ROW()-646)/402),2)</f>
        <v>0.08</v>
      </c>
      <c r="Y690" s="3" t="e">
        <f>ROUNDDOWN(IF(L690=L689,Y689,MAX(_xlfn.NORM.INV((ROW()-715)/333,250,43),150))/10,0)*10</f>
        <v>#NUM!</v>
      </c>
      <c r="Z690" s="21" t="e">
        <f>ROUNDDOWN(IF(Y690=Y689,Z689,(ROW()-715)/333),2)</f>
        <v>#NUM!</v>
      </c>
    </row>
    <row r="691" spans="1:28" x14ac:dyDescent="0.2">
      <c r="A691" s="4" t="s">
        <v>743</v>
      </c>
      <c r="B691" s="10" t="s">
        <v>744</v>
      </c>
      <c r="C691" s="14" t="s">
        <v>674</v>
      </c>
      <c r="D691" s="10"/>
      <c r="E691" s="3" t="s">
        <v>65</v>
      </c>
      <c r="F691" s="3" t="s">
        <v>675</v>
      </c>
      <c r="G691" s="3" t="s">
        <v>20</v>
      </c>
      <c r="H691" s="3" t="s">
        <v>67</v>
      </c>
      <c r="I691" s="3">
        <v>-11</v>
      </c>
      <c r="J691" s="3">
        <v>190</v>
      </c>
      <c r="K691" s="21">
        <v>0.08</v>
      </c>
      <c r="L691" s="3">
        <v>33</v>
      </c>
      <c r="M691" s="3">
        <v>240</v>
      </c>
      <c r="N691" s="21">
        <v>0.4</v>
      </c>
      <c r="O691" s="25">
        <v>430</v>
      </c>
      <c r="P691" s="21">
        <v>0.23</v>
      </c>
      <c r="Q691" s="21">
        <v>0.19</v>
      </c>
      <c r="T691" s="25">
        <f>J691+M691</f>
        <v>430</v>
      </c>
      <c r="U691" s="21">
        <f>ROUNDDOWN(IF(T691=T690,U690,(ROW()-715)/333),2)</f>
        <v>-7.0000000000000007E-2</v>
      </c>
      <c r="V691" s="21">
        <f>ROUNDDOWN(IF(O691=O690,V690,(ROW()-670)/66+0.03),2)</f>
        <v>0.34</v>
      </c>
      <c r="W691" s="25">
        <f>ROUNDDOWN(IF(I691=I690,W690,MAX(_xlfn.NORM.INV((ROW()-646)/402,250,43),150))/10,0)*10</f>
        <v>190</v>
      </c>
      <c r="X691" s="21">
        <f>ROUNDDOWN(IF(W691=W690,X690,(ROW()-646)/402),2)</f>
        <v>0.08</v>
      </c>
      <c r="Y691" s="3" t="e">
        <f>ROUNDDOWN(IF(L691=L690,Y690,MAX(_xlfn.NORM.INV((ROW()-715)/333,250,43),150))/10,0)*10</f>
        <v>#NUM!</v>
      </c>
      <c r="Z691" s="21" t="e">
        <f>ROUNDDOWN(IF(Y691=Y690,Z690,(ROW()-715)/333),2)</f>
        <v>#NUM!</v>
      </c>
    </row>
    <row r="692" spans="1:28" x14ac:dyDescent="0.2">
      <c r="A692" s="4" t="s">
        <v>90</v>
      </c>
      <c r="B692" s="4" t="s">
        <v>91</v>
      </c>
      <c r="C692" s="14" t="s">
        <v>64</v>
      </c>
      <c r="D692" s="4"/>
      <c r="E692" s="3" t="s">
        <v>65</v>
      </c>
      <c r="F692" s="3" t="s">
        <v>66</v>
      </c>
      <c r="G692" s="3" t="s">
        <v>20</v>
      </c>
      <c r="H692" s="3" t="s">
        <v>67</v>
      </c>
      <c r="I692" s="3">
        <v>-11</v>
      </c>
      <c r="J692" s="3">
        <v>190</v>
      </c>
      <c r="K692" s="21">
        <v>0.08</v>
      </c>
      <c r="L692" s="3">
        <v>49</v>
      </c>
      <c r="M692" s="2">
        <v>270</v>
      </c>
      <c r="N692" s="23">
        <v>0.68</v>
      </c>
      <c r="O692" s="28">
        <v>460</v>
      </c>
      <c r="P692" s="23">
        <v>0.38</v>
      </c>
      <c r="Q692" s="23">
        <v>0.3</v>
      </c>
      <c r="S692" s="23"/>
      <c r="T692" s="25">
        <f>J692+M692</f>
        <v>460</v>
      </c>
      <c r="U692" s="21">
        <f>ROUNDDOWN(IF(T692=T691,U691,(ROW()-715)/333),2)</f>
        <v>-0.06</v>
      </c>
      <c r="V692" s="21">
        <f>ROUNDDOWN(IF(O692=O691,V691,(ROW()-670)/66+0.03),2)</f>
        <v>0.36</v>
      </c>
      <c r="W692" s="25">
        <f>ROUNDDOWN(IF(I692=I691,W691,MAX(_xlfn.NORM.INV((ROW()-646)/402,250,43),150))/10,0)*10</f>
        <v>190</v>
      </c>
      <c r="X692" s="21">
        <f>ROUNDDOWN(IF(W692=W691,X691,(ROW()-646)/402),2)</f>
        <v>0.08</v>
      </c>
      <c r="Y692" s="3" t="e">
        <f>ROUNDDOWN(IF(L692=L691,Y691,MAX(_xlfn.NORM.INV((ROW()-715)/333,250,43),150))/10,0)*10</f>
        <v>#NUM!</v>
      </c>
      <c r="Z692" s="21" t="e">
        <f>ROUNDDOWN(IF(Y692=Y691,Z691,(ROW()-715)/333),2)</f>
        <v>#NUM!</v>
      </c>
      <c r="AA692" s="2"/>
      <c r="AB692" s="2"/>
    </row>
    <row r="693" spans="1:28" x14ac:dyDescent="0.2">
      <c r="A693" s="4" t="s">
        <v>920</v>
      </c>
      <c r="B693" s="10" t="s">
        <v>921</v>
      </c>
      <c r="C693" s="14" t="s">
        <v>900</v>
      </c>
      <c r="D693" s="10"/>
      <c r="E693" s="3" t="s">
        <v>894</v>
      </c>
      <c r="F693" s="3" t="s">
        <v>895</v>
      </c>
      <c r="G693" s="3" t="s">
        <v>20</v>
      </c>
      <c r="H693" s="3" t="s">
        <v>67</v>
      </c>
      <c r="I693" s="3">
        <v>-11</v>
      </c>
      <c r="J693" s="3">
        <v>190</v>
      </c>
      <c r="K693" s="21">
        <v>0.08</v>
      </c>
      <c r="L693" s="3">
        <v>34</v>
      </c>
      <c r="M693" s="3">
        <v>250</v>
      </c>
      <c r="N693" s="21">
        <v>0.5</v>
      </c>
      <c r="O693" s="25">
        <v>440</v>
      </c>
      <c r="P693" s="21">
        <v>0.26</v>
      </c>
      <c r="Q693" s="21">
        <v>0.36</v>
      </c>
      <c r="T693" s="25">
        <f>J693+M693</f>
        <v>440</v>
      </c>
      <c r="U693" s="21">
        <f>ROUNDDOWN(IF(T693=T692,U692,(ROW()-715)/333),2)</f>
        <v>-0.06</v>
      </c>
      <c r="V693" s="21">
        <f>ROUNDDOWN(IF(O693=O692,V692,(ROW()-868)/19+0.05),2)</f>
        <v>-9.16</v>
      </c>
      <c r="W693" s="25">
        <f>ROUNDDOWN(IF(I693=I692,W692,MAX(_xlfn.NORM.INV((ROW()-646)/402,250,43),150))/10,0)*10</f>
        <v>190</v>
      </c>
      <c r="X693" s="21">
        <f>ROUNDDOWN(IF(W693=W692,X692,(ROW()-646)/402),2)</f>
        <v>0.08</v>
      </c>
      <c r="Y693" s="3" t="e">
        <f>ROUNDDOWN(IF(L693=L692,Y692,MAX(_xlfn.NORM.INV((ROW()-715)/333,250,43),150))/10,0)*10</f>
        <v>#NUM!</v>
      </c>
      <c r="Z693" s="21" t="e">
        <f>ROUNDDOWN(IF(Y693=Y692,Z692,(ROW()-715)/333),2)</f>
        <v>#NUM!</v>
      </c>
    </row>
    <row r="694" spans="1:28" x14ac:dyDescent="0.2">
      <c r="A694" s="4" t="s">
        <v>1755</v>
      </c>
      <c r="B694" s="10" t="s">
        <v>1756</v>
      </c>
      <c r="C694" s="14" t="s">
        <v>1743</v>
      </c>
      <c r="D694" s="10"/>
      <c r="E694" s="3" t="s">
        <v>1744</v>
      </c>
      <c r="F694" s="3" t="s">
        <v>1744</v>
      </c>
      <c r="G694" s="3" t="s">
        <v>20</v>
      </c>
      <c r="H694" s="3" t="s">
        <v>67</v>
      </c>
      <c r="I694" s="3">
        <v>-10</v>
      </c>
      <c r="J694" s="3">
        <v>190</v>
      </c>
      <c r="K694" s="21">
        <v>0.08</v>
      </c>
      <c r="L694" s="3">
        <v>2</v>
      </c>
      <c r="M694" s="3">
        <v>170</v>
      </c>
      <c r="N694" s="21">
        <v>0.04</v>
      </c>
      <c r="O694" s="25">
        <v>360</v>
      </c>
      <c r="P694" s="21">
        <v>0.03</v>
      </c>
      <c r="Q694" s="21">
        <v>7.0000000000000007E-2</v>
      </c>
      <c r="T694" s="25">
        <f>J694+M694</f>
        <v>360</v>
      </c>
      <c r="U694" s="21">
        <f>ROUNDDOWN(IF(T694=T693,U693,(ROW()-715)/333),2)</f>
        <v>-0.06</v>
      </c>
      <c r="V694" s="21">
        <f>ROUNDDOWN(IF(O694=O693,V693,(ROW()-110)/40+0.02),2)</f>
        <v>14.62</v>
      </c>
      <c r="W694" s="25">
        <f>ROUNDDOWN(IF(I694=I693,W693,MAX(_xlfn.NORM.INV((ROW()-646)/402,250,43),150))/10,0)*10</f>
        <v>190</v>
      </c>
      <c r="X694" s="21">
        <f>ROUNDDOWN(IF(W694=W693,X693,(ROW()-646)/402),2)</f>
        <v>0.08</v>
      </c>
      <c r="Y694" s="3" t="e">
        <f>ROUNDDOWN(IF(L694=L693,Y693,MAX(_xlfn.NORM.INV((ROW()-715)/333,250,43),150))/10,0)*10</f>
        <v>#NUM!</v>
      </c>
      <c r="Z694" s="21" t="e">
        <f>ROUNDDOWN(IF(Y694=Y693,Z693,(ROW()-715)/333),2)</f>
        <v>#NUM!</v>
      </c>
    </row>
    <row r="695" spans="1:28" x14ac:dyDescent="0.2">
      <c r="A695" s="4" t="s">
        <v>1765</v>
      </c>
      <c r="B695" s="10" t="s">
        <v>1766</v>
      </c>
      <c r="C695" s="14" t="s">
        <v>1743</v>
      </c>
      <c r="D695" s="10"/>
      <c r="E695" s="3" t="s">
        <v>1744</v>
      </c>
      <c r="F695" s="3" t="s">
        <v>1744</v>
      </c>
      <c r="G695" s="3" t="s">
        <v>20</v>
      </c>
      <c r="H695" s="3" t="s">
        <v>67</v>
      </c>
      <c r="I695" s="3">
        <v>-10</v>
      </c>
      <c r="J695" s="3">
        <v>190</v>
      </c>
      <c r="K695" s="21">
        <v>0.08</v>
      </c>
      <c r="L695" s="3">
        <v>18</v>
      </c>
      <c r="M695" s="3">
        <v>220</v>
      </c>
      <c r="N695" s="21">
        <v>0.26</v>
      </c>
      <c r="O695" s="25">
        <v>410</v>
      </c>
      <c r="P695" s="21">
        <v>0.15</v>
      </c>
      <c r="Q695" s="21">
        <v>0.22</v>
      </c>
      <c r="T695" s="25">
        <f>J695+M695</f>
        <v>410</v>
      </c>
      <c r="U695" s="21">
        <f>ROUNDDOWN(IF(T695=T694,U694,(ROW()-715)/333),2)</f>
        <v>-0.06</v>
      </c>
      <c r="V695" s="21">
        <f>ROUNDDOWN(IF(O695=O694,V694,(ROW()-110)/40+0.02),2)</f>
        <v>14.64</v>
      </c>
      <c r="W695" s="25">
        <f>ROUNDDOWN(IF(I695=I694,W694,MAX(_xlfn.NORM.INV((ROW()-646)/402,250,43),150))/10,0)*10</f>
        <v>190</v>
      </c>
      <c r="X695" s="21">
        <f>ROUNDDOWN(IF(W695=W694,X694,(ROW()-646)/402),2)</f>
        <v>0.08</v>
      </c>
      <c r="Y695" s="3" t="e">
        <f>ROUNDDOWN(IF(L695=L694,Y694,MAX(_xlfn.NORM.INV((ROW()-715)/333,250,43),150))/10,0)*10</f>
        <v>#NUM!</v>
      </c>
      <c r="Z695" s="21" t="e">
        <f>ROUNDDOWN(IF(Y695=Y694,Z694,(ROW()-715)/333),2)</f>
        <v>#NUM!</v>
      </c>
    </row>
    <row r="696" spans="1:28" x14ac:dyDescent="0.2">
      <c r="A696" s="4" t="s">
        <v>1741</v>
      </c>
      <c r="B696" s="10" t="s">
        <v>1742</v>
      </c>
      <c r="C696" s="14" t="s">
        <v>1743</v>
      </c>
      <c r="D696" s="10"/>
      <c r="E696" s="3" t="s">
        <v>1744</v>
      </c>
      <c r="F696" s="3" t="s">
        <v>1744</v>
      </c>
      <c r="G696" s="3" t="s">
        <v>20</v>
      </c>
      <c r="H696" s="3" t="s">
        <v>67</v>
      </c>
      <c r="I696" s="3">
        <v>-10</v>
      </c>
      <c r="J696" s="3">
        <v>190</v>
      </c>
      <c r="K696" s="21">
        <v>0.08</v>
      </c>
      <c r="L696" s="3">
        <v>25</v>
      </c>
      <c r="M696" s="3">
        <v>230</v>
      </c>
      <c r="N696" s="21">
        <v>0.32</v>
      </c>
      <c r="O696" s="25">
        <v>420</v>
      </c>
      <c r="P696" s="21">
        <v>0.18</v>
      </c>
      <c r="Q696" s="21">
        <v>0.32</v>
      </c>
      <c r="T696" s="25">
        <f>J696+M696</f>
        <v>420</v>
      </c>
      <c r="U696" s="21">
        <f>ROUNDDOWN(IF(T696=T695,U695,(ROW()-715)/333),2)</f>
        <v>-0.05</v>
      </c>
      <c r="V696" s="21">
        <f>ROUNDDOWN(IF(O696=O695,V695,(ROW()-110)/40+0.02),2)</f>
        <v>14.67</v>
      </c>
      <c r="W696" s="25">
        <f>ROUNDDOWN(IF(I696=I695,W695,MAX(_xlfn.NORM.INV((ROW()-646)/402,250,43),150))/10,0)*10</f>
        <v>190</v>
      </c>
      <c r="X696" s="21">
        <f>ROUNDDOWN(IF(W696=W695,X695,(ROW()-646)/402),2)</f>
        <v>0.08</v>
      </c>
      <c r="Y696" s="3" t="e">
        <f>ROUNDDOWN(IF(L696=L695,Y695,MAX(_xlfn.NORM.INV((ROW()-715)/333,250,43),150))/10,0)*10</f>
        <v>#NUM!</v>
      </c>
      <c r="Z696" s="21" t="e">
        <f>ROUNDDOWN(IF(Y696=Y695,Z695,(ROW()-715)/333),2)</f>
        <v>#NUM!</v>
      </c>
    </row>
    <row r="697" spans="1:28" x14ac:dyDescent="0.2">
      <c r="A697" s="4" t="s">
        <v>1008</v>
      </c>
      <c r="B697" s="10" t="s">
        <v>1009</v>
      </c>
      <c r="C697" s="14" t="s">
        <v>991</v>
      </c>
      <c r="D697" s="10"/>
      <c r="E697" s="3" t="s">
        <v>987</v>
      </c>
      <c r="F697" s="3" t="s">
        <v>988</v>
      </c>
      <c r="G697" s="3" t="s">
        <v>20</v>
      </c>
      <c r="H697" s="3" t="s">
        <v>67</v>
      </c>
      <c r="I697" s="3">
        <v>-10</v>
      </c>
      <c r="J697" s="3">
        <v>190</v>
      </c>
      <c r="K697" s="21">
        <v>0.08</v>
      </c>
      <c r="L697" s="3">
        <v>0</v>
      </c>
      <c r="M697" s="3">
        <v>150</v>
      </c>
      <c r="N697" s="21">
        <v>0.01</v>
      </c>
      <c r="O697" s="25">
        <v>340</v>
      </c>
      <c r="P697" s="21">
        <v>0.01</v>
      </c>
      <c r="Q697" s="21">
        <v>0.08</v>
      </c>
      <c r="T697" s="25">
        <f>J697+M697</f>
        <v>340</v>
      </c>
      <c r="U697" s="21">
        <f>ROUNDDOWN(IF(T697=T696,U696,(ROW()-715)/333),2)</f>
        <v>-0.05</v>
      </c>
      <c r="V697" s="21">
        <f>1%+0.07</f>
        <v>0.08</v>
      </c>
      <c r="W697" s="25">
        <f>ROUNDDOWN(IF(I697=I696,W696,MAX(_xlfn.NORM.INV((ROW()-646)/402,250,43),150))/10,0)*10</f>
        <v>190</v>
      </c>
      <c r="X697" s="21">
        <f>ROUNDDOWN(IF(W697=W696,X696,(ROW()-646)/402),2)</f>
        <v>0.08</v>
      </c>
      <c r="Y697" s="3" t="e">
        <f>ROUNDDOWN(IF(L697=L696,Y696,MAX(_xlfn.NORM.INV((ROW()-715)/333,250,43),150))/10,0)*10</f>
        <v>#NUM!</v>
      </c>
      <c r="Z697" s="21" t="e">
        <f>ROUNDDOWN(IF(Y697=Y696,Z696,(ROW()-715)/333),2)</f>
        <v>#NUM!</v>
      </c>
    </row>
    <row r="698" spans="1:28" x14ac:dyDescent="0.2">
      <c r="A698" s="4" t="s">
        <v>994</v>
      </c>
      <c r="B698" s="10" t="s">
        <v>995</v>
      </c>
      <c r="C698" s="14" t="s">
        <v>991</v>
      </c>
      <c r="D698" s="10"/>
      <c r="E698" s="3" t="s">
        <v>987</v>
      </c>
      <c r="F698" s="3" t="s">
        <v>988</v>
      </c>
      <c r="G698" s="3" t="s">
        <v>20</v>
      </c>
      <c r="H698" s="3" t="s">
        <v>67</v>
      </c>
      <c r="I698" s="3">
        <v>-10</v>
      </c>
      <c r="J698" s="3">
        <v>190</v>
      </c>
      <c r="K698" s="21">
        <v>0.08</v>
      </c>
      <c r="L698" s="3">
        <v>22</v>
      </c>
      <c r="M698" s="3">
        <v>230</v>
      </c>
      <c r="N698" s="21">
        <v>0.32</v>
      </c>
      <c r="O698" s="25">
        <v>420</v>
      </c>
      <c r="P698" s="21">
        <v>0.18</v>
      </c>
      <c r="Q698" s="21">
        <v>0.28000000000000003</v>
      </c>
      <c r="T698" s="25">
        <f>J698+M698</f>
        <v>420</v>
      </c>
      <c r="U698" s="21">
        <f>ROUNDDOWN(IF(T698=T697,U697,(ROW()-715)/333),2)</f>
        <v>-0.05</v>
      </c>
      <c r="V698" s="21">
        <f>ROUNDDOWN(IF(O698=O697,V697,(ROW()-167)/14+0.07),2)</f>
        <v>37.99</v>
      </c>
      <c r="W698" s="25">
        <f>ROUNDDOWN(IF(I698=I697,W697,MAX(_xlfn.NORM.INV((ROW()-646)/402,250,43),150))/10,0)*10</f>
        <v>190</v>
      </c>
      <c r="X698" s="21">
        <f>ROUNDDOWN(IF(W698=W697,X697,(ROW()-646)/402),2)</f>
        <v>0.08</v>
      </c>
      <c r="Y698" s="3" t="e">
        <f>ROUNDDOWN(IF(L698=L697,Y697,MAX(_xlfn.NORM.INV((ROW()-715)/333,250,43),150))/10,0)*10</f>
        <v>#NUM!</v>
      </c>
      <c r="Z698" s="21" t="e">
        <f>ROUNDDOWN(IF(Y698=Y697,Z697,(ROW()-715)/333),2)</f>
        <v>#NUM!</v>
      </c>
    </row>
    <row r="699" spans="1:28" x14ac:dyDescent="0.2">
      <c r="A699" s="4" t="s">
        <v>222</v>
      </c>
      <c r="B699" s="10" t="s">
        <v>223</v>
      </c>
      <c r="C699" s="14" t="s">
        <v>211</v>
      </c>
      <c r="D699" s="10"/>
      <c r="E699" s="3" t="s">
        <v>203</v>
      </c>
      <c r="F699" s="3" t="s">
        <v>204</v>
      </c>
      <c r="G699" s="3" t="s">
        <v>20</v>
      </c>
      <c r="H699" s="3" t="s">
        <v>67</v>
      </c>
      <c r="I699" s="3">
        <v>-10</v>
      </c>
      <c r="J699" s="3">
        <v>190</v>
      </c>
      <c r="K699" s="21">
        <v>0.08</v>
      </c>
      <c r="L699" s="3">
        <v>9</v>
      </c>
      <c r="M699" s="3">
        <v>200</v>
      </c>
      <c r="N699" s="21">
        <v>0.12</v>
      </c>
      <c r="O699" s="25">
        <v>390</v>
      </c>
      <c r="P699" s="21">
        <v>0.06</v>
      </c>
      <c r="Q699" s="21">
        <v>0.04</v>
      </c>
      <c r="T699" s="25">
        <f>J699+M699</f>
        <v>390</v>
      </c>
      <c r="U699" s="21">
        <f>ROUNDDOWN(IF(T699=T698,U698,(ROW()-715)/333),2)</f>
        <v>-0.04</v>
      </c>
      <c r="V699" s="21">
        <f>ROUNDDOWN(IF(O699=O698,V698,(ROW()-430)/54+0.01),2)</f>
        <v>4.99</v>
      </c>
      <c r="W699" s="25">
        <f>ROUNDDOWN(IF(I699=I698,W698,MAX(_xlfn.NORM.INV((ROW()-646)/402,250,43),150))/10,0)*10</f>
        <v>190</v>
      </c>
      <c r="X699" s="21">
        <f>ROUNDDOWN(IF(W699=W698,X698,(ROW()-646)/402),2)</f>
        <v>0.08</v>
      </c>
      <c r="Y699" s="3" t="e">
        <f>ROUNDDOWN(IF(L699=L698,Y698,MAX(_xlfn.NORM.INV((ROW()-715)/333,250,43),150))/10,0)*10</f>
        <v>#NUM!</v>
      </c>
      <c r="Z699" s="21" t="e">
        <f>ROUNDDOWN(IF(Y699=Y698,Z698,(ROW()-715)/333),2)</f>
        <v>#NUM!</v>
      </c>
    </row>
    <row r="700" spans="1:28" x14ac:dyDescent="0.2">
      <c r="A700" s="4" t="s">
        <v>1453</v>
      </c>
      <c r="B700" s="10" t="s">
        <v>1454</v>
      </c>
      <c r="C700" s="14" t="s">
        <v>1442</v>
      </c>
      <c r="D700" s="10"/>
      <c r="E700" s="3" t="s">
        <v>1443</v>
      </c>
      <c r="F700" s="3" t="s">
        <v>1444</v>
      </c>
      <c r="G700" s="3" t="s">
        <v>20</v>
      </c>
      <c r="H700" s="3" t="s">
        <v>67</v>
      </c>
      <c r="I700" s="3">
        <v>-10</v>
      </c>
      <c r="J700" s="3">
        <v>190</v>
      </c>
      <c r="K700" s="21">
        <v>0.08</v>
      </c>
      <c r="L700" s="3">
        <v>8.5</v>
      </c>
      <c r="M700" s="3">
        <v>200</v>
      </c>
      <c r="N700" s="21">
        <v>0.12</v>
      </c>
      <c r="O700" s="25">
        <v>390</v>
      </c>
      <c r="P700" s="21">
        <v>0.06</v>
      </c>
      <c r="Q700" s="21">
        <v>0.22</v>
      </c>
      <c r="T700" s="25">
        <f>J700+M700</f>
        <v>390</v>
      </c>
      <c r="U700" s="21">
        <f>ROUNDDOWN(IF(T700=T699,U699,(ROW()-715)/333),2)</f>
        <v>-0.04</v>
      </c>
      <c r="V700" s="21">
        <f>ROUNDDOWN(IF(O700=O699,V699,(ROW()-508)/9+0.11),2)</f>
        <v>4.99</v>
      </c>
      <c r="W700" s="25">
        <f>ROUNDDOWN(IF(I700=I699,W699,MAX(_xlfn.NORM.INV((ROW()-646)/402,250,43),150))/10,0)*10</f>
        <v>190</v>
      </c>
      <c r="X700" s="21">
        <f>ROUNDDOWN(IF(W700=W699,X699,(ROW()-646)/402),2)</f>
        <v>0.08</v>
      </c>
      <c r="Y700" s="3" t="e">
        <f>ROUNDDOWN(IF(L700=L699,Y699,MAX(_xlfn.NORM.INV((ROW()-715)/333,250,43),150))/10,0)*10</f>
        <v>#NUM!</v>
      </c>
      <c r="Z700" s="21" t="e">
        <f>ROUNDDOWN(IF(Y700=Y699,Z699,(ROW()-715)/333),2)</f>
        <v>#NUM!</v>
      </c>
    </row>
    <row r="701" spans="1:28" x14ac:dyDescent="0.2">
      <c r="A701" s="4" t="s">
        <v>1422</v>
      </c>
      <c r="B701" s="10" t="s">
        <v>1423</v>
      </c>
      <c r="C701" s="14" t="s">
        <v>1420</v>
      </c>
      <c r="D701" s="10"/>
      <c r="E701" s="3" t="s">
        <v>144</v>
      </c>
      <c r="F701" s="3" t="s">
        <v>1421</v>
      </c>
      <c r="G701" s="3" t="s">
        <v>20</v>
      </c>
      <c r="H701" s="3" t="s">
        <v>67</v>
      </c>
      <c r="I701" s="3">
        <v>-10</v>
      </c>
      <c r="J701" s="3">
        <v>190</v>
      </c>
      <c r="K701" s="21">
        <v>0.08</v>
      </c>
      <c r="L701" s="3">
        <v>34</v>
      </c>
      <c r="M701" s="3">
        <v>250</v>
      </c>
      <c r="N701" s="21">
        <v>0.5</v>
      </c>
      <c r="O701" s="25">
        <v>440</v>
      </c>
      <c r="P701" s="21">
        <v>0.26</v>
      </c>
      <c r="Q701" s="21">
        <v>0.13</v>
      </c>
      <c r="T701" s="25">
        <f>J701+M701</f>
        <v>440</v>
      </c>
      <c r="U701" s="21">
        <f>ROUNDDOWN(IF(T701=T700,U700,(ROW()-715)/333),2)</f>
        <v>-0.04</v>
      </c>
      <c r="V701" s="21">
        <f>ROUNDDOWN(IF(O701=O700,V700,(ROW()-558)/8+0.12),2)</f>
        <v>17.989999999999998</v>
      </c>
      <c r="W701" s="25">
        <f>ROUNDDOWN(IF(I701=I700,W700,MAX(_xlfn.NORM.INV((ROW()-646)/402,250,43),150))/10,0)*10</f>
        <v>190</v>
      </c>
      <c r="X701" s="21">
        <f>ROUNDDOWN(IF(W701=W700,X700,(ROW()-646)/402),2)</f>
        <v>0.08</v>
      </c>
      <c r="Y701" s="3" t="e">
        <f>ROUNDDOWN(IF(L701=L700,Y700,MAX(_xlfn.NORM.INV((ROW()-715)/333,250,43),150))/10,0)*10</f>
        <v>#NUM!</v>
      </c>
      <c r="Z701" s="21" t="e">
        <f>ROUNDDOWN(IF(Y701=Y700,Z700,(ROW()-715)/333),2)</f>
        <v>#NUM!</v>
      </c>
    </row>
    <row r="702" spans="1:28" x14ac:dyDescent="0.2">
      <c r="A702" s="4" t="s">
        <v>690</v>
      </c>
      <c r="B702" s="10" t="s">
        <v>691</v>
      </c>
      <c r="C702" s="14" t="s">
        <v>674</v>
      </c>
      <c r="D702" s="10"/>
      <c r="E702" s="3" t="s">
        <v>65</v>
      </c>
      <c r="F702" s="3" t="s">
        <v>675</v>
      </c>
      <c r="G702" s="3" t="s">
        <v>20</v>
      </c>
      <c r="H702" s="3" t="s">
        <v>67</v>
      </c>
      <c r="I702" s="3">
        <v>-10</v>
      </c>
      <c r="J702" s="3">
        <v>190</v>
      </c>
      <c r="K702" s="21">
        <v>0.08</v>
      </c>
      <c r="L702" s="3">
        <v>15</v>
      </c>
      <c r="M702" s="3">
        <v>210</v>
      </c>
      <c r="N702" s="21">
        <v>0.18</v>
      </c>
      <c r="O702" s="25">
        <v>400</v>
      </c>
      <c r="P702" s="21">
        <v>0.1</v>
      </c>
      <c r="Q702" s="21">
        <v>0.06</v>
      </c>
      <c r="T702" s="25">
        <f>J702+M702</f>
        <v>400</v>
      </c>
      <c r="U702" s="21">
        <f>ROUNDDOWN(IF(T702=T701,U701,(ROW()-715)/333),2)</f>
        <v>-0.03</v>
      </c>
      <c r="V702" s="21">
        <f>ROUNDDOWN(IF(O702=O701,V701,(ROW()-670)/66+0.03),2)</f>
        <v>0.51</v>
      </c>
      <c r="W702" s="25">
        <f>ROUNDDOWN(IF(I702=I701,W701,MAX(_xlfn.NORM.INV((ROW()-646)/402,250,43),150))/10,0)*10</f>
        <v>190</v>
      </c>
      <c r="X702" s="21">
        <f>ROUNDDOWN(IF(W702=W701,X701,(ROW()-646)/402),2)</f>
        <v>0.08</v>
      </c>
      <c r="Y702" s="3" t="e">
        <f>ROUNDDOWN(IF(L702=L701,Y701,MAX(_xlfn.NORM.INV((ROW()-715)/333,250,43),150))/10,0)*10</f>
        <v>#NUM!</v>
      </c>
      <c r="Z702" s="21" t="e">
        <f>ROUNDDOWN(IF(Y702=Y701,Z701,(ROW()-715)/333),2)</f>
        <v>#NUM!</v>
      </c>
    </row>
    <row r="703" spans="1:28" x14ac:dyDescent="0.2">
      <c r="A703" s="4" t="s">
        <v>682</v>
      </c>
      <c r="B703" s="10" t="s">
        <v>683</v>
      </c>
      <c r="C703" s="14" t="s">
        <v>674</v>
      </c>
      <c r="D703" s="10"/>
      <c r="E703" s="3" t="s">
        <v>65</v>
      </c>
      <c r="F703" s="3" t="s">
        <v>675</v>
      </c>
      <c r="G703" s="3" t="s">
        <v>20</v>
      </c>
      <c r="H703" s="3" t="s">
        <v>67</v>
      </c>
      <c r="I703" s="3">
        <v>-10</v>
      </c>
      <c r="J703" s="3">
        <v>190</v>
      </c>
      <c r="K703" s="21">
        <v>0.08</v>
      </c>
      <c r="L703" s="3">
        <v>43</v>
      </c>
      <c r="M703" s="3">
        <v>260</v>
      </c>
      <c r="N703" s="21">
        <v>0.6</v>
      </c>
      <c r="O703" s="25">
        <v>450</v>
      </c>
      <c r="P703" s="21">
        <v>0.32</v>
      </c>
      <c r="Q703" s="21">
        <v>0.25</v>
      </c>
      <c r="T703" s="25">
        <f>J703+M703</f>
        <v>450</v>
      </c>
      <c r="U703" s="21">
        <f>ROUNDDOWN(IF(T703=T702,U702,(ROW()-715)/333),2)</f>
        <v>-0.03</v>
      </c>
      <c r="V703" s="21">
        <f>ROUNDDOWN(IF(O703=O702,V702,(ROW()-670)/66+0.03),2)</f>
        <v>0.53</v>
      </c>
      <c r="W703" s="25">
        <f>ROUNDDOWN(IF(I703=I702,W702,MAX(_xlfn.NORM.INV((ROW()-646)/402,250,43),150))/10,0)*10</f>
        <v>190</v>
      </c>
      <c r="X703" s="21">
        <f>ROUNDDOWN(IF(W703=W702,X702,(ROW()-646)/402),2)</f>
        <v>0.08</v>
      </c>
      <c r="Y703" s="3" t="e">
        <f>ROUNDDOWN(IF(L703=L702,Y702,MAX(_xlfn.NORM.INV((ROW()-715)/333,250,43),150))/10,0)*10</f>
        <v>#NUM!</v>
      </c>
      <c r="Z703" s="21" t="e">
        <f>ROUNDDOWN(IF(Y703=Y702,Z702,(ROW()-715)/333),2)</f>
        <v>#NUM!</v>
      </c>
    </row>
    <row r="704" spans="1:28" x14ac:dyDescent="0.2">
      <c r="A704" s="4" t="s">
        <v>922</v>
      </c>
      <c r="B704" s="10" t="s">
        <v>923</v>
      </c>
      <c r="C704" s="14" t="s">
        <v>900</v>
      </c>
      <c r="D704" s="2" t="s">
        <v>924</v>
      </c>
      <c r="E704" s="3" t="s">
        <v>894</v>
      </c>
      <c r="F704" s="3" t="s">
        <v>895</v>
      </c>
      <c r="G704" s="3" t="s">
        <v>20</v>
      </c>
      <c r="H704" s="3" t="s">
        <v>67</v>
      </c>
      <c r="I704" s="3">
        <v>-10</v>
      </c>
      <c r="J704" s="3">
        <v>190</v>
      </c>
      <c r="K704" s="21">
        <v>0.08</v>
      </c>
      <c r="L704" s="3">
        <v>0</v>
      </c>
      <c r="M704" s="3">
        <v>150</v>
      </c>
      <c r="N704" s="21">
        <v>0.01</v>
      </c>
      <c r="O704" s="25">
        <v>340</v>
      </c>
      <c r="P704" s="21">
        <v>0.01</v>
      </c>
      <c r="Q704" s="21">
        <v>6.0000000000000005E-2</v>
      </c>
      <c r="T704" s="25">
        <f>J704+M704</f>
        <v>340</v>
      </c>
      <c r="U704" s="21">
        <f>ROUNDDOWN(IF(T704=T703,U703,(ROW()-715)/333),2)</f>
        <v>-0.03</v>
      </c>
      <c r="V704" s="21">
        <f>1%+0.05</f>
        <v>6.0000000000000005E-2</v>
      </c>
      <c r="W704" s="25">
        <f>ROUNDDOWN(IF(I704=I703,W703,MAX(_xlfn.NORM.INV((ROW()-646)/402,250,43),150))/10,0)*10</f>
        <v>190</v>
      </c>
      <c r="X704" s="21">
        <f>ROUNDDOWN(IF(W704=W703,X703,(ROW()-646)/402),2)</f>
        <v>0.08</v>
      </c>
      <c r="Y704" s="3" t="e">
        <f>ROUNDDOWN(IF(L704=L703,Y703,MAX(_xlfn.NORM.INV((ROW()-715)/333,250,43),150))/10,0)*10</f>
        <v>#NUM!</v>
      </c>
      <c r="Z704" s="21" t="e">
        <f>ROUNDDOWN(IF(Y704=Y703,Z703,(ROW()-715)/333),2)</f>
        <v>#NUM!</v>
      </c>
    </row>
    <row r="705" spans="1:28" x14ac:dyDescent="0.2">
      <c r="A705" s="4" t="s">
        <v>935</v>
      </c>
      <c r="B705" s="10" t="s">
        <v>936</v>
      </c>
      <c r="C705" s="14" t="s">
        <v>900</v>
      </c>
      <c r="D705" s="2" t="s">
        <v>911</v>
      </c>
      <c r="E705" s="3" t="s">
        <v>894</v>
      </c>
      <c r="F705" s="3" t="s">
        <v>895</v>
      </c>
      <c r="G705" s="3" t="s">
        <v>20</v>
      </c>
      <c r="H705" s="3" t="s">
        <v>67</v>
      </c>
      <c r="I705" s="2">
        <v>-10</v>
      </c>
      <c r="J705" s="3">
        <v>190</v>
      </c>
      <c r="K705" s="23">
        <v>0.08</v>
      </c>
      <c r="L705" s="2">
        <v>17</v>
      </c>
      <c r="M705" s="3">
        <v>220</v>
      </c>
      <c r="N705" s="21">
        <v>0.26</v>
      </c>
      <c r="O705" s="25">
        <v>410</v>
      </c>
      <c r="P705" s="21">
        <v>0.15</v>
      </c>
      <c r="Q705" s="21">
        <v>0.2</v>
      </c>
      <c r="T705" s="25">
        <f>J705+M705</f>
        <v>410</v>
      </c>
      <c r="U705" s="21">
        <f>ROUNDDOWN(IF(T705=T704,U704,(ROW()-715)/333),2)</f>
        <v>-0.03</v>
      </c>
      <c r="V705" s="21">
        <f>ROUNDDOWN(IF(O705=O704,V704,(ROW()-868)/19+0.05),2)</f>
        <v>-8.52</v>
      </c>
      <c r="W705" s="25">
        <f>ROUNDDOWN(IF(I705=I704,W704,MAX(_xlfn.NORM.INV((ROW()-646)/402,250,43),150))/10,0)*10</f>
        <v>190</v>
      </c>
      <c r="X705" s="21">
        <f>ROUNDDOWN(IF(W705=W704,X704,(ROW()-646)/402),2)</f>
        <v>0.08</v>
      </c>
      <c r="Y705" s="3" t="e">
        <f>ROUNDDOWN(IF(L705=L704,Y704,MAX(_xlfn.NORM.INV((ROW()-715)/333,250,43),150))/10,0)*10</f>
        <v>#NUM!</v>
      </c>
      <c r="Z705" s="21" t="e">
        <f>ROUNDDOWN(IF(Y705=Y704,Z704,(ROW()-715)/333),2)</f>
        <v>#NUM!</v>
      </c>
    </row>
    <row r="706" spans="1:28" x14ac:dyDescent="0.2">
      <c r="A706" s="4" t="s">
        <v>286</v>
      </c>
      <c r="B706" s="10" t="s">
        <v>287</v>
      </c>
      <c r="C706" s="14" t="s">
        <v>279</v>
      </c>
      <c r="D706" s="10"/>
      <c r="E706" s="3" t="s">
        <v>280</v>
      </c>
      <c r="F706" s="3" t="s">
        <v>281</v>
      </c>
      <c r="G706" s="3" t="s">
        <v>20</v>
      </c>
      <c r="H706" s="3" t="s">
        <v>67</v>
      </c>
      <c r="I706" s="3">
        <v>-10</v>
      </c>
      <c r="J706" s="3">
        <v>190</v>
      </c>
      <c r="K706" s="21">
        <v>0.08</v>
      </c>
      <c r="L706" s="3">
        <v>49</v>
      </c>
      <c r="M706" s="2">
        <v>270</v>
      </c>
      <c r="N706" s="23">
        <v>0.68</v>
      </c>
      <c r="O706" s="28">
        <v>460</v>
      </c>
      <c r="P706" s="23">
        <v>0.38</v>
      </c>
      <c r="Q706" s="23">
        <v>0.39</v>
      </c>
      <c r="S706" s="23"/>
      <c r="T706" s="25">
        <f>J706+M706</f>
        <v>460</v>
      </c>
      <c r="U706" s="21">
        <f>ROUNDDOWN(IF(T706=T705,U705,(ROW()-715)/333),2)</f>
        <v>-0.02</v>
      </c>
      <c r="V706" s="21">
        <f>ROUNDDOWN(IF(O706=O705,V705,(ROW()-998)/20+0.04),2)</f>
        <v>-14.56</v>
      </c>
      <c r="W706" s="25">
        <f>ROUNDDOWN(IF(I706=I705,W705,MAX(_xlfn.NORM.INV((ROW()-646)/402,250,43),150))/10,0)*10</f>
        <v>190</v>
      </c>
      <c r="X706" s="21">
        <f>ROUNDDOWN(IF(W706=W705,X705,(ROW()-646)/402),2)</f>
        <v>0.08</v>
      </c>
      <c r="Y706" s="3" t="e">
        <f>ROUNDDOWN(IF(L706=L705,Y705,MAX(_xlfn.NORM.INV((ROW()-715)/333,250,43),150))/10,0)*10</f>
        <v>#NUM!</v>
      </c>
      <c r="Z706" s="21" t="e">
        <f>ROUNDDOWN(IF(Y706=Y705,Z705,(ROW()-715)/333),2)</f>
        <v>#NUM!</v>
      </c>
      <c r="AA706" s="2"/>
      <c r="AB706" s="2"/>
    </row>
    <row r="707" spans="1:28" x14ac:dyDescent="0.2">
      <c r="A707" s="4" t="s">
        <v>761</v>
      </c>
      <c r="B707" s="10" t="s">
        <v>762</v>
      </c>
      <c r="C707" s="14" t="s">
        <v>674</v>
      </c>
      <c r="D707" s="10"/>
      <c r="E707" s="3" t="s">
        <v>65</v>
      </c>
      <c r="F707" s="3" t="s">
        <v>675</v>
      </c>
      <c r="G707" s="3" t="s">
        <v>20</v>
      </c>
      <c r="H707" s="3" t="s">
        <v>67</v>
      </c>
      <c r="I707" s="3">
        <v>-9</v>
      </c>
      <c r="J707" s="3">
        <v>200</v>
      </c>
      <c r="K707" s="21">
        <v>0.15</v>
      </c>
      <c r="L707" s="3">
        <v>36</v>
      </c>
      <c r="M707" s="3">
        <v>250</v>
      </c>
      <c r="N707" s="21">
        <v>0.5</v>
      </c>
      <c r="O707" s="25">
        <v>450</v>
      </c>
      <c r="P707" s="21">
        <v>0.32</v>
      </c>
      <c r="Q707" s="21">
        <v>0.25</v>
      </c>
      <c r="T707" s="25">
        <f>J707+M707</f>
        <v>450</v>
      </c>
      <c r="U707" s="21">
        <f>ROUNDDOWN(IF(T707=T706,U706,(ROW()-715)/333),2)</f>
        <v>-0.02</v>
      </c>
      <c r="V707" s="21">
        <f>ROUNDDOWN(IF(O707=O706,V706,(ROW()-670)/66+0.03),2)</f>
        <v>0.59</v>
      </c>
      <c r="W707" s="25">
        <f>ROUNDDOWN(IF(I707=I706,W706,MAX(_xlfn.NORM.INV((ROW()-646)/402,250,43),150))/10,0)*10</f>
        <v>200</v>
      </c>
      <c r="X707" s="21">
        <f>ROUNDDOWN(IF(W707=W706,X706,(ROW()-646)/402),2)</f>
        <v>0.15</v>
      </c>
      <c r="Y707" s="3" t="e">
        <f>ROUNDDOWN(IF(L707=L706,Y706,MAX(_xlfn.NORM.INV((ROW()-715)/333,250,43),150))/10,0)*10</f>
        <v>#NUM!</v>
      </c>
      <c r="Z707" s="21" t="e">
        <f>ROUNDDOWN(IF(Y707=Y706,Z706,(ROW()-715)/333),2)</f>
        <v>#NUM!</v>
      </c>
    </row>
    <row r="708" spans="1:28" x14ac:dyDescent="0.2">
      <c r="A708" s="4" t="s">
        <v>1654</v>
      </c>
      <c r="B708" s="10" t="s">
        <v>1655</v>
      </c>
      <c r="C708" s="14" t="s">
        <v>1638</v>
      </c>
      <c r="D708" s="10"/>
      <c r="E708" s="3" t="s">
        <v>576</v>
      </c>
      <c r="F708" s="3" t="s">
        <v>1639</v>
      </c>
      <c r="G708" s="3" t="s">
        <v>20</v>
      </c>
      <c r="H708" s="3" t="s">
        <v>67</v>
      </c>
      <c r="I708" s="3">
        <v>-9</v>
      </c>
      <c r="J708" s="3">
        <v>200</v>
      </c>
      <c r="K708" s="21">
        <v>0.15</v>
      </c>
      <c r="L708" s="3">
        <v>36</v>
      </c>
      <c r="M708" s="3">
        <v>250</v>
      </c>
      <c r="N708" s="21">
        <v>0.5</v>
      </c>
      <c r="O708" s="25">
        <v>450</v>
      </c>
      <c r="P708" s="21">
        <v>0.32</v>
      </c>
      <c r="Q708" s="21">
        <v>0.18</v>
      </c>
      <c r="T708" s="25">
        <f>J708+M708</f>
        <v>450</v>
      </c>
      <c r="U708" s="21">
        <f>ROUNDDOWN(IF(T708=T707,U707,(ROW()-715)/333),2)</f>
        <v>-0.02</v>
      </c>
      <c r="V708" s="21">
        <f>ROUNDDOWN(IF(O708=O707,V707,(ROW()-812)/36+0.02),2)</f>
        <v>0.59</v>
      </c>
      <c r="W708" s="25">
        <f>ROUNDDOWN(IF(I708=I707,W707,MAX(_xlfn.NORM.INV((ROW()-646)/402,250,43),150))/10,0)*10</f>
        <v>200</v>
      </c>
      <c r="X708" s="21">
        <f>ROUNDDOWN(IF(W708=W707,X707,(ROW()-646)/402),2)</f>
        <v>0.15</v>
      </c>
      <c r="Y708" s="3" t="e">
        <f>ROUNDDOWN(IF(L708=L707,Y707,MAX(_xlfn.NORM.INV((ROW()-715)/333,250,43),150))/10,0)*10</f>
        <v>#NUM!</v>
      </c>
      <c r="Z708" s="21" t="e">
        <f>ROUNDDOWN(IF(Y708=Y707,Z707,(ROW()-715)/333),2)</f>
        <v>#NUM!</v>
      </c>
    </row>
    <row r="709" spans="1:28" x14ac:dyDescent="0.2">
      <c r="A709" s="4" t="s">
        <v>907</v>
      </c>
      <c r="B709" s="10" t="s">
        <v>908</v>
      </c>
      <c r="C709" s="14" t="s">
        <v>900</v>
      </c>
      <c r="D709" s="10"/>
      <c r="E709" s="3" t="s">
        <v>894</v>
      </c>
      <c r="F709" s="3" t="s">
        <v>895</v>
      </c>
      <c r="G709" s="3" t="s">
        <v>20</v>
      </c>
      <c r="H709" s="3" t="s">
        <v>67</v>
      </c>
      <c r="I709" s="3">
        <v>-9</v>
      </c>
      <c r="J709" s="3">
        <v>200</v>
      </c>
      <c r="K709" s="21">
        <v>0.15</v>
      </c>
      <c r="L709" s="3">
        <v>22</v>
      </c>
      <c r="M709" s="3">
        <v>230</v>
      </c>
      <c r="N709" s="21">
        <v>0.32</v>
      </c>
      <c r="O709" s="25">
        <v>430</v>
      </c>
      <c r="P709" s="21">
        <v>0.23</v>
      </c>
      <c r="Q709" s="21">
        <v>0.31</v>
      </c>
      <c r="T709" s="25">
        <f>J709+M709</f>
        <v>430</v>
      </c>
      <c r="U709" s="21">
        <f>ROUNDDOWN(IF(T709=T708,U708,(ROW()-715)/333),2)</f>
        <v>-0.01</v>
      </c>
      <c r="V709" s="21">
        <f>ROUNDDOWN(IF(O709=O708,V708,(ROW()-868)/19+0.05),2)</f>
        <v>-8.31</v>
      </c>
      <c r="W709" s="25">
        <f>ROUNDDOWN(IF(I709=I708,W708,MAX(_xlfn.NORM.INV((ROW()-646)/402,250,43),150))/10,0)*10</f>
        <v>200</v>
      </c>
      <c r="X709" s="21">
        <f>ROUNDDOWN(IF(W709=W708,X708,(ROW()-646)/402),2)</f>
        <v>0.15</v>
      </c>
      <c r="Y709" s="3" t="e">
        <f>ROUNDDOWN(IF(L709=L708,Y708,MAX(_xlfn.NORM.INV((ROW()-715)/333,250,43),150))/10,0)*10</f>
        <v>#NUM!</v>
      </c>
      <c r="Z709" s="21" t="e">
        <f>ROUNDDOWN(IF(Y709=Y708,Z708,(ROW()-715)/333),2)</f>
        <v>#NUM!</v>
      </c>
    </row>
    <row r="710" spans="1:28" x14ac:dyDescent="0.2">
      <c r="A710" s="3" t="s">
        <v>2234</v>
      </c>
      <c r="B710" s="3" t="s">
        <v>2235</v>
      </c>
      <c r="C710" s="14" t="s">
        <v>2225</v>
      </c>
      <c r="E710" s="3" t="s">
        <v>2226</v>
      </c>
      <c r="F710" s="3" t="s">
        <v>2227</v>
      </c>
      <c r="G710" s="3" t="s">
        <v>20</v>
      </c>
      <c r="H710" s="3" t="s">
        <v>67</v>
      </c>
      <c r="I710" s="3">
        <v>-8</v>
      </c>
      <c r="J710" s="3">
        <v>200</v>
      </c>
      <c r="K710" s="21">
        <v>0.15</v>
      </c>
      <c r="L710" s="3">
        <v>4</v>
      </c>
      <c r="M710" s="3">
        <v>190</v>
      </c>
      <c r="N710" s="21">
        <v>0.08</v>
      </c>
      <c r="O710" s="25">
        <v>390</v>
      </c>
      <c r="P710" s="21">
        <v>0.06</v>
      </c>
      <c r="Q710" s="21">
        <v>0.17</v>
      </c>
      <c r="T710" s="25">
        <f>J710+M710</f>
        <v>390</v>
      </c>
      <c r="U710" s="21">
        <f>ROUNDDOWN(IF(T710=T709,U709,(ROW()-715)/333),2)</f>
        <v>-0.01</v>
      </c>
      <c r="V710" s="21">
        <f>ROUNDDOWN(IF(O710=O709,V709,(ROW()-192)/27+0.03),2)</f>
        <v>19.21</v>
      </c>
      <c r="W710" s="25">
        <f>ROUNDDOWN(IF(I710=I709,W709,MAX(_xlfn.NORM.INV((ROW()-646)/402,250,43),150))/10,0)*10</f>
        <v>200</v>
      </c>
      <c r="X710" s="21">
        <f>ROUNDDOWN(IF(W710=W709,X709,(ROW()-646)/402),2)</f>
        <v>0.15</v>
      </c>
      <c r="Y710" s="3" t="e">
        <f>ROUNDDOWN(IF(L710=L709,Y709,MAX(_xlfn.NORM.INV((ROW()-715)/333,250,43),150))/10,0)*10</f>
        <v>#NUM!</v>
      </c>
      <c r="Z710" s="21" t="e">
        <f>ROUNDDOWN(IF(Y710=Y709,Z709,(ROW()-715)/333),2)</f>
        <v>#NUM!</v>
      </c>
    </row>
    <row r="711" spans="1:28" x14ac:dyDescent="0.2">
      <c r="A711" s="4" t="s">
        <v>1785</v>
      </c>
      <c r="B711" s="10" t="s">
        <v>1786</v>
      </c>
      <c r="C711" s="14" t="s">
        <v>1743</v>
      </c>
      <c r="D711" s="10"/>
      <c r="E711" s="3" t="s">
        <v>1744</v>
      </c>
      <c r="F711" s="3" t="s">
        <v>1744</v>
      </c>
      <c r="G711" s="3" t="s">
        <v>20</v>
      </c>
      <c r="H711" s="3" t="s">
        <v>67</v>
      </c>
      <c r="I711" s="3">
        <v>-7</v>
      </c>
      <c r="J711" s="3">
        <v>200</v>
      </c>
      <c r="K711" s="21">
        <v>0.15</v>
      </c>
      <c r="L711" s="3">
        <v>15</v>
      </c>
      <c r="M711" s="3">
        <v>210</v>
      </c>
      <c r="N711" s="21">
        <v>0.18</v>
      </c>
      <c r="O711" s="25">
        <v>410</v>
      </c>
      <c r="P711" s="21">
        <v>0.15</v>
      </c>
      <c r="Q711" s="21">
        <v>0.22</v>
      </c>
      <c r="T711" s="25">
        <f>J711+M711</f>
        <v>410</v>
      </c>
      <c r="U711" s="21">
        <f>ROUNDDOWN(IF(T711=T710,U710,(ROW()-715)/333),2)</f>
        <v>-0.01</v>
      </c>
      <c r="V711" s="21">
        <f>ROUNDDOWN(IF(O711=O710,V710,(ROW()-110)/40+0.02),2)</f>
        <v>15.04</v>
      </c>
      <c r="W711" s="25">
        <f>ROUNDDOWN(IF(I711=I710,W710,MAX(_xlfn.NORM.INV((ROW()-646)/402,250,43),150))/10,0)*10</f>
        <v>200</v>
      </c>
      <c r="X711" s="21">
        <f>ROUNDDOWN(IF(W711=W710,X710,(ROW()-646)/402),2)</f>
        <v>0.15</v>
      </c>
      <c r="Y711" s="3" t="e">
        <f>ROUNDDOWN(IF(L711=L710,Y710,MAX(_xlfn.NORM.INV((ROW()-715)/333,250,43),150))/10,0)*10</f>
        <v>#NUM!</v>
      </c>
      <c r="Z711" s="21" t="e">
        <f>ROUNDDOWN(IF(Y711=Y710,Z710,(ROW()-715)/333),2)</f>
        <v>#NUM!</v>
      </c>
    </row>
    <row r="712" spans="1:28" x14ac:dyDescent="0.2">
      <c r="A712" s="4" t="s">
        <v>992</v>
      </c>
      <c r="B712" s="10" t="s">
        <v>993</v>
      </c>
      <c r="C712" s="14" t="s">
        <v>991</v>
      </c>
      <c r="D712" s="10"/>
      <c r="E712" s="3" t="s">
        <v>987</v>
      </c>
      <c r="F712" s="3" t="s">
        <v>988</v>
      </c>
      <c r="G712" s="3" t="s">
        <v>20</v>
      </c>
      <c r="H712" s="3" t="s">
        <v>67</v>
      </c>
      <c r="I712" s="3">
        <v>-7</v>
      </c>
      <c r="J712" s="3">
        <v>200</v>
      </c>
      <c r="K712" s="21">
        <v>0.15</v>
      </c>
      <c r="L712" s="3">
        <v>50</v>
      </c>
      <c r="M712" s="2">
        <v>270</v>
      </c>
      <c r="N712" s="23">
        <v>0.68</v>
      </c>
      <c r="O712" s="28">
        <v>470</v>
      </c>
      <c r="P712" s="23">
        <v>0.44</v>
      </c>
      <c r="Q712" s="23">
        <v>0.64</v>
      </c>
      <c r="S712" s="23"/>
      <c r="T712" s="25">
        <f>J712+M712</f>
        <v>470</v>
      </c>
      <c r="U712" s="21">
        <f>ROUNDDOWN(IF(T712=T711,U711,(ROW()-715)/333),2)</f>
        <v>0</v>
      </c>
      <c r="V712" s="21">
        <f>ROUNDDOWN(IF(O712=O711,V711,(ROW()-167)/14+0.07),2)</f>
        <v>38.99</v>
      </c>
      <c r="W712" s="25">
        <f>ROUNDDOWN(IF(I712=I711,W711,MAX(_xlfn.NORM.INV((ROW()-646)/402,250,43),150))/10,0)*10</f>
        <v>200</v>
      </c>
      <c r="X712" s="21">
        <f>ROUNDDOWN(IF(W712=W711,X711,(ROW()-646)/402),2)</f>
        <v>0.15</v>
      </c>
      <c r="Y712" s="3" t="e">
        <f>ROUNDDOWN(IF(L712=L711,Y711,MAX(_xlfn.NORM.INV((ROW()-715)/333,250,43),150))/10,0)*10</f>
        <v>#NUM!</v>
      </c>
      <c r="Z712" s="21" t="e">
        <f>ROUNDDOWN(IF(Y712=Y711,Z711,(ROW()-715)/333),2)</f>
        <v>#NUM!</v>
      </c>
      <c r="AA712" s="2"/>
      <c r="AB712" s="2"/>
    </row>
    <row r="713" spans="1:28" x14ac:dyDescent="0.2">
      <c r="A713" s="3" t="s">
        <v>2260</v>
      </c>
      <c r="B713" s="3" t="s">
        <v>2261</v>
      </c>
      <c r="C713" s="14" t="s">
        <v>2225</v>
      </c>
      <c r="E713" s="3" t="s">
        <v>2226</v>
      </c>
      <c r="F713" s="3" t="s">
        <v>2227</v>
      </c>
      <c r="G713" s="3" t="s">
        <v>20</v>
      </c>
      <c r="H713" s="3" t="s">
        <v>67</v>
      </c>
      <c r="I713" s="3">
        <v>-7</v>
      </c>
      <c r="J713" s="3">
        <v>200</v>
      </c>
      <c r="K713" s="21">
        <v>0.15</v>
      </c>
      <c r="L713" s="3">
        <v>6</v>
      </c>
      <c r="M713" s="3">
        <v>190</v>
      </c>
      <c r="N713" s="21">
        <v>0.08</v>
      </c>
      <c r="O713" s="25">
        <v>390</v>
      </c>
      <c r="P713" s="21">
        <v>0.06</v>
      </c>
      <c r="Q713" s="21">
        <v>0.17</v>
      </c>
      <c r="T713" s="25">
        <f>J713+M713</f>
        <v>390</v>
      </c>
      <c r="U713" s="21">
        <f>ROUNDDOWN(IF(T713=T712,U712,(ROW()-715)/333),2)</f>
        <v>0</v>
      </c>
      <c r="V713" s="21">
        <f>ROUNDDOWN(IF(O713=O712,V712,(ROW()-192)/27+0.03),2)</f>
        <v>19.32</v>
      </c>
      <c r="W713" s="25">
        <f>ROUNDDOWN(IF(I713=I712,W712,MAX(_xlfn.NORM.INV((ROW()-646)/402,250,43),150))/10,0)*10</f>
        <v>200</v>
      </c>
      <c r="X713" s="21">
        <f>ROUNDDOWN(IF(W713=W712,X712,(ROW()-646)/402),2)</f>
        <v>0.15</v>
      </c>
      <c r="Y713" s="3" t="e">
        <f>ROUNDDOWN(IF(L713=L712,Y712,MAX(_xlfn.NORM.INV((ROW()-715)/333,250,43),150))/10,0)*10</f>
        <v>#NUM!</v>
      </c>
      <c r="Z713" s="21" t="e">
        <f>ROUNDDOWN(IF(Y713=Y712,Z712,(ROW()-715)/333),2)</f>
        <v>#NUM!</v>
      </c>
    </row>
    <row r="714" spans="1:28" x14ac:dyDescent="0.2">
      <c r="A714" s="3" t="s">
        <v>2103</v>
      </c>
      <c r="B714" s="10" t="s">
        <v>2104</v>
      </c>
      <c r="C714" s="14" t="s">
        <v>2102</v>
      </c>
      <c r="E714" s="3" t="s">
        <v>18</v>
      </c>
      <c r="F714" s="3" t="s">
        <v>2091</v>
      </c>
      <c r="G714" s="3" t="s">
        <v>20</v>
      </c>
      <c r="H714" s="3" t="s">
        <v>67</v>
      </c>
      <c r="I714" s="3">
        <v>-7</v>
      </c>
      <c r="J714" s="3">
        <v>200</v>
      </c>
      <c r="K714" s="21">
        <v>0.15</v>
      </c>
      <c r="L714" s="3">
        <v>9</v>
      </c>
      <c r="M714" s="3">
        <v>200</v>
      </c>
      <c r="N714" s="21">
        <v>0.12</v>
      </c>
      <c r="O714" s="25">
        <v>400</v>
      </c>
      <c r="P714" s="21">
        <v>0.1</v>
      </c>
      <c r="Q714" s="21">
        <v>0.42</v>
      </c>
      <c r="T714" s="25">
        <f>J714+M714</f>
        <v>400</v>
      </c>
      <c r="U714" s="21">
        <f>ROUNDDOWN(IF(T714=T713,U713,(ROW()-715)/333),2)</f>
        <v>0</v>
      </c>
      <c r="V714" s="21">
        <f>ROUNDDOWN(IF(O714=O713,V713,(ROW()-263)/7+0.14),2)</f>
        <v>64.56</v>
      </c>
      <c r="W714" s="25">
        <f>ROUNDDOWN(IF(I714=I713,W713,MAX(_xlfn.NORM.INV((ROW()-646)/402,250,43),150))/10,0)*10</f>
        <v>200</v>
      </c>
      <c r="X714" s="21">
        <f>ROUNDDOWN(IF(W714=W713,X713,(ROW()-646)/402),2)</f>
        <v>0.15</v>
      </c>
      <c r="Y714" s="3" t="e">
        <f>ROUNDDOWN(IF(L714=L713,Y713,MAX(_xlfn.NORM.INV((ROW()-715)/333,250,43),150))/10,0)*10</f>
        <v>#NUM!</v>
      </c>
      <c r="Z714" s="21" t="e">
        <f>ROUNDDOWN(IF(Y714=Y713,Z713,(ROW()-715)/333),2)</f>
        <v>#NUM!</v>
      </c>
    </row>
    <row r="715" spans="1:28" x14ac:dyDescent="0.2">
      <c r="A715" s="4" t="s">
        <v>464</v>
      </c>
      <c r="B715" s="10" t="s">
        <v>465</v>
      </c>
      <c r="C715" s="14" t="s">
        <v>437</v>
      </c>
      <c r="D715" s="10"/>
      <c r="E715" s="3" t="s">
        <v>203</v>
      </c>
      <c r="F715" s="3" t="s">
        <v>423</v>
      </c>
      <c r="G715" s="3" t="s">
        <v>20</v>
      </c>
      <c r="H715" s="3" t="s">
        <v>67</v>
      </c>
      <c r="I715" s="3">
        <v>-7</v>
      </c>
      <c r="J715" s="3">
        <v>200</v>
      </c>
      <c r="K715" s="21">
        <v>0.15</v>
      </c>
      <c r="L715" s="3">
        <v>6</v>
      </c>
      <c r="M715" s="3">
        <v>190</v>
      </c>
      <c r="N715" s="21">
        <v>0.08</v>
      </c>
      <c r="O715" s="25">
        <v>390</v>
      </c>
      <c r="P715" s="21">
        <v>0.06</v>
      </c>
      <c r="Q715" s="21">
        <v>0.04</v>
      </c>
      <c r="T715" s="25">
        <f>J715+M715</f>
        <v>390</v>
      </c>
      <c r="U715" s="21">
        <f>ROUNDDOWN(IF(T715=T714,U714,(ROW()-715)/333),2)</f>
        <v>0</v>
      </c>
      <c r="V715" s="21">
        <f>ROUNDDOWN(IF(O715=O714,V714,(ROW()-430)/54+0.01),2)</f>
        <v>5.28</v>
      </c>
      <c r="W715" s="25">
        <f>ROUNDDOWN(IF(I715=I714,W714,MAX(_xlfn.NORM.INV((ROW()-646)/402,250,43),150))/10,0)*10</f>
        <v>200</v>
      </c>
      <c r="X715" s="21">
        <f>ROUNDDOWN(IF(W715=W714,X714,(ROW()-646)/402),2)</f>
        <v>0.15</v>
      </c>
      <c r="Y715" s="3" t="e">
        <f>ROUNDDOWN(IF(L715=L714,Y714,MAX(_xlfn.NORM.INV((ROW()-715)/333,250,43),150))/10,0)*10</f>
        <v>#NUM!</v>
      </c>
      <c r="Z715" s="21" t="e">
        <f>ROUNDDOWN(IF(Y715=Y714,Z714,(ROW()-715)/333),2)</f>
        <v>#NUM!</v>
      </c>
    </row>
    <row r="716" spans="1:28" x14ac:dyDescent="0.2">
      <c r="A716" s="4" t="s">
        <v>338</v>
      </c>
      <c r="B716" s="10" t="s">
        <v>339</v>
      </c>
      <c r="C716" s="14" t="s">
        <v>335</v>
      </c>
      <c r="D716" s="10"/>
      <c r="E716" s="3" t="s">
        <v>203</v>
      </c>
      <c r="F716" s="3" t="s">
        <v>332</v>
      </c>
      <c r="G716" s="3" t="s">
        <v>20</v>
      </c>
      <c r="H716" s="3" t="s">
        <v>67</v>
      </c>
      <c r="I716" s="3">
        <v>-7</v>
      </c>
      <c r="J716" s="3">
        <v>200</v>
      </c>
      <c r="K716" s="21">
        <v>0.15</v>
      </c>
      <c r="L716" s="3">
        <v>40</v>
      </c>
      <c r="M716" s="3">
        <v>260</v>
      </c>
      <c r="N716" s="21">
        <v>0.6</v>
      </c>
      <c r="O716" s="25">
        <v>460</v>
      </c>
      <c r="P716" s="21">
        <v>0.38</v>
      </c>
      <c r="Q716" s="21">
        <v>0.45</v>
      </c>
      <c r="T716" s="25">
        <f>J716+M716</f>
        <v>460</v>
      </c>
      <c r="U716" s="21">
        <f>ROUNDDOWN(IF(T716=T715,U715,(ROW()-715)/333),2)</f>
        <v>0</v>
      </c>
      <c r="V716" s="21">
        <f>ROUNDDOWN(IF(O716=O715,V715,(ROW()-430)/54+0.01),2)</f>
        <v>5.3</v>
      </c>
      <c r="W716" s="25">
        <f>ROUNDDOWN(IF(I716=I715,W715,MAX(_xlfn.NORM.INV((ROW()-646)/402,250,43),150))/10,0)*10</f>
        <v>200</v>
      </c>
      <c r="X716" s="21">
        <f>ROUNDDOWN(IF(W716=W715,X715,(ROW()-646)/402),2)</f>
        <v>0.15</v>
      </c>
      <c r="Y716" s="3">
        <f>ROUNDDOWN(IF(L716=L715,Y715,MAX(_xlfn.NORM.INV((ROW()-715)/333,250,43),150))/10,0)*10</f>
        <v>150</v>
      </c>
      <c r="Z716" s="21" t="e">
        <f>ROUNDDOWN(IF(Y716=Y715,Z715,(ROW()-715)/333),2)</f>
        <v>#NUM!</v>
      </c>
    </row>
    <row r="717" spans="1:28" x14ac:dyDescent="0.2">
      <c r="A717" s="4" t="s">
        <v>444</v>
      </c>
      <c r="B717" s="10" t="s">
        <v>445</v>
      </c>
      <c r="C717" s="14" t="s">
        <v>437</v>
      </c>
      <c r="D717" s="10"/>
      <c r="E717" s="3" t="s">
        <v>203</v>
      </c>
      <c r="F717" s="3" t="s">
        <v>423</v>
      </c>
      <c r="G717" s="3" t="s">
        <v>20</v>
      </c>
      <c r="H717" s="3" t="s">
        <v>67</v>
      </c>
      <c r="I717" s="3">
        <v>-7</v>
      </c>
      <c r="J717" s="3">
        <v>200</v>
      </c>
      <c r="K717" s="21">
        <v>0.15</v>
      </c>
      <c r="L717" s="3">
        <v>49</v>
      </c>
      <c r="M717" s="2">
        <v>270</v>
      </c>
      <c r="N717" s="23">
        <v>0.68</v>
      </c>
      <c r="O717" s="28">
        <v>470</v>
      </c>
      <c r="P717" s="23">
        <v>0.44</v>
      </c>
      <c r="Q717" s="23">
        <v>0.51</v>
      </c>
      <c r="S717" s="23"/>
      <c r="T717" s="25">
        <f>J717+M717</f>
        <v>470</v>
      </c>
      <c r="U717" s="21">
        <f>ROUNDDOWN(IF(T717=T716,U716,(ROW()-715)/333),2)</f>
        <v>0</v>
      </c>
      <c r="V717" s="21">
        <f>ROUNDDOWN(IF(O717=O716,V716,(ROW()-430)/54+0.01),2)</f>
        <v>5.32</v>
      </c>
      <c r="W717" s="25">
        <f>ROUNDDOWN(IF(I717=I716,W716,MAX(_xlfn.NORM.INV((ROW()-646)/402,250,43),150))/10,0)*10</f>
        <v>200</v>
      </c>
      <c r="X717" s="21">
        <f>ROUNDDOWN(IF(W717=W716,X716,(ROW()-646)/402),2)</f>
        <v>0.15</v>
      </c>
      <c r="Y717" s="3">
        <f>ROUNDDOWN(IF(L717=L716,Y716,MAX(_xlfn.NORM.INV((ROW()-715)/333,250,43),150))/10,0)*10</f>
        <v>150</v>
      </c>
      <c r="Z717" s="21" t="e">
        <f>ROUNDDOWN(IF(Y717=Y716,Z716,(ROW()-715)/333),2)</f>
        <v>#NUM!</v>
      </c>
      <c r="AA717" s="2"/>
      <c r="AB717" s="2"/>
    </row>
    <row r="718" spans="1:28" x14ac:dyDescent="0.2">
      <c r="A718" s="4" t="s">
        <v>1445</v>
      </c>
      <c r="B718" s="10" t="s">
        <v>1446</v>
      </c>
      <c r="C718" s="14" t="s">
        <v>1442</v>
      </c>
      <c r="D718" s="10"/>
      <c r="E718" s="3" t="s">
        <v>1443</v>
      </c>
      <c r="F718" s="3" t="s">
        <v>1444</v>
      </c>
      <c r="G718" s="3" t="s">
        <v>20</v>
      </c>
      <c r="H718" s="3" t="s">
        <v>67</v>
      </c>
      <c r="I718" s="3">
        <v>-7</v>
      </c>
      <c r="J718" s="3">
        <v>200</v>
      </c>
      <c r="K718" s="21">
        <v>0.15</v>
      </c>
      <c r="L718" s="3">
        <v>12</v>
      </c>
      <c r="M718" s="3">
        <v>210</v>
      </c>
      <c r="N718" s="21">
        <v>0.18</v>
      </c>
      <c r="O718" s="25">
        <v>410</v>
      </c>
      <c r="P718" s="21">
        <v>0.15</v>
      </c>
      <c r="Q718" s="21">
        <v>0.33</v>
      </c>
      <c r="T718" s="25">
        <f>J718+M718</f>
        <v>410</v>
      </c>
      <c r="U718" s="21">
        <f>ROUNDDOWN(IF(T718=T717,U717,(ROW()-715)/333),2)</f>
        <v>0</v>
      </c>
      <c r="V718" s="21">
        <f>ROUNDDOWN(IF(O718=O717,V717,(ROW()-508)/9+0.11),2)</f>
        <v>23.44</v>
      </c>
      <c r="W718" s="25">
        <f>ROUNDDOWN(IF(I718=I717,W717,MAX(_xlfn.NORM.INV((ROW()-646)/402,250,43),150))/10,0)*10</f>
        <v>200</v>
      </c>
      <c r="X718" s="21">
        <f>ROUNDDOWN(IF(W718=W717,X717,(ROW()-646)/402),2)</f>
        <v>0.15</v>
      </c>
      <c r="Y718" s="3">
        <f>ROUNDDOWN(IF(L718=L717,Y717,MAX(_xlfn.NORM.INV((ROW()-715)/333,250,43),150))/10,0)*10</f>
        <v>150</v>
      </c>
      <c r="Z718" s="21" t="e">
        <f>ROUNDDOWN(IF(Y718=Y717,Z717,(ROW()-715)/333),2)</f>
        <v>#NUM!</v>
      </c>
    </row>
    <row r="719" spans="1:28" x14ac:dyDescent="0.2">
      <c r="A719" s="4" t="s">
        <v>711</v>
      </c>
      <c r="B719" s="10" t="s">
        <v>712</v>
      </c>
      <c r="C719" s="14" t="s">
        <v>674</v>
      </c>
      <c r="D719" s="10"/>
      <c r="E719" s="3" t="s">
        <v>65</v>
      </c>
      <c r="F719" s="3" t="s">
        <v>675</v>
      </c>
      <c r="G719" s="3" t="s">
        <v>20</v>
      </c>
      <c r="H719" s="3" t="s">
        <v>67</v>
      </c>
      <c r="I719" s="3">
        <v>-7</v>
      </c>
      <c r="J719" s="3">
        <v>200</v>
      </c>
      <c r="K719" s="21">
        <v>0.15</v>
      </c>
      <c r="L719" s="3">
        <v>35</v>
      </c>
      <c r="M719" s="3">
        <v>250</v>
      </c>
      <c r="N719" s="21">
        <v>0.5</v>
      </c>
      <c r="O719" s="25">
        <v>450</v>
      </c>
      <c r="P719" s="21">
        <v>0.32</v>
      </c>
      <c r="Q719" s="21">
        <v>0.25</v>
      </c>
      <c r="T719" s="25">
        <f>J719+M719</f>
        <v>450</v>
      </c>
      <c r="U719" s="21">
        <f>ROUNDDOWN(IF(T719=T718,U718,(ROW()-715)/333),2)</f>
        <v>0.01</v>
      </c>
      <c r="V719" s="21">
        <f>ROUNDDOWN(IF(O719=O718,V718,(ROW()-670)/66+0.03),2)</f>
        <v>0.77</v>
      </c>
      <c r="W719" s="25">
        <f>ROUNDDOWN(IF(I719=I718,W718,MAX(_xlfn.NORM.INV((ROW()-646)/402,250,43),150))/10,0)*10</f>
        <v>200</v>
      </c>
      <c r="X719" s="21">
        <f>ROUNDDOWN(IF(W719=W718,X718,(ROW()-646)/402),2)</f>
        <v>0.15</v>
      </c>
      <c r="Y719" s="3">
        <f>ROUNDDOWN(IF(L719=L718,Y718,MAX(_xlfn.NORM.INV((ROW()-715)/333,250,43),150))/10,0)*10</f>
        <v>150</v>
      </c>
      <c r="Z719" s="21" t="e">
        <f>ROUNDDOWN(IF(Y719=Y718,Z718,(ROW()-715)/333),2)</f>
        <v>#NUM!</v>
      </c>
    </row>
    <row r="720" spans="1:28" x14ac:dyDescent="0.2">
      <c r="A720" s="4" t="s">
        <v>706</v>
      </c>
      <c r="B720" s="10" t="s">
        <v>707</v>
      </c>
      <c r="C720" s="14" t="s">
        <v>674</v>
      </c>
      <c r="D720" s="10"/>
      <c r="E720" s="3" t="s">
        <v>65</v>
      </c>
      <c r="F720" s="3" t="s">
        <v>675</v>
      </c>
      <c r="G720" s="3" t="s">
        <v>20</v>
      </c>
      <c r="H720" s="3" t="s">
        <v>67</v>
      </c>
      <c r="I720" s="3">
        <v>-7</v>
      </c>
      <c r="J720" s="3">
        <v>200</v>
      </c>
      <c r="K720" s="21">
        <v>0.15</v>
      </c>
      <c r="L720" s="3">
        <v>42</v>
      </c>
      <c r="M720" s="3">
        <v>260</v>
      </c>
      <c r="N720" s="21">
        <v>0.6</v>
      </c>
      <c r="O720" s="25">
        <v>460</v>
      </c>
      <c r="P720" s="21">
        <v>0.38</v>
      </c>
      <c r="Q720" s="21">
        <v>0.3</v>
      </c>
      <c r="T720" s="25">
        <f>J720+M720</f>
        <v>460</v>
      </c>
      <c r="U720" s="21">
        <f>ROUNDDOWN(IF(T720=T719,U719,(ROW()-715)/333),2)</f>
        <v>0.01</v>
      </c>
      <c r="V720" s="21">
        <f>ROUNDDOWN(IF(O720=O719,V719,(ROW()-670)/66+0.03),2)</f>
        <v>0.78</v>
      </c>
      <c r="W720" s="25">
        <f>ROUNDDOWN(IF(I720=I719,W719,MAX(_xlfn.NORM.INV((ROW()-646)/402,250,43),150))/10,0)*10</f>
        <v>200</v>
      </c>
      <c r="X720" s="21">
        <f>ROUNDDOWN(IF(W720=W719,X719,(ROW()-646)/402),2)</f>
        <v>0.15</v>
      </c>
      <c r="Y720" s="3">
        <f>ROUNDDOWN(IF(L720=L719,Y719,MAX(_xlfn.NORM.INV((ROW()-715)/333,250,43),150))/10,0)*10</f>
        <v>150</v>
      </c>
      <c r="Z720" s="21" t="e">
        <f>ROUNDDOWN(IF(Y720=Y719,Z719,(ROW()-715)/333),2)</f>
        <v>#NUM!</v>
      </c>
    </row>
    <row r="721" spans="1:26" x14ac:dyDescent="0.2">
      <c r="A721" s="4" t="s">
        <v>704</v>
      </c>
      <c r="B721" s="10" t="s">
        <v>705</v>
      </c>
      <c r="C721" s="14" t="s">
        <v>674</v>
      </c>
      <c r="D721" s="10"/>
      <c r="E721" s="3" t="s">
        <v>65</v>
      </c>
      <c r="F721" s="3" t="s">
        <v>675</v>
      </c>
      <c r="G721" s="3" t="s">
        <v>20</v>
      </c>
      <c r="H721" s="3" t="s">
        <v>67</v>
      </c>
      <c r="I721" s="3">
        <v>-7</v>
      </c>
      <c r="J721" s="3">
        <v>200</v>
      </c>
      <c r="K721" s="21">
        <v>0.15</v>
      </c>
      <c r="L721" s="3">
        <v>42</v>
      </c>
      <c r="M721" s="3">
        <v>260</v>
      </c>
      <c r="N721" s="21">
        <v>0.6</v>
      </c>
      <c r="O721" s="25">
        <v>460</v>
      </c>
      <c r="P721" s="21">
        <v>0.38</v>
      </c>
      <c r="Q721" s="21">
        <v>0.3</v>
      </c>
      <c r="T721" s="25">
        <f>J721+M721</f>
        <v>460</v>
      </c>
      <c r="U721" s="21">
        <f>ROUNDDOWN(IF(T721=T720,U720,(ROW()-715)/333),2)</f>
        <v>0.01</v>
      </c>
      <c r="V721" s="21">
        <f>ROUNDDOWN(IF(O721=O720,V720,(ROW()-670)/66+0.03),2)</f>
        <v>0.78</v>
      </c>
      <c r="W721" s="25">
        <f>ROUNDDOWN(IF(I721=I720,W720,MAX(_xlfn.NORM.INV((ROW()-646)/402,250,43),150))/10,0)*10</f>
        <v>200</v>
      </c>
      <c r="X721" s="21">
        <f>ROUNDDOWN(IF(W721=W720,X720,(ROW()-646)/402),2)</f>
        <v>0.15</v>
      </c>
      <c r="Y721" s="3">
        <f>ROUNDDOWN(IF(L721=L720,Y720,MAX(_xlfn.NORM.INV((ROW()-715)/333,250,43),150))/10,0)*10</f>
        <v>150</v>
      </c>
      <c r="Z721" s="21" t="e">
        <f>ROUNDDOWN(IF(Y721=Y720,Z720,(ROW()-715)/333),2)</f>
        <v>#NUM!</v>
      </c>
    </row>
    <row r="722" spans="1:26" x14ac:dyDescent="0.2">
      <c r="A722" s="4" t="s">
        <v>586</v>
      </c>
      <c r="B722" s="10" t="s">
        <v>587</v>
      </c>
      <c r="C722" s="14" t="s">
        <v>575</v>
      </c>
      <c r="D722" s="10"/>
      <c r="E722" s="3" t="s">
        <v>576</v>
      </c>
      <c r="F722" s="3" t="s">
        <v>577</v>
      </c>
      <c r="G722" s="3" t="s">
        <v>20</v>
      </c>
      <c r="H722" s="3" t="s">
        <v>67</v>
      </c>
      <c r="I722" s="3">
        <v>-7</v>
      </c>
      <c r="J722" s="3">
        <v>200</v>
      </c>
      <c r="K722" s="21">
        <v>0.15</v>
      </c>
      <c r="L722" s="3">
        <v>68</v>
      </c>
      <c r="M722" s="3">
        <v>290</v>
      </c>
      <c r="N722" s="21">
        <v>0.82</v>
      </c>
      <c r="O722" s="25">
        <v>490</v>
      </c>
      <c r="P722" s="21">
        <v>0.54</v>
      </c>
      <c r="Q722" s="21">
        <v>0.43</v>
      </c>
      <c r="T722" s="25">
        <f>J722+M722</f>
        <v>490</v>
      </c>
      <c r="U722" s="21">
        <f>ROUNDDOWN(IF(T722=T721,U721,(ROW()-715)/333),2)</f>
        <v>0.02</v>
      </c>
      <c r="V722" s="21">
        <f>ROUNDDOWN(IF(O722=O721,V721,(ROW()-812)/36+0.02),2)</f>
        <v>-2.48</v>
      </c>
      <c r="W722" s="25">
        <f>ROUNDDOWN(IF(I722=I721,W721,MAX(_xlfn.NORM.INV((ROW()-646)/402,250,43),150))/10,0)*10</f>
        <v>200</v>
      </c>
      <c r="X722" s="21">
        <f>ROUNDDOWN(IF(W722=W721,X721,(ROW()-646)/402),2)</f>
        <v>0.15</v>
      </c>
      <c r="Y722" s="3">
        <f>ROUNDDOWN(IF(L722=L721,Y721,MAX(_xlfn.NORM.INV((ROW()-715)/333,250,43),150))/10,0)*10</f>
        <v>160</v>
      </c>
      <c r="Z722" s="21">
        <f>ROUNDDOWN(IF(Y722=Y721,Z721,(ROW()-715)/333),2)</f>
        <v>0.02</v>
      </c>
    </row>
    <row r="723" spans="1:26" x14ac:dyDescent="0.2">
      <c r="A723" s="4" t="s">
        <v>302</v>
      </c>
      <c r="B723" s="10" t="s">
        <v>303</v>
      </c>
      <c r="C723" s="14" t="s">
        <v>279</v>
      </c>
      <c r="D723" s="10"/>
      <c r="E723" s="3" t="s">
        <v>280</v>
      </c>
      <c r="F723" s="3" t="s">
        <v>281</v>
      </c>
      <c r="G723" s="3" t="s">
        <v>20</v>
      </c>
      <c r="H723" s="3" t="s">
        <v>67</v>
      </c>
      <c r="I723" s="3">
        <v>-7</v>
      </c>
      <c r="J723" s="3">
        <v>200</v>
      </c>
      <c r="K723" s="21">
        <v>0.15</v>
      </c>
      <c r="L723" s="3">
        <v>17</v>
      </c>
      <c r="M723" s="3">
        <v>220</v>
      </c>
      <c r="N723" s="21">
        <v>0.26</v>
      </c>
      <c r="O723" s="25">
        <v>420</v>
      </c>
      <c r="P723" s="21">
        <v>0.18</v>
      </c>
      <c r="Q723" s="21">
        <v>0.14000000000000001</v>
      </c>
      <c r="T723" s="25">
        <f>J723+M723</f>
        <v>420</v>
      </c>
      <c r="U723" s="21">
        <f>ROUNDDOWN(IF(T723=T722,U722,(ROW()-715)/333),2)</f>
        <v>0.02</v>
      </c>
      <c r="V723" s="21">
        <f>ROUNDDOWN(IF(O723=O722,V722,(ROW()-998)/20+0.04),2)</f>
        <v>-13.71</v>
      </c>
      <c r="W723" s="25">
        <f>ROUNDDOWN(IF(I723=I722,W722,MAX(_xlfn.NORM.INV((ROW()-646)/402,250,43),150))/10,0)*10</f>
        <v>200</v>
      </c>
      <c r="X723" s="21">
        <f>ROUNDDOWN(IF(W723=W722,X722,(ROW()-646)/402),2)</f>
        <v>0.15</v>
      </c>
      <c r="Y723" s="3">
        <f>ROUNDDOWN(IF(L723=L722,Y722,MAX(_xlfn.NORM.INV((ROW()-715)/333,250,43),150))/10,0)*10</f>
        <v>160</v>
      </c>
      <c r="Z723" s="21">
        <f>ROUNDDOWN(IF(Y723=Y722,Z722,(ROW()-715)/333),2)</f>
        <v>0.02</v>
      </c>
    </row>
    <row r="724" spans="1:26" x14ac:dyDescent="0.2">
      <c r="A724" s="3" t="s">
        <v>2314</v>
      </c>
      <c r="B724" s="3" t="s">
        <v>2315</v>
      </c>
      <c r="C724" s="14" t="s">
        <v>2307</v>
      </c>
      <c r="E724" s="3" t="s">
        <v>2308</v>
      </c>
      <c r="F724" s="3" t="s">
        <v>2309</v>
      </c>
      <c r="G724" s="3" t="s">
        <v>20</v>
      </c>
      <c r="H724" s="3" t="s">
        <v>21</v>
      </c>
      <c r="I724" s="3">
        <v>-7</v>
      </c>
      <c r="J724" s="3">
        <v>200</v>
      </c>
      <c r="K724" s="21">
        <v>0.15</v>
      </c>
      <c r="L724" s="3">
        <v>7</v>
      </c>
      <c r="M724" s="3">
        <v>220</v>
      </c>
      <c r="N724" s="21">
        <v>0.28000000000000003</v>
      </c>
      <c r="O724" s="25">
        <v>420</v>
      </c>
      <c r="P724" s="21">
        <v>0.06</v>
      </c>
      <c r="Q724" s="21">
        <v>0.24</v>
      </c>
      <c r="T724" s="25">
        <f>J724+M724</f>
        <v>420</v>
      </c>
      <c r="U724" s="21">
        <f>ROUNDDOWN(IF(T724=T723,U723,(ROW()-646)/69+0.01),2)</f>
        <v>0.02</v>
      </c>
      <c r="V724" s="21">
        <v>0.24</v>
      </c>
      <c r="W724" s="25">
        <f>ROUNDDOWN(IF(I724=I723,W723,MAX(_xlfn.NORM.INV((ROW()-646)/402,250,43),150))/10,0)*10</f>
        <v>200</v>
      </c>
      <c r="X724" s="21">
        <f>ROUNDDOWN(IF(W724=W723,X723,(ROW()-646)/402),2)</f>
        <v>0.15</v>
      </c>
      <c r="Y724" s="3" t="e">
        <f>ROUNDDOWN(IF(L724=L725,Y723,MAX(_xlfn.NORM.INV((ROW()-646)/69,250,43),150))/10,0)*10</f>
        <v>#NUM!</v>
      </c>
      <c r="Z724" s="21" t="e">
        <f>ROUNDDOWN(IF(Y724=Y723,Z723,(ROW()-646)/69+0.02),2)</f>
        <v>#NUM!</v>
      </c>
    </row>
    <row r="725" spans="1:26" x14ac:dyDescent="0.2">
      <c r="A725" s="3" t="s">
        <v>2368</v>
      </c>
      <c r="B725" s="3" t="s">
        <v>2369</v>
      </c>
      <c r="C725" s="14" t="s">
        <v>2365</v>
      </c>
      <c r="E725" s="3" t="s">
        <v>2366</v>
      </c>
      <c r="F725" s="3" t="s">
        <v>2367</v>
      </c>
      <c r="G725" s="3" t="s">
        <v>20</v>
      </c>
      <c r="H725" s="3" t="s">
        <v>67</v>
      </c>
      <c r="I725" s="3">
        <v>-7</v>
      </c>
      <c r="J725" s="3">
        <v>200</v>
      </c>
      <c r="K725" s="21">
        <v>0.15</v>
      </c>
      <c r="L725" s="3">
        <v>22</v>
      </c>
      <c r="M725" s="3">
        <v>230</v>
      </c>
      <c r="N725" s="21">
        <v>0.32</v>
      </c>
      <c r="O725" s="25">
        <v>430</v>
      </c>
      <c r="P725" s="21">
        <v>0.23</v>
      </c>
      <c r="Q725" s="21">
        <v>0.49</v>
      </c>
      <c r="T725" s="25">
        <f>J725+M725</f>
        <v>430</v>
      </c>
      <c r="U725" s="21">
        <f>ROUNDDOWN(IF(T725=T724,U724,(ROW()-715)/333),2)</f>
        <v>0.03</v>
      </c>
      <c r="V725" s="21">
        <v>0.49</v>
      </c>
      <c r="W725" s="25">
        <f>ROUNDDOWN(IF(I725=I724,W724,MAX(_xlfn.NORM.INV((ROW()-646)/402,250,43),150))/10,0)*10</f>
        <v>200</v>
      </c>
      <c r="X725" s="21">
        <f>ROUNDDOWN(IF(W725=W724,X724,(ROW()-646)/402),2)</f>
        <v>0.15</v>
      </c>
      <c r="Y725" s="3">
        <f>ROUNDDOWN(IF(L725=L724,Y724,MAX(_xlfn.NORM.INV((ROW()-715)/333,250,43),150))/10,0)*10</f>
        <v>160</v>
      </c>
      <c r="Z725" s="21" t="e">
        <f>ROUNDDOWN(IF(Y725=Y724,Z724,(ROW()-715)/333),2)</f>
        <v>#NUM!</v>
      </c>
    </row>
    <row r="726" spans="1:26" x14ac:dyDescent="0.2">
      <c r="A726" s="3" t="s">
        <v>2236</v>
      </c>
      <c r="B726" s="3" t="s">
        <v>2237</v>
      </c>
      <c r="C726" s="14" t="s">
        <v>2225</v>
      </c>
      <c r="E726" s="3" t="s">
        <v>2226</v>
      </c>
      <c r="F726" s="3" t="s">
        <v>2227</v>
      </c>
      <c r="G726" s="3" t="s">
        <v>20</v>
      </c>
      <c r="H726" s="3" t="s">
        <v>67</v>
      </c>
      <c r="I726" s="3">
        <v>-6</v>
      </c>
      <c r="J726" s="3">
        <v>210</v>
      </c>
      <c r="K726" s="21">
        <v>0.19</v>
      </c>
      <c r="L726" s="3">
        <v>0</v>
      </c>
      <c r="M726" s="3">
        <v>150</v>
      </c>
      <c r="N726" s="21">
        <v>0.01</v>
      </c>
      <c r="O726" s="25">
        <v>360</v>
      </c>
      <c r="P726" s="21">
        <v>0.03</v>
      </c>
      <c r="Q726" s="21">
        <v>0.06</v>
      </c>
      <c r="T726" s="25">
        <f>J726+M726</f>
        <v>360</v>
      </c>
      <c r="U726" s="21">
        <f>ROUNDDOWN(IF(T726=T725,U725,(ROW()-715)/333),2)</f>
        <v>0.03</v>
      </c>
      <c r="V726" s="21">
        <f>ROUNDDOWN(IF(O726=O725,V725,(ROW()-192)/27+0.03),2)</f>
        <v>19.8</v>
      </c>
      <c r="W726" s="25">
        <f>ROUNDDOWN(IF(I726=I725,W725,MAX(_xlfn.NORM.INV((ROW()-646)/402,250,43),150))/10,0)*10</f>
        <v>210</v>
      </c>
      <c r="X726" s="21">
        <f>ROUNDDOWN(IF(W726=W725,X725,(ROW()-646)/402),2)</f>
        <v>0.19</v>
      </c>
      <c r="Y726" s="3">
        <f>ROUNDDOWN(IF(L726=L725,Y725,MAX(_xlfn.NORM.INV((ROW()-715)/333,250,43),150))/10,0)*10</f>
        <v>170</v>
      </c>
      <c r="Z726" s="21">
        <f>ROUNDDOWN(IF(Y726=Y725,Z725,(ROW()-715)/333),2)</f>
        <v>0.03</v>
      </c>
    </row>
    <row r="727" spans="1:26" x14ac:dyDescent="0.2">
      <c r="A727" s="4" t="s">
        <v>1152</v>
      </c>
      <c r="B727" s="10" t="s">
        <v>1153</v>
      </c>
      <c r="C727" s="14" t="s">
        <v>1142</v>
      </c>
      <c r="D727" s="10"/>
      <c r="E727" s="3" t="s">
        <v>576</v>
      </c>
      <c r="F727" s="3" t="s">
        <v>1143</v>
      </c>
      <c r="G727" s="3" t="s">
        <v>20</v>
      </c>
      <c r="H727" s="3" t="s">
        <v>21</v>
      </c>
      <c r="I727" s="3">
        <v>-6</v>
      </c>
      <c r="J727" s="3">
        <v>210</v>
      </c>
      <c r="K727" s="21">
        <v>0.19</v>
      </c>
      <c r="L727" s="3">
        <v>18</v>
      </c>
      <c r="M727" s="3">
        <v>240</v>
      </c>
      <c r="N727" s="21">
        <v>0.45</v>
      </c>
      <c r="O727" s="25">
        <v>450</v>
      </c>
      <c r="P727" s="21">
        <v>0.18</v>
      </c>
      <c r="Q727" s="21">
        <v>0.15000000000000002</v>
      </c>
      <c r="T727" s="25">
        <f>J727+M727</f>
        <v>450</v>
      </c>
      <c r="U727" s="21">
        <f>ROUNDDOWN(IF(T727=T726,U726,(ROW()-646)/69+0.01),2)</f>
        <v>1.18</v>
      </c>
      <c r="V727" s="21">
        <f>1%+0.14</f>
        <v>0.15000000000000002</v>
      </c>
      <c r="W727" s="25">
        <f>ROUNDDOWN(IF(I727=I726,W726,MAX(_xlfn.NORM.INV((ROW()-646)/402,250,43),150))/10,0)*10</f>
        <v>210</v>
      </c>
      <c r="X727" s="21">
        <f>ROUNDDOWN(IF(W727=W726,X726,(ROW()-646)/402),2)</f>
        <v>0.19</v>
      </c>
      <c r="Y727" s="3">
        <f>ROUNDDOWN(IF(L727=L728,Y726,MAX(_xlfn.NORM.INV((ROW()-646)/69,250,43),150))/10,0)*10</f>
        <v>170</v>
      </c>
      <c r="Z727" s="21">
        <f>ROUNDDOWN(IF(Y727=Y726,Z726,(ROW()-646)/69+0.02),2)</f>
        <v>0.03</v>
      </c>
    </row>
    <row r="728" spans="1:26" x14ac:dyDescent="0.2">
      <c r="A728" s="4" t="s">
        <v>1648</v>
      </c>
      <c r="B728" s="10" t="s">
        <v>1649</v>
      </c>
      <c r="C728" s="14" t="s">
        <v>1638</v>
      </c>
      <c r="D728" s="10"/>
      <c r="E728" s="3" t="s">
        <v>576</v>
      </c>
      <c r="F728" s="3" t="s">
        <v>1639</v>
      </c>
      <c r="G728" s="3" t="s">
        <v>20</v>
      </c>
      <c r="H728" s="3" t="s">
        <v>67</v>
      </c>
      <c r="I728" s="3">
        <v>-6</v>
      </c>
      <c r="J728" s="3">
        <v>210</v>
      </c>
      <c r="K728" s="21">
        <v>0.19</v>
      </c>
      <c r="L728" s="3">
        <v>18</v>
      </c>
      <c r="M728" s="3">
        <v>220</v>
      </c>
      <c r="N728" s="21">
        <v>0.26</v>
      </c>
      <c r="O728" s="25">
        <v>430</v>
      </c>
      <c r="P728" s="21">
        <v>0.23</v>
      </c>
      <c r="Q728" s="21">
        <v>0.1</v>
      </c>
      <c r="T728" s="25">
        <f>J728+M728</f>
        <v>430</v>
      </c>
      <c r="U728" s="21">
        <f>ROUNDDOWN(IF(T728=T727,U727,(ROW()-715)/333),2)</f>
        <v>0.03</v>
      </c>
      <c r="V728" s="21">
        <f>ROUNDDOWN(IF(O728=O727,V727,(ROW()-812)/36+0.02),2)</f>
        <v>-2.31</v>
      </c>
      <c r="W728" s="25">
        <f>ROUNDDOWN(IF(I728=I727,W727,MAX(_xlfn.NORM.INV((ROW()-646)/402,250,43),150))/10,0)*10</f>
        <v>210</v>
      </c>
      <c r="X728" s="21">
        <f>ROUNDDOWN(IF(W728=W727,X727,(ROW()-646)/402),2)</f>
        <v>0.19</v>
      </c>
      <c r="Y728" s="3">
        <f>ROUNDDOWN(IF(L728=L727,Y727,MAX(_xlfn.NORM.INV((ROW()-715)/333,250,43),150))/10,0)*10</f>
        <v>170</v>
      </c>
      <c r="Z728" s="21">
        <f>ROUNDDOWN(IF(Y728=Y727,Z727,(ROW()-715)/333),2)</f>
        <v>0.03</v>
      </c>
    </row>
    <row r="729" spans="1:26" x14ac:dyDescent="0.2">
      <c r="A729" s="4" t="s">
        <v>1646</v>
      </c>
      <c r="B729" s="10" t="s">
        <v>1647</v>
      </c>
      <c r="C729" s="14" t="s">
        <v>1638</v>
      </c>
      <c r="D729" s="10"/>
      <c r="E729" s="3" t="s">
        <v>576</v>
      </c>
      <c r="F729" s="3" t="s">
        <v>1639</v>
      </c>
      <c r="G729" s="3" t="s">
        <v>20</v>
      </c>
      <c r="H729" s="3" t="s">
        <v>67</v>
      </c>
      <c r="I729" s="3">
        <v>-6</v>
      </c>
      <c r="J729" s="3">
        <v>210</v>
      </c>
      <c r="K729" s="21">
        <v>0.19</v>
      </c>
      <c r="L729" s="3">
        <v>20</v>
      </c>
      <c r="M729" s="3">
        <v>220</v>
      </c>
      <c r="N729" s="21">
        <v>0.26</v>
      </c>
      <c r="O729" s="25">
        <v>430</v>
      </c>
      <c r="P729" s="21">
        <v>0.23</v>
      </c>
      <c r="Q729" s="21">
        <v>0.1</v>
      </c>
      <c r="T729" s="25">
        <f>J729+M729</f>
        <v>430</v>
      </c>
      <c r="U729" s="21">
        <f>ROUNDDOWN(IF(T729=T728,U728,(ROW()-715)/333),2)</f>
        <v>0.03</v>
      </c>
      <c r="V729" s="21">
        <f>ROUNDDOWN(IF(O729=O728,V728,(ROW()-812)/36+0.02),2)</f>
        <v>-2.31</v>
      </c>
      <c r="W729" s="25">
        <f>ROUNDDOWN(IF(I729=I728,W728,MAX(_xlfn.NORM.INV((ROW()-646)/402,250,43),150))/10,0)*10</f>
        <v>210</v>
      </c>
      <c r="X729" s="21">
        <f>ROUNDDOWN(IF(W729=W728,X728,(ROW()-646)/402),2)</f>
        <v>0.19</v>
      </c>
      <c r="Y729" s="3">
        <f>ROUNDDOWN(IF(L729=L728,Y728,MAX(_xlfn.NORM.INV((ROW()-715)/333,250,43),150))/10,0)*10</f>
        <v>170</v>
      </c>
      <c r="Z729" s="21">
        <f>ROUNDDOWN(IF(Y729=Y728,Z728,(ROW()-715)/333),2)</f>
        <v>0.03</v>
      </c>
    </row>
    <row r="730" spans="1:26" x14ac:dyDescent="0.2">
      <c r="A730" s="4" t="s">
        <v>903</v>
      </c>
      <c r="B730" s="10" t="s">
        <v>904</v>
      </c>
      <c r="C730" s="14" t="s">
        <v>900</v>
      </c>
      <c r="D730" s="10"/>
      <c r="E730" s="3" t="s">
        <v>894</v>
      </c>
      <c r="F730" s="3" t="s">
        <v>895</v>
      </c>
      <c r="G730" s="3" t="s">
        <v>20</v>
      </c>
      <c r="H730" s="3" t="s">
        <v>67</v>
      </c>
      <c r="I730" s="3">
        <v>-6</v>
      </c>
      <c r="J730" s="3">
        <v>210</v>
      </c>
      <c r="K730" s="21">
        <v>0.19</v>
      </c>
      <c r="L730" s="3">
        <v>39</v>
      </c>
      <c r="M730" s="3">
        <v>250</v>
      </c>
      <c r="N730" s="21">
        <v>0.5</v>
      </c>
      <c r="O730" s="25">
        <v>460</v>
      </c>
      <c r="P730" s="21">
        <v>0.38</v>
      </c>
      <c r="Q730" s="21">
        <v>0.47</v>
      </c>
      <c r="T730" s="25">
        <f>J730+M730</f>
        <v>460</v>
      </c>
      <c r="U730" s="21">
        <f>ROUNDDOWN(IF(T730=T729,U729,(ROW()-715)/333),2)</f>
        <v>0.04</v>
      </c>
      <c r="V730" s="21">
        <f>ROUNDDOWN(IF(O730=O729,V729,(ROW()-868)/19+0.05),2)</f>
        <v>-7.21</v>
      </c>
      <c r="W730" s="25">
        <f>ROUNDDOWN(IF(I730=I729,W729,MAX(_xlfn.NORM.INV((ROW()-646)/402,250,43),150))/10,0)*10</f>
        <v>210</v>
      </c>
      <c r="X730" s="21">
        <f>ROUNDDOWN(IF(W730=W729,X729,(ROW()-646)/402),2)</f>
        <v>0.19</v>
      </c>
      <c r="Y730" s="3">
        <f>ROUNDDOWN(IF(L730=L729,Y729,MAX(_xlfn.NORM.INV((ROW()-715)/333,250,43),150))/10,0)*10</f>
        <v>170</v>
      </c>
      <c r="Z730" s="21">
        <f>ROUNDDOWN(IF(Y730=Y729,Z729,(ROW()-715)/333),2)</f>
        <v>0.03</v>
      </c>
    </row>
    <row r="731" spans="1:26" x14ac:dyDescent="0.2">
      <c r="A731" s="3" t="s">
        <v>2258</v>
      </c>
      <c r="B731" s="3" t="s">
        <v>2259</v>
      </c>
      <c r="C731" s="14" t="s">
        <v>2225</v>
      </c>
      <c r="E731" s="3" t="s">
        <v>2226</v>
      </c>
      <c r="F731" s="3" t="s">
        <v>2227</v>
      </c>
      <c r="G731" s="3" t="s">
        <v>20</v>
      </c>
      <c r="H731" s="3" t="s">
        <v>67</v>
      </c>
      <c r="I731" s="3">
        <v>-5</v>
      </c>
      <c r="J731" s="3">
        <v>210</v>
      </c>
      <c r="K731" s="21">
        <v>0.19</v>
      </c>
      <c r="L731" s="3">
        <v>20</v>
      </c>
      <c r="M731" s="3">
        <v>220</v>
      </c>
      <c r="N731" s="21">
        <v>0.26</v>
      </c>
      <c r="O731" s="25">
        <v>430</v>
      </c>
      <c r="P731" s="21">
        <v>0.23</v>
      </c>
      <c r="Q731" s="21">
        <v>0.54</v>
      </c>
      <c r="T731" s="25">
        <f>J731+M731</f>
        <v>430</v>
      </c>
      <c r="U731" s="21">
        <f>ROUNDDOWN(IF(T731=T730,U730,(ROW()-715)/333),2)</f>
        <v>0.04</v>
      </c>
      <c r="V731" s="21">
        <f>ROUNDDOWN(IF(O731=O730,V730,(ROW()-192)/27+0.03),2)</f>
        <v>19.989999999999998</v>
      </c>
      <c r="W731" s="25">
        <f>ROUNDDOWN(IF(I731=I730,W730,MAX(_xlfn.NORM.INV((ROW()-646)/402,250,43),150))/10,0)*10</f>
        <v>210</v>
      </c>
      <c r="X731" s="21">
        <f>ROUNDDOWN(IF(W731=W730,X730,(ROW()-646)/402),2)</f>
        <v>0.19</v>
      </c>
      <c r="Y731" s="3">
        <f>ROUNDDOWN(IF(L731=L730,Y730,MAX(_xlfn.NORM.INV((ROW()-715)/333,250,43),150))/10,0)*10</f>
        <v>170</v>
      </c>
      <c r="Z731" s="21">
        <f>ROUNDDOWN(IF(Y731=Y730,Z730,(ROW()-715)/333),2)</f>
        <v>0.03</v>
      </c>
    </row>
    <row r="732" spans="1:26" x14ac:dyDescent="0.2">
      <c r="A732" s="4" t="s">
        <v>228</v>
      </c>
      <c r="B732" s="10" t="s">
        <v>229</v>
      </c>
      <c r="C732" s="14" t="s">
        <v>211</v>
      </c>
      <c r="D732" s="10"/>
      <c r="E732" s="3" t="s">
        <v>203</v>
      </c>
      <c r="F732" s="3" t="s">
        <v>204</v>
      </c>
      <c r="G732" s="3" t="s">
        <v>20</v>
      </c>
      <c r="H732" s="3" t="s">
        <v>67</v>
      </c>
      <c r="I732" s="3">
        <v>-5</v>
      </c>
      <c r="J732" s="3">
        <v>210</v>
      </c>
      <c r="K732" s="21">
        <v>0.19</v>
      </c>
      <c r="L732" s="3">
        <v>11</v>
      </c>
      <c r="M732" s="3">
        <v>200</v>
      </c>
      <c r="N732" s="21">
        <v>0.12</v>
      </c>
      <c r="O732" s="25">
        <v>410</v>
      </c>
      <c r="P732" s="21">
        <v>0.15</v>
      </c>
      <c r="Q732" s="21">
        <v>0.17</v>
      </c>
      <c r="T732" s="25">
        <f>J732+M732</f>
        <v>410</v>
      </c>
      <c r="U732" s="21">
        <f>ROUNDDOWN(IF(T732=T731,U731,(ROW()-715)/333),2)</f>
        <v>0.05</v>
      </c>
      <c r="V732" s="21">
        <f>ROUNDDOWN(IF(O732=O731,V731,(ROW()-430)/54+0.01),2)</f>
        <v>5.6</v>
      </c>
      <c r="W732" s="25">
        <f>ROUNDDOWN(IF(I732=I731,W731,MAX(_xlfn.NORM.INV((ROW()-646)/402,250,43),150))/10,0)*10</f>
        <v>210</v>
      </c>
      <c r="X732" s="21">
        <f>ROUNDDOWN(IF(W732=W731,X731,(ROW()-646)/402),2)</f>
        <v>0.19</v>
      </c>
      <c r="Y732" s="3">
        <f>ROUNDDOWN(IF(L732=L731,Y731,MAX(_xlfn.NORM.INV((ROW()-715)/333,250,43),150))/10,0)*10</f>
        <v>170</v>
      </c>
      <c r="Z732" s="21">
        <f>ROUNDDOWN(IF(Y732=Y731,Z731,(ROW()-715)/333),2)</f>
        <v>0.03</v>
      </c>
    </row>
    <row r="733" spans="1:26" x14ac:dyDescent="0.2">
      <c r="A733" s="4" t="s">
        <v>1286</v>
      </c>
      <c r="B733" s="10" t="s">
        <v>1287</v>
      </c>
      <c r="C733" s="14" t="s">
        <v>1273</v>
      </c>
      <c r="D733" s="10"/>
      <c r="E733" s="3" t="s">
        <v>203</v>
      </c>
      <c r="F733" s="3" t="s">
        <v>1268</v>
      </c>
      <c r="G733" s="3" t="s">
        <v>20</v>
      </c>
      <c r="H733" s="3" t="s">
        <v>67</v>
      </c>
      <c r="I733" s="3">
        <v>-5</v>
      </c>
      <c r="J733" s="3">
        <v>210</v>
      </c>
      <c r="K733" s="21">
        <v>0.19</v>
      </c>
      <c r="L733" s="3">
        <v>11</v>
      </c>
      <c r="M733" s="3">
        <v>200</v>
      </c>
      <c r="N733" s="21">
        <v>0.12</v>
      </c>
      <c r="O733" s="25">
        <v>410</v>
      </c>
      <c r="P733" s="21">
        <v>0.15</v>
      </c>
      <c r="Q733" s="21">
        <v>0.17</v>
      </c>
      <c r="T733" s="25">
        <f>J733+M733</f>
        <v>410</v>
      </c>
      <c r="U733" s="21">
        <f>ROUNDDOWN(IF(T733=T732,U732,(ROW()-715)/333),2)</f>
        <v>0.05</v>
      </c>
      <c r="V733" s="21">
        <f>ROUNDDOWN(IF(O733=O732,V732,(ROW()-430)/54+0.01),2)</f>
        <v>5.6</v>
      </c>
      <c r="W733" s="25">
        <f>ROUNDDOWN(IF(I733=I732,W732,MAX(_xlfn.NORM.INV((ROW()-646)/402,250,43),150))/10,0)*10</f>
        <v>210</v>
      </c>
      <c r="X733" s="21">
        <f>ROUNDDOWN(IF(W733=W732,X732,(ROW()-646)/402),2)</f>
        <v>0.19</v>
      </c>
      <c r="Y733" s="3">
        <f>ROUNDDOWN(IF(L733=L732,Y732,MAX(_xlfn.NORM.INV((ROW()-715)/333,250,43),150))/10,0)*10</f>
        <v>170</v>
      </c>
      <c r="Z733" s="21">
        <f>ROUNDDOWN(IF(Y733=Y732,Z732,(ROW()-715)/333),2)</f>
        <v>0.03</v>
      </c>
    </row>
    <row r="734" spans="1:26" x14ac:dyDescent="0.2">
      <c r="A734" s="4" t="s">
        <v>751</v>
      </c>
      <c r="B734" s="10" t="s">
        <v>752</v>
      </c>
      <c r="C734" s="14" t="s">
        <v>674</v>
      </c>
      <c r="D734" s="10"/>
      <c r="E734" s="3" t="s">
        <v>65</v>
      </c>
      <c r="F734" s="3" t="s">
        <v>675</v>
      </c>
      <c r="G734" s="3" t="s">
        <v>20</v>
      </c>
      <c r="H734" s="3" t="s">
        <v>67</v>
      </c>
      <c r="I734" s="3">
        <v>-5</v>
      </c>
      <c r="J734" s="3">
        <v>210</v>
      </c>
      <c r="K734" s="21">
        <v>0.19</v>
      </c>
      <c r="L734" s="3">
        <v>62</v>
      </c>
      <c r="M734" s="3">
        <v>290</v>
      </c>
      <c r="N734" s="21">
        <v>0.82</v>
      </c>
      <c r="O734" s="25">
        <v>500</v>
      </c>
      <c r="P734" s="21">
        <v>0.6</v>
      </c>
      <c r="Q734" s="21">
        <v>0.6</v>
      </c>
      <c r="T734" s="25">
        <f>J734+M734</f>
        <v>500</v>
      </c>
      <c r="U734" s="21">
        <f>ROUNDDOWN(IF(T734=T733,U733,(ROW()-715)/333),2)</f>
        <v>0.05</v>
      </c>
      <c r="V734" s="21">
        <f>ROUNDDOWN(IF(O734=O733,V733,(ROW()-670)/66+0.03),2)</f>
        <v>0.99</v>
      </c>
      <c r="W734" s="25">
        <f>ROUNDDOWN(IF(I734=I733,W733,MAX(_xlfn.NORM.INV((ROW()-646)/402,250,43),150))/10,0)*10</f>
        <v>210</v>
      </c>
      <c r="X734" s="21">
        <f>ROUNDDOWN(IF(W734=W733,X733,(ROW()-646)/402),2)</f>
        <v>0.19</v>
      </c>
      <c r="Y734" s="3">
        <f>ROUNDDOWN(IF(L734=L733,Y733,MAX(_xlfn.NORM.INV((ROW()-715)/333,250,43),150))/10,0)*10</f>
        <v>180</v>
      </c>
      <c r="Z734" s="21">
        <f>ROUNDDOWN(IF(Y734=Y733,Z733,(ROW()-715)/333),2)</f>
        <v>0.05</v>
      </c>
    </row>
    <row r="735" spans="1:26" x14ac:dyDescent="0.2">
      <c r="A735" s="4" t="s">
        <v>1811</v>
      </c>
      <c r="B735" s="10" t="s">
        <v>1812</v>
      </c>
      <c r="C735" s="14" t="s">
        <v>1743</v>
      </c>
      <c r="D735" s="10"/>
      <c r="E735" s="3" t="s">
        <v>1744</v>
      </c>
      <c r="F735" s="3" t="s">
        <v>1744</v>
      </c>
      <c r="G735" s="3" t="s">
        <v>20</v>
      </c>
      <c r="H735" s="3" t="s">
        <v>67</v>
      </c>
      <c r="I735" s="3">
        <v>-4</v>
      </c>
      <c r="J735" s="3">
        <v>210</v>
      </c>
      <c r="K735" s="21">
        <v>0.19</v>
      </c>
      <c r="L735" s="3">
        <v>11</v>
      </c>
      <c r="M735" s="3">
        <v>200</v>
      </c>
      <c r="N735" s="21">
        <v>0.12</v>
      </c>
      <c r="O735" s="25">
        <v>410</v>
      </c>
      <c r="P735" s="21">
        <v>0.15</v>
      </c>
      <c r="Q735" s="21">
        <v>0.22</v>
      </c>
      <c r="T735" s="25">
        <f>J735+M735</f>
        <v>410</v>
      </c>
      <c r="U735" s="21">
        <f>ROUNDDOWN(IF(T735=T734,U734,(ROW()-715)/333),2)</f>
        <v>0.06</v>
      </c>
      <c r="V735" s="21">
        <f>ROUNDDOWN(IF(O735=O734,V734,(ROW()-110)/40+0.02),2)</f>
        <v>15.64</v>
      </c>
      <c r="W735" s="25">
        <f>ROUNDDOWN(IF(I735=I734,W734,MAX(_xlfn.NORM.INV((ROW()-646)/402,250,43),150))/10,0)*10</f>
        <v>210</v>
      </c>
      <c r="X735" s="21">
        <f>ROUNDDOWN(IF(W735=W734,X734,(ROW()-646)/402),2)</f>
        <v>0.19</v>
      </c>
      <c r="Y735" s="3">
        <f>ROUNDDOWN(IF(L735=L734,Y734,MAX(_xlfn.NORM.INV((ROW()-715)/333,250,43),150))/10,0)*10</f>
        <v>180</v>
      </c>
      <c r="Z735" s="21">
        <f>ROUNDDOWN(IF(Y735=Y734,Z734,(ROW()-715)/333),2)</f>
        <v>0.05</v>
      </c>
    </row>
    <row r="736" spans="1:26" x14ac:dyDescent="0.2">
      <c r="A736" s="4" t="s">
        <v>1757</v>
      </c>
      <c r="B736" s="10" t="s">
        <v>1758</v>
      </c>
      <c r="C736" s="14" t="s">
        <v>1743</v>
      </c>
      <c r="D736" s="10"/>
      <c r="E736" s="3" t="s">
        <v>1744</v>
      </c>
      <c r="F736" s="3" t="s">
        <v>1744</v>
      </c>
      <c r="G736" s="3" t="s">
        <v>20</v>
      </c>
      <c r="H736" s="3" t="s">
        <v>67</v>
      </c>
      <c r="I736" s="3">
        <v>-4</v>
      </c>
      <c r="J736" s="3">
        <v>210</v>
      </c>
      <c r="K736" s="21">
        <v>0.19</v>
      </c>
      <c r="L736" s="3">
        <v>15</v>
      </c>
      <c r="M736" s="3">
        <v>210</v>
      </c>
      <c r="N736" s="21">
        <v>0.18</v>
      </c>
      <c r="O736" s="25">
        <v>420</v>
      </c>
      <c r="P736" s="21">
        <v>0.18</v>
      </c>
      <c r="Q736" s="21">
        <v>0.32</v>
      </c>
      <c r="T736" s="25">
        <f>J736+M736</f>
        <v>420</v>
      </c>
      <c r="U736" s="21">
        <f>ROUNDDOWN(IF(T736=T735,U735,(ROW()-715)/333),2)</f>
        <v>0.06</v>
      </c>
      <c r="V736" s="21">
        <f>ROUNDDOWN(IF(O736=O735,V735,(ROW()-110)/40+0.02),2)</f>
        <v>15.67</v>
      </c>
      <c r="W736" s="25">
        <f>ROUNDDOWN(IF(I736=I735,W735,MAX(_xlfn.NORM.INV((ROW()-646)/402,250,43),150))/10,0)*10</f>
        <v>210</v>
      </c>
      <c r="X736" s="21">
        <f>ROUNDDOWN(IF(W736=W735,X735,(ROW()-646)/402),2)</f>
        <v>0.19</v>
      </c>
      <c r="Y736" s="3">
        <f>ROUNDDOWN(IF(L736=L735,Y735,MAX(_xlfn.NORM.INV((ROW()-715)/333,250,43),150))/10,0)*10</f>
        <v>180</v>
      </c>
      <c r="Z736" s="21">
        <f>ROUNDDOWN(IF(Y736=Y735,Z735,(ROW()-715)/333),2)</f>
        <v>0.05</v>
      </c>
    </row>
    <row r="737" spans="1:28" x14ac:dyDescent="0.2">
      <c r="A737" s="4" t="s">
        <v>1004</v>
      </c>
      <c r="B737" s="10" t="s">
        <v>1005</v>
      </c>
      <c r="C737" s="14" t="s">
        <v>991</v>
      </c>
      <c r="D737" s="10"/>
      <c r="E737" s="3" t="s">
        <v>987</v>
      </c>
      <c r="F737" s="3" t="s">
        <v>988</v>
      </c>
      <c r="G737" s="3" t="s">
        <v>20</v>
      </c>
      <c r="H737" s="3" t="s">
        <v>67</v>
      </c>
      <c r="I737" s="3">
        <v>-4</v>
      </c>
      <c r="J737" s="3">
        <v>210</v>
      </c>
      <c r="K737" s="21">
        <v>0.19</v>
      </c>
      <c r="L737" s="3">
        <v>17</v>
      </c>
      <c r="M737" s="3">
        <v>220</v>
      </c>
      <c r="N737" s="21">
        <v>0.26</v>
      </c>
      <c r="O737" s="25">
        <v>430</v>
      </c>
      <c r="P737" s="21">
        <v>0.23</v>
      </c>
      <c r="Q737" s="21">
        <v>0.35</v>
      </c>
      <c r="T737" s="25">
        <f>J737+M737</f>
        <v>430</v>
      </c>
      <c r="U737" s="21">
        <f>ROUNDDOWN(IF(T737=T736,U736,(ROW()-715)/333),2)</f>
        <v>0.06</v>
      </c>
      <c r="V737" s="21">
        <f>ROUNDDOWN(IF(O737=O736,V736,(ROW()-167)/14+0.07),2)</f>
        <v>40.78</v>
      </c>
      <c r="W737" s="25">
        <f>ROUNDDOWN(IF(I737=I736,W736,MAX(_xlfn.NORM.INV((ROW()-646)/402,250,43),150))/10,0)*10</f>
        <v>210</v>
      </c>
      <c r="X737" s="21">
        <f>ROUNDDOWN(IF(W737=W736,X736,(ROW()-646)/402),2)</f>
        <v>0.19</v>
      </c>
      <c r="Y737" s="3">
        <f>ROUNDDOWN(IF(L737=L736,Y736,MAX(_xlfn.NORM.INV((ROW()-715)/333,250,43),150))/10,0)*10</f>
        <v>180</v>
      </c>
      <c r="Z737" s="21">
        <f>ROUNDDOWN(IF(Y737=Y736,Z736,(ROW()-715)/333),2)</f>
        <v>0.05</v>
      </c>
    </row>
    <row r="738" spans="1:28" x14ac:dyDescent="0.2">
      <c r="A738" s="3" t="s">
        <v>2228</v>
      </c>
      <c r="B738" s="3" t="s">
        <v>2229</v>
      </c>
      <c r="C738" s="14" t="s">
        <v>2225</v>
      </c>
      <c r="E738" s="3" t="s">
        <v>2226</v>
      </c>
      <c r="F738" s="3" t="s">
        <v>2227</v>
      </c>
      <c r="G738" s="3" t="s">
        <v>20</v>
      </c>
      <c r="H738" s="3" t="s">
        <v>67</v>
      </c>
      <c r="I738" s="3">
        <v>-4</v>
      </c>
      <c r="J738" s="3">
        <v>210</v>
      </c>
      <c r="K738" s="21">
        <v>0.19</v>
      </c>
      <c r="L738" s="3">
        <v>8</v>
      </c>
      <c r="M738" s="3">
        <v>200</v>
      </c>
      <c r="N738" s="21">
        <v>0.12</v>
      </c>
      <c r="O738" s="25">
        <v>410</v>
      </c>
      <c r="P738" s="21">
        <v>0.15</v>
      </c>
      <c r="Q738" s="21">
        <v>0.36</v>
      </c>
      <c r="T738" s="25">
        <f>J738+M738</f>
        <v>410</v>
      </c>
      <c r="U738" s="21">
        <f>ROUNDDOWN(IF(T738=T737,U737,(ROW()-715)/333),2)</f>
        <v>0.06</v>
      </c>
      <c r="V738" s="21">
        <f>ROUNDDOWN(IF(O738=O737,V737,(ROW()-192)/27+0.03),2)</f>
        <v>20.25</v>
      </c>
      <c r="W738" s="25">
        <f>ROUNDDOWN(IF(I738=I737,W737,MAX(_xlfn.NORM.INV((ROW()-646)/402,250,43),150))/10,0)*10</f>
        <v>210</v>
      </c>
      <c r="X738" s="21">
        <f>ROUNDDOWN(IF(W738=W737,X737,(ROW()-646)/402),2)</f>
        <v>0.19</v>
      </c>
      <c r="Y738" s="3">
        <f>ROUNDDOWN(IF(L738=L737,Y737,MAX(_xlfn.NORM.INV((ROW()-715)/333,250,43),150))/10,0)*10</f>
        <v>180</v>
      </c>
      <c r="Z738" s="21">
        <f>ROUNDDOWN(IF(Y738=Y737,Z737,(ROW()-715)/333),2)</f>
        <v>0.05</v>
      </c>
    </row>
    <row r="739" spans="1:28" x14ac:dyDescent="0.2">
      <c r="A739" s="4" t="s">
        <v>1300</v>
      </c>
      <c r="B739" s="10" t="s">
        <v>1301</v>
      </c>
      <c r="C739" s="14" t="s">
        <v>1273</v>
      </c>
      <c r="D739" s="10"/>
      <c r="E739" s="3" t="s">
        <v>203</v>
      </c>
      <c r="F739" s="3" t="s">
        <v>1268</v>
      </c>
      <c r="G739" s="3" t="s">
        <v>20</v>
      </c>
      <c r="H739" s="3" t="s">
        <v>67</v>
      </c>
      <c r="I739" s="3">
        <v>-4</v>
      </c>
      <c r="J739" s="3">
        <v>210</v>
      </c>
      <c r="K739" s="21">
        <v>0.19</v>
      </c>
      <c r="L739" s="3">
        <v>6</v>
      </c>
      <c r="M739" s="3">
        <v>190</v>
      </c>
      <c r="N739" s="21">
        <v>0.08</v>
      </c>
      <c r="O739" s="25">
        <v>400</v>
      </c>
      <c r="P739" s="21">
        <v>0.1</v>
      </c>
      <c r="Q739" s="21">
        <v>0.12</v>
      </c>
      <c r="T739" s="25">
        <f>J739+M739</f>
        <v>400</v>
      </c>
      <c r="U739" s="21">
        <f>ROUNDDOWN(IF(T739=T738,U738,(ROW()-715)/333),2)</f>
        <v>7.0000000000000007E-2</v>
      </c>
      <c r="V739" s="21">
        <f>ROUNDDOWN(IF(O739=O738,V738,(ROW()-430)/54+0.01),2)</f>
        <v>5.73</v>
      </c>
      <c r="W739" s="25">
        <f>ROUNDDOWN(IF(I739=I738,W738,MAX(_xlfn.NORM.INV((ROW()-646)/402,250,43),150))/10,0)*10</f>
        <v>210</v>
      </c>
      <c r="X739" s="21">
        <f>ROUNDDOWN(IF(W739=W738,X738,(ROW()-646)/402),2)</f>
        <v>0.19</v>
      </c>
      <c r="Y739" s="3">
        <f>ROUNDDOWN(IF(L739=L738,Y738,MAX(_xlfn.NORM.INV((ROW()-715)/333,250,43),150))/10,0)*10</f>
        <v>180</v>
      </c>
      <c r="Z739" s="21">
        <f>ROUNDDOWN(IF(Y739=Y738,Z738,(ROW()-715)/333),2)</f>
        <v>0.05</v>
      </c>
    </row>
    <row r="740" spans="1:28" x14ac:dyDescent="0.2">
      <c r="A740" s="4" t="s">
        <v>440</v>
      </c>
      <c r="B740" s="10" t="s">
        <v>441</v>
      </c>
      <c r="C740" s="14" t="s">
        <v>437</v>
      </c>
      <c r="D740" s="10"/>
      <c r="E740" s="3" t="s">
        <v>203</v>
      </c>
      <c r="F740" s="3" t="s">
        <v>423</v>
      </c>
      <c r="G740" s="3" t="s">
        <v>20</v>
      </c>
      <c r="H740" s="3" t="s">
        <v>67</v>
      </c>
      <c r="I740" s="3">
        <v>-4</v>
      </c>
      <c r="J740" s="3">
        <v>210</v>
      </c>
      <c r="K740" s="21">
        <v>0.19</v>
      </c>
      <c r="L740" s="3">
        <v>15</v>
      </c>
      <c r="M740" s="3">
        <v>210</v>
      </c>
      <c r="N740" s="21">
        <v>0.18</v>
      </c>
      <c r="O740" s="25">
        <v>420</v>
      </c>
      <c r="P740" s="21">
        <v>0.18</v>
      </c>
      <c r="Q740" s="21">
        <v>0.21</v>
      </c>
      <c r="T740" s="25">
        <f>J740+M740</f>
        <v>420</v>
      </c>
      <c r="U740" s="21">
        <f>ROUNDDOWN(IF(T740=T739,U739,(ROW()-715)/333),2)</f>
        <v>7.0000000000000007E-2</v>
      </c>
      <c r="V740" s="21">
        <f>ROUNDDOWN(IF(O740=O739,V739,(ROW()-430)/54+0.01),2)</f>
        <v>5.75</v>
      </c>
      <c r="W740" s="25">
        <f>ROUNDDOWN(IF(I740=I739,W739,MAX(_xlfn.NORM.INV((ROW()-646)/402,250,43),150))/10,0)*10</f>
        <v>210</v>
      </c>
      <c r="X740" s="21">
        <f>ROUNDDOWN(IF(W740=W739,X739,(ROW()-646)/402),2)</f>
        <v>0.19</v>
      </c>
      <c r="Y740" s="3">
        <f>ROUNDDOWN(IF(L740=L739,Y739,MAX(_xlfn.NORM.INV((ROW()-715)/333,250,43),150))/10,0)*10</f>
        <v>180</v>
      </c>
      <c r="Z740" s="21">
        <f>ROUNDDOWN(IF(Y740=Y739,Z739,(ROW()-715)/333),2)</f>
        <v>0.05</v>
      </c>
    </row>
    <row r="741" spans="1:28" x14ac:dyDescent="0.2">
      <c r="A741" s="4" t="s">
        <v>336</v>
      </c>
      <c r="B741" s="10" t="s">
        <v>337</v>
      </c>
      <c r="C741" s="14" t="s">
        <v>335</v>
      </c>
      <c r="D741" s="10"/>
      <c r="E741" s="3" t="s">
        <v>203</v>
      </c>
      <c r="F741" s="3" t="s">
        <v>332</v>
      </c>
      <c r="G741" s="3" t="s">
        <v>20</v>
      </c>
      <c r="H741" s="3" t="s">
        <v>67</v>
      </c>
      <c r="I741" s="3">
        <v>-4</v>
      </c>
      <c r="J741" s="3">
        <v>210</v>
      </c>
      <c r="K741" s="21">
        <v>0.19</v>
      </c>
      <c r="L741" s="3">
        <v>23</v>
      </c>
      <c r="M741" s="3">
        <v>230</v>
      </c>
      <c r="N741" s="21">
        <v>0.32</v>
      </c>
      <c r="O741" s="25">
        <v>440</v>
      </c>
      <c r="P741" s="21">
        <v>0.26</v>
      </c>
      <c r="Q741" s="21">
        <v>0.26</v>
      </c>
      <c r="T741" s="25">
        <f>J741+M741</f>
        <v>440</v>
      </c>
      <c r="U741" s="21">
        <f>ROUNDDOWN(IF(T741=T740,U740,(ROW()-715)/333),2)</f>
        <v>7.0000000000000007E-2</v>
      </c>
      <c r="V741" s="21">
        <f>ROUNDDOWN(IF(O741=O740,V740,(ROW()-430)/54+0.01),2)</f>
        <v>5.76</v>
      </c>
      <c r="W741" s="25">
        <f>ROUNDDOWN(IF(I741=I740,W740,MAX(_xlfn.NORM.INV((ROW()-646)/402,250,43),150))/10,0)*10</f>
        <v>210</v>
      </c>
      <c r="X741" s="21">
        <f>ROUNDDOWN(IF(W741=W740,X740,(ROW()-646)/402),2)</f>
        <v>0.19</v>
      </c>
      <c r="Y741" s="3">
        <f>ROUNDDOWN(IF(L741=L740,Y740,MAX(_xlfn.NORM.INV((ROW()-715)/333,250,43),150))/10,0)*10</f>
        <v>180</v>
      </c>
      <c r="Z741" s="21">
        <f>ROUNDDOWN(IF(Y741=Y740,Z740,(ROW()-715)/333),2)</f>
        <v>0.05</v>
      </c>
    </row>
    <row r="742" spans="1:28" x14ac:dyDescent="0.2">
      <c r="A742" s="4" t="s">
        <v>1449</v>
      </c>
      <c r="B742" s="10" t="s">
        <v>1450</v>
      </c>
      <c r="C742" s="14" t="s">
        <v>1442</v>
      </c>
      <c r="D742" s="10"/>
      <c r="E742" s="3" t="s">
        <v>1443</v>
      </c>
      <c r="F742" s="3" t="s">
        <v>1444</v>
      </c>
      <c r="G742" s="3" t="s">
        <v>20</v>
      </c>
      <c r="H742" s="3" t="s">
        <v>67</v>
      </c>
      <c r="I742" s="3">
        <v>-4</v>
      </c>
      <c r="J742" s="3">
        <v>210</v>
      </c>
      <c r="K742" s="21">
        <v>0.19</v>
      </c>
      <c r="L742" s="3">
        <v>65</v>
      </c>
      <c r="M742" s="3">
        <v>290</v>
      </c>
      <c r="N742" s="21">
        <v>0.82</v>
      </c>
      <c r="O742" s="25">
        <v>500</v>
      </c>
      <c r="P742" s="21">
        <v>0.6</v>
      </c>
      <c r="Q742" s="21">
        <v>0.55000000000000004</v>
      </c>
      <c r="T742" s="25">
        <f>J742+M742</f>
        <v>500</v>
      </c>
      <c r="U742" s="21">
        <f>ROUNDDOWN(IF(T742=T741,U741,(ROW()-715)/333),2)</f>
        <v>0.08</v>
      </c>
      <c r="V742" s="21">
        <f>ROUNDDOWN(IF(O742=O741,V741,(ROW()-508)/9+0.11),2)</f>
        <v>26.11</v>
      </c>
      <c r="W742" s="25">
        <f>ROUNDDOWN(IF(I742=I741,W741,MAX(_xlfn.NORM.INV((ROW()-646)/402,250,43),150))/10,0)*10</f>
        <v>210</v>
      </c>
      <c r="X742" s="21">
        <f>ROUNDDOWN(IF(W742=W741,X741,(ROW()-646)/402),2)</f>
        <v>0.19</v>
      </c>
      <c r="Y742" s="3">
        <f>ROUNDDOWN(IF(L742=L741,Y741,MAX(_xlfn.NORM.INV((ROW()-715)/333,250,43),150))/10,0)*10</f>
        <v>180</v>
      </c>
      <c r="Z742" s="21">
        <f>ROUNDDOWN(IF(Y742=Y741,Z741,(ROW()-715)/333),2)</f>
        <v>0.05</v>
      </c>
    </row>
    <row r="743" spans="1:28" x14ac:dyDescent="0.2">
      <c r="A743" s="4" t="s">
        <v>1132</v>
      </c>
      <c r="B743" s="10" t="s">
        <v>1133</v>
      </c>
      <c r="C743" s="14" t="s">
        <v>1134</v>
      </c>
      <c r="D743" s="10" t="s">
        <v>1135</v>
      </c>
      <c r="E743" s="3" t="s">
        <v>144</v>
      </c>
      <c r="F743" s="3" t="s">
        <v>1094</v>
      </c>
      <c r="G743" s="3" t="s">
        <v>20</v>
      </c>
      <c r="H743" s="3" t="s">
        <v>21</v>
      </c>
      <c r="I743" s="3">
        <v>-4</v>
      </c>
      <c r="J743" s="3">
        <v>210</v>
      </c>
      <c r="K743" s="21">
        <v>0.19</v>
      </c>
      <c r="L743" s="3">
        <v>6</v>
      </c>
      <c r="M743" s="3">
        <v>220</v>
      </c>
      <c r="N743" s="21">
        <v>0.28000000000000003</v>
      </c>
      <c r="O743" s="25">
        <v>430</v>
      </c>
      <c r="P743" s="21">
        <v>0.09</v>
      </c>
      <c r="Q743" s="21">
        <v>0.17</v>
      </c>
      <c r="T743" s="25">
        <f>J743+M743</f>
        <v>430</v>
      </c>
      <c r="U743" s="21">
        <f>ROUNDDOWN(IF(T743=T742,U742,(ROW()-646)/69+0.01),2)</f>
        <v>1.41</v>
      </c>
      <c r="V743" s="21">
        <f>1%+0.16</f>
        <v>0.17</v>
      </c>
      <c r="W743" s="25">
        <f>ROUNDDOWN(IF(I743=I742,W742,MAX(_xlfn.NORM.INV((ROW()-646)/402,250,43),150))/10,0)*10</f>
        <v>210</v>
      </c>
      <c r="X743" s="21">
        <f>ROUNDDOWN(IF(W743=W742,X742,(ROW()-646)/402),2)</f>
        <v>0.19</v>
      </c>
      <c r="Y743" s="3" t="e">
        <f>ROUNDDOWN(IF(L743=L744,Y742,MAX(_xlfn.NORM.INV((ROW()-646)/69,250,43),150))/10,0)*10</f>
        <v>#NUM!</v>
      </c>
      <c r="Z743" s="21" t="e">
        <f>ROUNDDOWN(IF(Y743=Y742,Z742,(ROW()-646)/69+0.02),2)</f>
        <v>#NUM!</v>
      </c>
    </row>
    <row r="744" spans="1:28" x14ac:dyDescent="0.2">
      <c r="A744" s="4" t="s">
        <v>692</v>
      </c>
      <c r="B744" s="10" t="s">
        <v>693</v>
      </c>
      <c r="C744" s="14" t="s">
        <v>674</v>
      </c>
      <c r="D744" s="10"/>
      <c r="E744" s="3" t="s">
        <v>65</v>
      </c>
      <c r="F744" s="3" t="s">
        <v>675</v>
      </c>
      <c r="G744" s="3" t="s">
        <v>20</v>
      </c>
      <c r="H744" s="3" t="s">
        <v>67</v>
      </c>
      <c r="I744" s="3">
        <v>-4</v>
      </c>
      <c r="J744" s="3">
        <v>210</v>
      </c>
      <c r="K744" s="21">
        <v>0.19</v>
      </c>
      <c r="L744" s="3">
        <v>24</v>
      </c>
      <c r="M744" s="3">
        <v>230</v>
      </c>
      <c r="N744" s="21">
        <v>0.32</v>
      </c>
      <c r="O744" s="25">
        <v>440</v>
      </c>
      <c r="P744" s="21">
        <v>0.26</v>
      </c>
      <c r="Q744" s="21">
        <v>0.22</v>
      </c>
      <c r="T744" s="25">
        <f>J744+M744</f>
        <v>440</v>
      </c>
      <c r="U744" s="21">
        <f>ROUNDDOWN(IF(T744=T743,U743,(ROW()-715)/333),2)</f>
        <v>0.08</v>
      </c>
      <c r="V744" s="21">
        <f>ROUNDDOWN(IF(O744=O743,V743,(ROW()-670)/66+0.03),2)</f>
        <v>1.1499999999999999</v>
      </c>
      <c r="W744" s="25">
        <f>ROUNDDOWN(IF(I744=I743,W743,MAX(_xlfn.NORM.INV((ROW()-646)/402,250,43),150))/10,0)*10</f>
        <v>210</v>
      </c>
      <c r="X744" s="21">
        <f>ROUNDDOWN(IF(W744=W743,X743,(ROW()-646)/402),2)</f>
        <v>0.19</v>
      </c>
      <c r="Y744" s="3">
        <f>ROUNDDOWN(IF(L744=L743,Y743,MAX(_xlfn.NORM.INV((ROW()-715)/333,250,43),150))/10,0)*10</f>
        <v>190</v>
      </c>
      <c r="Z744" s="21" t="e">
        <f>ROUNDDOWN(IF(Y744=Y743,Z743,(ROW()-715)/333),2)</f>
        <v>#NUM!</v>
      </c>
    </row>
    <row r="745" spans="1:28" x14ac:dyDescent="0.2">
      <c r="A745" s="4" t="s">
        <v>696</v>
      </c>
      <c r="B745" s="10" t="s">
        <v>697</v>
      </c>
      <c r="C745" s="14" t="s">
        <v>674</v>
      </c>
      <c r="D745" s="10"/>
      <c r="E745" s="3" t="s">
        <v>65</v>
      </c>
      <c r="F745" s="3" t="s">
        <v>675</v>
      </c>
      <c r="G745" s="3" t="s">
        <v>20</v>
      </c>
      <c r="H745" s="3" t="s">
        <v>67</v>
      </c>
      <c r="I745" s="3">
        <v>-4</v>
      </c>
      <c r="J745" s="3">
        <v>210</v>
      </c>
      <c r="K745" s="21">
        <v>0.19</v>
      </c>
      <c r="L745" s="3">
        <v>42</v>
      </c>
      <c r="M745" s="3">
        <v>260</v>
      </c>
      <c r="N745" s="21">
        <v>0.6</v>
      </c>
      <c r="O745" s="25">
        <v>470</v>
      </c>
      <c r="P745" s="21">
        <v>0.44</v>
      </c>
      <c r="Q745" s="21">
        <v>0.39</v>
      </c>
      <c r="T745" s="25">
        <f>J745+M745</f>
        <v>470</v>
      </c>
      <c r="U745" s="21">
        <f>ROUNDDOWN(IF(T745=T744,U744,(ROW()-715)/333),2)</f>
        <v>0.09</v>
      </c>
      <c r="V745" s="21">
        <f>ROUNDDOWN(IF(O745=O744,V744,(ROW()-670)/66+0.03),2)</f>
        <v>1.1599999999999999</v>
      </c>
      <c r="W745" s="25">
        <f>ROUNDDOWN(IF(I745=I744,W744,MAX(_xlfn.NORM.INV((ROW()-646)/402,250,43),150))/10,0)*10</f>
        <v>210</v>
      </c>
      <c r="X745" s="21">
        <f>ROUNDDOWN(IF(W745=W744,X744,(ROW()-646)/402),2)</f>
        <v>0.19</v>
      </c>
      <c r="Y745" s="3">
        <f>ROUNDDOWN(IF(L745=L744,Y744,MAX(_xlfn.NORM.INV((ROW()-715)/333,250,43),150))/10,0)*10</f>
        <v>190</v>
      </c>
      <c r="Z745" s="21" t="e">
        <f>ROUNDDOWN(IF(Y745=Y744,Z744,(ROW()-715)/333),2)</f>
        <v>#NUM!</v>
      </c>
    </row>
    <row r="746" spans="1:28" x14ac:dyDescent="0.2">
      <c r="A746" s="4" t="s">
        <v>719</v>
      </c>
      <c r="B746" s="10" t="s">
        <v>720</v>
      </c>
      <c r="C746" s="14" t="s">
        <v>674</v>
      </c>
      <c r="D746" s="10"/>
      <c r="E746" s="3" t="s">
        <v>65</v>
      </c>
      <c r="F746" s="3" t="s">
        <v>675</v>
      </c>
      <c r="G746" s="3" t="s">
        <v>20</v>
      </c>
      <c r="H746" s="3" t="s">
        <v>67</v>
      </c>
      <c r="I746" s="3">
        <v>-4</v>
      </c>
      <c r="J746" s="3">
        <v>210</v>
      </c>
      <c r="K746" s="21">
        <v>0.19</v>
      </c>
      <c r="L746" s="3">
        <v>60</v>
      </c>
      <c r="M746" s="3">
        <v>290</v>
      </c>
      <c r="N746" s="21">
        <v>0.82</v>
      </c>
      <c r="O746" s="25">
        <v>500</v>
      </c>
      <c r="P746" s="21">
        <v>0.6</v>
      </c>
      <c r="Q746" s="21">
        <v>0.6</v>
      </c>
      <c r="T746" s="25">
        <f>J746+M746</f>
        <v>500</v>
      </c>
      <c r="U746" s="21">
        <f>ROUNDDOWN(IF(T746=T745,U745,(ROW()-715)/333),2)</f>
        <v>0.09</v>
      </c>
      <c r="V746" s="21">
        <f>ROUNDDOWN(IF(O746=O745,V745,(ROW()-670)/66+0.03),2)</f>
        <v>1.18</v>
      </c>
      <c r="W746" s="25">
        <f>ROUNDDOWN(IF(I746=I745,W745,MAX(_xlfn.NORM.INV((ROW()-646)/402,250,43),150))/10,0)*10</f>
        <v>210</v>
      </c>
      <c r="X746" s="21">
        <f>ROUNDDOWN(IF(W746=W745,X745,(ROW()-646)/402),2)</f>
        <v>0.19</v>
      </c>
      <c r="Y746" s="3">
        <f>ROUNDDOWN(IF(L746=L745,Y745,MAX(_xlfn.NORM.INV((ROW()-715)/333,250,43),150))/10,0)*10</f>
        <v>190</v>
      </c>
      <c r="Z746" s="21" t="e">
        <f>ROUNDDOWN(IF(Y746=Y745,Z745,(ROW()-715)/333),2)</f>
        <v>#NUM!</v>
      </c>
    </row>
    <row r="747" spans="1:28" x14ac:dyDescent="0.2">
      <c r="A747" s="4" t="s">
        <v>1660</v>
      </c>
      <c r="B747" s="10" t="s">
        <v>1661</v>
      </c>
      <c r="C747" s="14" t="s">
        <v>1638</v>
      </c>
      <c r="D747" s="10"/>
      <c r="E747" s="3" t="s">
        <v>576</v>
      </c>
      <c r="F747" s="3" t="s">
        <v>1639</v>
      </c>
      <c r="G747" s="3" t="s">
        <v>20</v>
      </c>
      <c r="H747" s="3" t="s">
        <v>67</v>
      </c>
      <c r="I747" s="3">
        <v>-4</v>
      </c>
      <c r="J747" s="3">
        <v>210</v>
      </c>
      <c r="K747" s="21">
        <v>0.19</v>
      </c>
      <c r="L747" s="3">
        <v>30</v>
      </c>
      <c r="M747" s="3">
        <v>240</v>
      </c>
      <c r="N747" s="21">
        <v>0.4</v>
      </c>
      <c r="O747" s="25">
        <v>450</v>
      </c>
      <c r="P747" s="21">
        <v>0.32</v>
      </c>
      <c r="Q747" s="21">
        <v>0.18</v>
      </c>
      <c r="T747" s="25">
        <f>J747+M747</f>
        <v>450</v>
      </c>
      <c r="U747" s="21">
        <f>ROUNDDOWN(IF(T747=T746,U746,(ROW()-715)/333),2)</f>
        <v>0.09</v>
      </c>
      <c r="V747" s="21">
        <f>ROUNDDOWN(IF(O747=O746,V746,(ROW()-812)/36+0.02),2)</f>
        <v>-1.78</v>
      </c>
      <c r="W747" s="25">
        <f>ROUNDDOWN(IF(I747=I746,W746,MAX(_xlfn.NORM.INV((ROW()-646)/402,250,43),150))/10,0)*10</f>
        <v>210</v>
      </c>
      <c r="X747" s="21">
        <f>ROUNDDOWN(IF(W747=W746,X746,(ROW()-646)/402),2)</f>
        <v>0.19</v>
      </c>
      <c r="Y747" s="3">
        <f>ROUNDDOWN(IF(L747=L746,Y746,MAX(_xlfn.NORM.INV((ROW()-715)/333,250,43),150))/10,0)*10</f>
        <v>190</v>
      </c>
      <c r="Z747" s="21" t="e">
        <f>ROUNDDOWN(IF(Y747=Y746,Z746,(ROW()-715)/333),2)</f>
        <v>#NUM!</v>
      </c>
    </row>
    <row r="748" spans="1:28" x14ac:dyDescent="0.2">
      <c r="A748" s="4" t="s">
        <v>1656</v>
      </c>
      <c r="B748" s="10" t="s">
        <v>1657</v>
      </c>
      <c r="C748" s="14" t="s">
        <v>1638</v>
      </c>
      <c r="D748" s="10"/>
      <c r="E748" s="3" t="s">
        <v>576</v>
      </c>
      <c r="F748" s="3" t="s">
        <v>1639</v>
      </c>
      <c r="G748" s="3" t="s">
        <v>20</v>
      </c>
      <c r="H748" s="3" t="s">
        <v>67</v>
      </c>
      <c r="I748" s="3">
        <v>-4</v>
      </c>
      <c r="J748" s="3">
        <v>210</v>
      </c>
      <c r="K748" s="21">
        <v>0.19</v>
      </c>
      <c r="L748" s="3">
        <v>31</v>
      </c>
      <c r="M748" s="3">
        <v>240</v>
      </c>
      <c r="N748" s="21">
        <v>0.4</v>
      </c>
      <c r="O748" s="25">
        <v>450</v>
      </c>
      <c r="P748" s="21">
        <v>0.32</v>
      </c>
      <c r="Q748" s="21">
        <v>0.18</v>
      </c>
      <c r="T748" s="25">
        <f>J748+M748</f>
        <v>450</v>
      </c>
      <c r="U748" s="21">
        <f>ROUNDDOWN(IF(T748=T747,U747,(ROW()-715)/333),2)</f>
        <v>0.09</v>
      </c>
      <c r="V748" s="21">
        <f>ROUNDDOWN(IF(O748=O747,V747,(ROW()-812)/36+0.02),2)</f>
        <v>-1.78</v>
      </c>
      <c r="W748" s="25">
        <f>ROUNDDOWN(IF(I748=I747,W747,MAX(_xlfn.NORM.INV((ROW()-646)/402,250,43),150))/10,0)*10</f>
        <v>210</v>
      </c>
      <c r="X748" s="21">
        <f>ROUNDDOWN(IF(W748=W747,X747,(ROW()-646)/402),2)</f>
        <v>0.19</v>
      </c>
      <c r="Y748" s="3">
        <f>ROUNDDOWN(IF(L748=L747,Y747,MAX(_xlfn.NORM.INV((ROW()-715)/333,250,43),150))/10,0)*10</f>
        <v>190</v>
      </c>
      <c r="Z748" s="21" t="e">
        <f>ROUNDDOWN(IF(Y748=Y747,Z747,(ROW()-715)/333),2)</f>
        <v>#NUM!</v>
      </c>
    </row>
    <row r="749" spans="1:28" x14ac:dyDescent="0.2">
      <c r="A749" s="4" t="s">
        <v>1650</v>
      </c>
      <c r="B749" s="10" t="s">
        <v>1651</v>
      </c>
      <c r="C749" s="14" t="s">
        <v>1638</v>
      </c>
      <c r="D749" s="10"/>
      <c r="E749" s="3" t="s">
        <v>576</v>
      </c>
      <c r="F749" s="3" t="s">
        <v>1639</v>
      </c>
      <c r="G749" s="3" t="s">
        <v>20</v>
      </c>
      <c r="H749" s="3" t="s">
        <v>67</v>
      </c>
      <c r="I749" s="3">
        <v>-4</v>
      </c>
      <c r="J749" s="3">
        <v>210</v>
      </c>
      <c r="K749" s="21">
        <v>0.19</v>
      </c>
      <c r="L749" s="3">
        <v>33</v>
      </c>
      <c r="M749" s="3">
        <v>240</v>
      </c>
      <c r="N749" s="21">
        <v>0.4</v>
      </c>
      <c r="O749" s="25">
        <v>450</v>
      </c>
      <c r="P749" s="21">
        <v>0.32</v>
      </c>
      <c r="Q749" s="21">
        <v>0.18</v>
      </c>
      <c r="T749" s="25">
        <f>J749+M749</f>
        <v>450</v>
      </c>
      <c r="U749" s="21">
        <f>ROUNDDOWN(IF(T749=T748,U748,(ROW()-715)/333),2)</f>
        <v>0.09</v>
      </c>
      <c r="V749" s="21">
        <f>ROUNDDOWN(IF(O749=O748,V748,(ROW()-812)/36+0.02),2)</f>
        <v>-1.78</v>
      </c>
      <c r="W749" s="25">
        <f>ROUNDDOWN(IF(I749=I748,W748,MAX(_xlfn.NORM.INV((ROW()-646)/402,250,43),150))/10,0)*10</f>
        <v>210</v>
      </c>
      <c r="X749" s="21">
        <f>ROUNDDOWN(IF(W749=W748,X748,(ROW()-646)/402),2)</f>
        <v>0.19</v>
      </c>
      <c r="Y749" s="3">
        <f>ROUNDDOWN(IF(L749=L748,Y748,MAX(_xlfn.NORM.INV((ROW()-715)/333,250,43),150))/10,0)*10</f>
        <v>190</v>
      </c>
      <c r="Z749" s="21" t="e">
        <f>ROUNDDOWN(IF(Y749=Y748,Z748,(ROW()-715)/333),2)</f>
        <v>#NUM!</v>
      </c>
    </row>
    <row r="750" spans="1:28" x14ac:dyDescent="0.2">
      <c r="A750" s="4" t="s">
        <v>939</v>
      </c>
      <c r="B750" s="10" t="s">
        <v>940</v>
      </c>
      <c r="C750" s="14" t="s">
        <v>900</v>
      </c>
      <c r="D750" s="10"/>
      <c r="E750" s="3" t="s">
        <v>894</v>
      </c>
      <c r="F750" s="3" t="s">
        <v>895</v>
      </c>
      <c r="G750" s="3" t="s">
        <v>20</v>
      </c>
      <c r="H750" s="3" t="s">
        <v>67</v>
      </c>
      <c r="I750" s="3">
        <v>-4</v>
      </c>
      <c r="J750" s="3">
        <v>210</v>
      </c>
      <c r="K750" s="21">
        <v>0.19</v>
      </c>
      <c r="L750" s="3">
        <v>49</v>
      </c>
      <c r="M750" s="2">
        <v>270</v>
      </c>
      <c r="N750" s="23">
        <v>0.68</v>
      </c>
      <c r="O750" s="28">
        <v>480</v>
      </c>
      <c r="P750" s="23">
        <v>0.48</v>
      </c>
      <c r="Q750" s="23">
        <v>0.62</v>
      </c>
      <c r="S750" s="23"/>
      <c r="T750" s="25">
        <f>J750+M750</f>
        <v>480</v>
      </c>
      <c r="U750" s="21">
        <f>ROUNDDOWN(IF(T750=T749,U749,(ROW()-715)/333),2)</f>
        <v>0.1</v>
      </c>
      <c r="V750" s="21">
        <f>ROUNDDOWN(IF(O750=O749,V749,(ROW()-868)/19+0.05),2)</f>
        <v>-6.16</v>
      </c>
      <c r="W750" s="25">
        <f>ROUNDDOWN(IF(I750=I749,W749,MAX(_xlfn.NORM.INV((ROW()-646)/402,250,43),150))/10,0)*10</f>
        <v>210</v>
      </c>
      <c r="X750" s="21">
        <f>ROUNDDOWN(IF(W750=W749,X749,(ROW()-646)/402),2)</f>
        <v>0.19</v>
      </c>
      <c r="Y750" s="3">
        <f>ROUNDDOWN(IF(L750=L749,Y749,MAX(_xlfn.NORM.INV((ROW()-715)/333,250,43),150))/10,0)*10</f>
        <v>190</v>
      </c>
      <c r="Z750" s="21" t="e">
        <f>ROUNDDOWN(IF(Y750=Y749,Z749,(ROW()-715)/333),2)</f>
        <v>#NUM!</v>
      </c>
      <c r="AA750" s="2"/>
      <c r="AB750" s="2"/>
    </row>
    <row r="751" spans="1:28" x14ac:dyDescent="0.2">
      <c r="A751" s="4" t="s">
        <v>308</v>
      </c>
      <c r="B751" s="10" t="s">
        <v>309</v>
      </c>
      <c r="C751" s="14" t="s">
        <v>310</v>
      </c>
      <c r="D751" s="10"/>
      <c r="E751" s="3" t="s">
        <v>280</v>
      </c>
      <c r="F751" s="3" t="s">
        <v>281</v>
      </c>
      <c r="G751" s="3" t="s">
        <v>20</v>
      </c>
      <c r="H751" s="3" t="s">
        <v>21</v>
      </c>
      <c r="I751" s="3">
        <v>-4</v>
      </c>
      <c r="J751" s="3">
        <v>210</v>
      </c>
      <c r="K751" s="21">
        <v>0.19</v>
      </c>
      <c r="L751" s="3">
        <v>7</v>
      </c>
      <c r="M751" s="3">
        <v>220</v>
      </c>
      <c r="N751" s="21">
        <v>0.28000000000000003</v>
      </c>
      <c r="O751" s="25">
        <v>430</v>
      </c>
      <c r="P751" s="21">
        <v>0.09</v>
      </c>
      <c r="Q751" s="21">
        <v>0.24</v>
      </c>
      <c r="T751" s="25">
        <f>J751+M751</f>
        <v>430</v>
      </c>
      <c r="U751" s="21">
        <f>ROUNDDOWN(IF(T751=T750,U750,(ROW()-646)/69+0.01),2)</f>
        <v>1.53</v>
      </c>
      <c r="V751" s="21">
        <v>0.24</v>
      </c>
      <c r="W751" s="25">
        <f>ROUNDDOWN(IF(I751=I750,W750,MAX(_xlfn.NORM.INV((ROW()-646)/402,250,43),150))/10,0)*10</f>
        <v>210</v>
      </c>
      <c r="X751" s="21">
        <f>ROUNDDOWN(IF(W751=W750,X750,(ROW()-646)/402),2)</f>
        <v>0.19</v>
      </c>
      <c r="Y751" s="3" t="e">
        <f>ROUNDDOWN(IF(L751=L752,Y750,MAX(_xlfn.NORM.INV((ROW()-646)/69,250,43),150))/10,0)*10</f>
        <v>#NUM!</v>
      </c>
      <c r="Z751" s="21" t="e">
        <f>ROUNDDOWN(IF(Y751=Y750,Z750,(ROW()-646)/69+0.02),2)</f>
        <v>#NUM!</v>
      </c>
    </row>
    <row r="752" spans="1:28" x14ac:dyDescent="0.2">
      <c r="A752" s="4" t="s">
        <v>292</v>
      </c>
      <c r="B752" s="10" t="s">
        <v>293</v>
      </c>
      <c r="C752" s="14" t="s">
        <v>279</v>
      </c>
      <c r="D752" s="10"/>
      <c r="E752" s="3" t="s">
        <v>280</v>
      </c>
      <c r="F752" s="3" t="s">
        <v>281</v>
      </c>
      <c r="G752" s="3" t="s">
        <v>20</v>
      </c>
      <c r="H752" s="3" t="s">
        <v>67</v>
      </c>
      <c r="I752" s="3">
        <v>-4</v>
      </c>
      <c r="J752" s="3">
        <v>210</v>
      </c>
      <c r="K752" s="21">
        <v>0.19</v>
      </c>
      <c r="L752" s="3">
        <v>11</v>
      </c>
      <c r="M752" s="3">
        <v>200</v>
      </c>
      <c r="N752" s="21">
        <v>0.12</v>
      </c>
      <c r="O752" s="25">
        <v>410</v>
      </c>
      <c r="P752" s="21">
        <v>0.15</v>
      </c>
      <c r="Q752" s="21">
        <v>0.09</v>
      </c>
      <c r="T752" s="25">
        <f>J752+M752</f>
        <v>410</v>
      </c>
      <c r="U752" s="21">
        <f>ROUNDDOWN(IF(T752=T751,U751,(ROW()-715)/333),2)</f>
        <v>0.11</v>
      </c>
      <c r="V752" s="21">
        <f>ROUNDDOWN(IF(O752=O751,V751,(ROW()-998)/20+0.04),2)</f>
        <v>-12.26</v>
      </c>
      <c r="W752" s="25">
        <f>ROUNDDOWN(IF(I752=I751,W751,MAX(_xlfn.NORM.INV((ROW()-646)/402,250,43),150))/10,0)*10</f>
        <v>210</v>
      </c>
      <c r="X752" s="21">
        <f>ROUNDDOWN(IF(W752=W751,X751,(ROW()-646)/402),2)</f>
        <v>0.19</v>
      </c>
      <c r="Y752" s="3">
        <f>ROUNDDOWN(IF(L752=L751,Y751,MAX(_xlfn.NORM.INV((ROW()-715)/333,250,43),150))/10,0)*10</f>
        <v>190</v>
      </c>
      <c r="Z752" s="21" t="e">
        <f>ROUNDDOWN(IF(Y752=Y751,Z751,(ROW()-715)/333),2)</f>
        <v>#NUM!</v>
      </c>
    </row>
    <row r="753" spans="1:34" x14ac:dyDescent="0.2">
      <c r="A753" s="4" t="s">
        <v>282</v>
      </c>
      <c r="B753" s="10" t="s">
        <v>283</v>
      </c>
      <c r="C753" s="14" t="s">
        <v>279</v>
      </c>
      <c r="D753" s="10"/>
      <c r="E753" s="3" t="s">
        <v>280</v>
      </c>
      <c r="F753" s="3" t="s">
        <v>281</v>
      </c>
      <c r="G753" s="3" t="s">
        <v>20</v>
      </c>
      <c r="H753" s="3" t="s">
        <v>67</v>
      </c>
      <c r="I753" s="3">
        <v>-4</v>
      </c>
      <c r="J753" s="3">
        <v>210</v>
      </c>
      <c r="K753" s="21">
        <v>0.19</v>
      </c>
      <c r="L753" s="3">
        <v>63</v>
      </c>
      <c r="M753" s="3">
        <v>290</v>
      </c>
      <c r="N753" s="21">
        <v>0.82</v>
      </c>
      <c r="O753" s="25">
        <v>500</v>
      </c>
      <c r="P753" s="21">
        <v>0.6</v>
      </c>
      <c r="Q753" s="21">
        <v>0.54</v>
      </c>
      <c r="T753" s="25">
        <f>J753+M753</f>
        <v>500</v>
      </c>
      <c r="U753" s="21">
        <f>ROUNDDOWN(IF(T753=T752,U752,(ROW()-715)/333),2)</f>
        <v>0.11</v>
      </c>
      <c r="V753" s="21">
        <f>ROUNDDOWN(IF(O753=O752,V752,(ROW()-998)/20+0.04),2)</f>
        <v>-12.21</v>
      </c>
      <c r="W753" s="25">
        <f>ROUNDDOWN(IF(I753=I752,W752,MAX(_xlfn.NORM.INV((ROW()-646)/402,250,43),150))/10,0)*10</f>
        <v>210</v>
      </c>
      <c r="X753" s="21">
        <f>ROUNDDOWN(IF(W753=W752,X752,(ROW()-646)/402),2)</f>
        <v>0.19</v>
      </c>
      <c r="Y753" s="3">
        <f>ROUNDDOWN(IF(L753=L752,Y752,MAX(_xlfn.NORM.INV((ROW()-715)/333,250,43),150))/10,0)*10</f>
        <v>190</v>
      </c>
      <c r="Z753" s="21" t="e">
        <f>ROUNDDOWN(IF(Y753=Y752,Z752,(ROW()-715)/333),2)</f>
        <v>#NUM!</v>
      </c>
    </row>
    <row r="754" spans="1:34" x14ac:dyDescent="0.2">
      <c r="A754" s="3" t="s">
        <v>2238</v>
      </c>
      <c r="B754" s="3" t="s">
        <v>2239</v>
      </c>
      <c r="C754" s="14" t="s">
        <v>2225</v>
      </c>
      <c r="E754" s="3" t="s">
        <v>2226</v>
      </c>
      <c r="F754" s="3" t="s">
        <v>2227</v>
      </c>
      <c r="G754" s="3" t="s">
        <v>20</v>
      </c>
      <c r="H754" s="3" t="s">
        <v>67</v>
      </c>
      <c r="I754" s="3">
        <v>-3</v>
      </c>
      <c r="J754" s="3">
        <v>220</v>
      </c>
      <c r="K754" s="21">
        <v>0.26</v>
      </c>
      <c r="L754" s="3">
        <v>10</v>
      </c>
      <c r="M754" s="3">
        <v>200</v>
      </c>
      <c r="N754" s="21">
        <v>0.12</v>
      </c>
      <c r="O754" s="25">
        <v>420</v>
      </c>
      <c r="P754" s="21">
        <v>0.18</v>
      </c>
      <c r="Q754" s="21">
        <v>0.43</v>
      </c>
      <c r="T754" s="25">
        <f>J754+M754</f>
        <v>420</v>
      </c>
      <c r="U754" s="21">
        <f>ROUNDDOWN(IF(T754=T753,U753,(ROW()-715)/333),2)</f>
        <v>0.11</v>
      </c>
      <c r="V754" s="21">
        <f>ROUNDDOWN(IF(O754=O753,V753,(ROW()-192)/27+0.03),2)</f>
        <v>20.84</v>
      </c>
      <c r="W754" s="25">
        <f>ROUNDDOWN(IF(I754=I753,W753,MAX(_xlfn.NORM.INV((ROW()-646)/402,250,43),150))/10,0)*10</f>
        <v>220</v>
      </c>
      <c r="X754" s="21">
        <f>ROUNDDOWN(IF(W754=W753,X753,(ROW()-646)/402),2)</f>
        <v>0.26</v>
      </c>
      <c r="Y754" s="3">
        <f>ROUNDDOWN(IF(L754=L753,Y753,MAX(_xlfn.NORM.INV((ROW()-715)/333,250,43),150))/10,0)*10</f>
        <v>190</v>
      </c>
      <c r="Z754" s="21" t="e">
        <f>ROUNDDOWN(IF(Y754=Y753,Z753,(ROW()-715)/333),2)</f>
        <v>#NUM!</v>
      </c>
    </row>
    <row r="755" spans="1:34" x14ac:dyDescent="0.2">
      <c r="A755" s="3" t="s">
        <v>2240</v>
      </c>
      <c r="B755" s="3" t="s">
        <v>2241</v>
      </c>
      <c r="C755" s="14" t="s">
        <v>2225</v>
      </c>
      <c r="E755" s="3" t="s">
        <v>2226</v>
      </c>
      <c r="F755" s="3" t="s">
        <v>2227</v>
      </c>
      <c r="G755" s="3" t="s">
        <v>20</v>
      </c>
      <c r="H755" s="3" t="s">
        <v>67</v>
      </c>
      <c r="I755" s="3">
        <v>-3</v>
      </c>
      <c r="J755" s="3">
        <v>220</v>
      </c>
      <c r="K755" s="21">
        <v>0.26</v>
      </c>
      <c r="L755" s="3">
        <v>12</v>
      </c>
      <c r="M755" s="3">
        <v>210</v>
      </c>
      <c r="N755" s="21">
        <v>0.18</v>
      </c>
      <c r="O755" s="25">
        <v>430</v>
      </c>
      <c r="P755" s="21">
        <v>0.23</v>
      </c>
      <c r="Q755" s="21">
        <v>0.54</v>
      </c>
      <c r="T755" s="25">
        <f>J755+M755</f>
        <v>430</v>
      </c>
      <c r="U755" s="21">
        <f>ROUNDDOWN(IF(T755=T754,U754,(ROW()-715)/333),2)</f>
        <v>0.12</v>
      </c>
      <c r="V755" s="21">
        <f>ROUNDDOWN(IF(O755=O754,V754,(ROW()-192)/27+0.03),2)</f>
        <v>20.88</v>
      </c>
      <c r="W755" s="25">
        <f>ROUNDDOWN(IF(I755=I754,W754,MAX(_xlfn.NORM.INV((ROW()-646)/402,250,43),150))/10,0)*10</f>
        <v>220</v>
      </c>
      <c r="X755" s="21">
        <f>ROUNDDOWN(IF(W755=W754,X754,(ROW()-646)/402),2)</f>
        <v>0.26</v>
      </c>
      <c r="Y755" s="3">
        <f>ROUNDDOWN(IF(L755=L754,Y754,MAX(_xlfn.NORM.INV((ROW()-715)/333,250,43),150))/10,0)*10</f>
        <v>190</v>
      </c>
      <c r="Z755" s="21" t="e">
        <f>ROUNDDOWN(IF(Y755=Y754,Z754,(ROW()-715)/333),2)</f>
        <v>#NUM!</v>
      </c>
    </row>
    <row r="756" spans="1:34" x14ac:dyDescent="0.2">
      <c r="A756" s="4" t="s">
        <v>216</v>
      </c>
      <c r="B756" s="10" t="s">
        <v>217</v>
      </c>
      <c r="C756" s="14" t="s">
        <v>211</v>
      </c>
      <c r="D756" s="10"/>
      <c r="E756" s="3" t="s">
        <v>203</v>
      </c>
      <c r="F756" s="3" t="s">
        <v>204</v>
      </c>
      <c r="G756" s="3" t="s">
        <v>20</v>
      </c>
      <c r="H756" s="3" t="s">
        <v>67</v>
      </c>
      <c r="I756" s="3">
        <v>-3</v>
      </c>
      <c r="J756" s="3">
        <v>220</v>
      </c>
      <c r="K756" s="21">
        <v>0.26</v>
      </c>
      <c r="L756" s="3">
        <v>20</v>
      </c>
      <c r="M756" s="3">
        <v>220</v>
      </c>
      <c r="N756" s="21">
        <v>0.26</v>
      </c>
      <c r="O756" s="25">
        <v>440</v>
      </c>
      <c r="P756" s="21">
        <v>0.26</v>
      </c>
      <c r="Q756" s="21">
        <v>0.26</v>
      </c>
      <c r="T756" s="25">
        <f>J756+M756</f>
        <v>440</v>
      </c>
      <c r="U756" s="21">
        <f>ROUNDDOWN(IF(T756=T755,U755,(ROW()-715)/333),2)</f>
        <v>0.12</v>
      </c>
      <c r="V756" s="21">
        <f>ROUNDDOWN(IF(O756=O755,V755,(ROW()-430)/54+0.01),2)</f>
        <v>6.04</v>
      </c>
      <c r="W756" s="25">
        <f>ROUNDDOWN(IF(I756=I755,W755,MAX(_xlfn.NORM.INV((ROW()-646)/402,250,43),150))/10,0)*10</f>
        <v>220</v>
      </c>
      <c r="X756" s="21">
        <f>ROUNDDOWN(IF(W756=W755,X755,(ROW()-646)/402),2)</f>
        <v>0.26</v>
      </c>
      <c r="Y756" s="3">
        <f>ROUNDDOWN(IF(L756=L755,Y755,MAX(_xlfn.NORM.INV((ROW()-715)/333,250,43),150))/10,0)*10</f>
        <v>200</v>
      </c>
      <c r="Z756" s="21">
        <f>ROUNDDOWN(IF(Y756=Y755,Z755,(ROW()-715)/333),2)</f>
        <v>0.12</v>
      </c>
    </row>
    <row r="757" spans="1:34" x14ac:dyDescent="0.2">
      <c r="A757" s="4" t="s">
        <v>927</v>
      </c>
      <c r="B757" s="10" t="s">
        <v>928</v>
      </c>
      <c r="C757" s="14" t="s">
        <v>900</v>
      </c>
      <c r="D757" s="10"/>
      <c r="E757" s="3" t="s">
        <v>894</v>
      </c>
      <c r="F757" s="3" t="s">
        <v>895</v>
      </c>
      <c r="G757" s="3" t="s">
        <v>20</v>
      </c>
      <c r="H757" s="3" t="s">
        <v>67</v>
      </c>
      <c r="I757" s="3">
        <v>-3</v>
      </c>
      <c r="J757" s="3">
        <v>220</v>
      </c>
      <c r="K757" s="21">
        <v>0.26</v>
      </c>
      <c r="L757" s="3">
        <v>17</v>
      </c>
      <c r="M757" s="3">
        <v>220</v>
      </c>
      <c r="N757" s="21">
        <v>0.26</v>
      </c>
      <c r="O757" s="25">
        <v>440</v>
      </c>
      <c r="P757" s="21">
        <v>0.26</v>
      </c>
      <c r="Q757" s="21">
        <v>0.36</v>
      </c>
      <c r="T757" s="25">
        <f>J757+M757</f>
        <v>440</v>
      </c>
      <c r="U757" s="21">
        <f>ROUNDDOWN(IF(T757=T756,U756,(ROW()-715)/333),2)</f>
        <v>0.12</v>
      </c>
      <c r="V757" s="21">
        <f>ROUNDDOWN(IF(O757=O756,V756,(ROW()-868)/19+0.05),2)</f>
        <v>6.04</v>
      </c>
      <c r="W757" s="25">
        <f>ROUNDDOWN(IF(I757=I756,W756,MAX(_xlfn.NORM.INV((ROW()-646)/402,250,43),150))/10,0)*10</f>
        <v>220</v>
      </c>
      <c r="X757" s="21">
        <f>ROUNDDOWN(IF(W757=W756,X756,(ROW()-646)/402),2)</f>
        <v>0.26</v>
      </c>
      <c r="Y757" s="3">
        <f>ROUNDDOWN(IF(L757=L756,Y756,MAX(_xlfn.NORM.INV((ROW()-715)/333,250,43),150))/10,0)*10</f>
        <v>200</v>
      </c>
      <c r="Z757" s="21">
        <f>ROUNDDOWN(IF(Y757=Y756,Z756,(ROW()-715)/333),2)</f>
        <v>0.12</v>
      </c>
    </row>
    <row r="758" spans="1:34" x14ac:dyDescent="0.2">
      <c r="A758" s="4" t="s">
        <v>1767</v>
      </c>
      <c r="B758" s="10" t="s">
        <v>1768</v>
      </c>
      <c r="C758" s="14" t="s">
        <v>1743</v>
      </c>
      <c r="D758" s="10"/>
      <c r="E758" s="3" t="s">
        <v>1744</v>
      </c>
      <c r="F758" s="3" t="s">
        <v>1744</v>
      </c>
      <c r="G758" s="3" t="s">
        <v>20</v>
      </c>
      <c r="H758" s="3" t="s">
        <v>67</v>
      </c>
      <c r="I758" s="3">
        <v>-2</v>
      </c>
      <c r="J758" s="3">
        <v>220</v>
      </c>
      <c r="K758" s="21">
        <v>0.26</v>
      </c>
      <c r="L758" s="3">
        <v>6</v>
      </c>
      <c r="M758" s="3">
        <v>190</v>
      </c>
      <c r="N758" s="21">
        <v>0.08</v>
      </c>
      <c r="O758" s="25">
        <v>410</v>
      </c>
      <c r="P758" s="21">
        <v>0.15</v>
      </c>
      <c r="Q758" s="21">
        <v>0.22</v>
      </c>
      <c r="T758" s="25">
        <f>J758+M758</f>
        <v>410</v>
      </c>
      <c r="U758" s="21">
        <f>ROUNDDOWN(IF(T758=T757,U757,(ROW()-715)/333),2)</f>
        <v>0.12</v>
      </c>
      <c r="V758" s="21">
        <f>ROUNDDOWN(IF(O758=O757,V757,(ROW()-110)/40+0.02),2)</f>
        <v>16.22</v>
      </c>
      <c r="W758" s="25">
        <f>ROUNDDOWN(IF(I758=I757,W757,MAX(_xlfn.NORM.INV((ROW()-646)/402,250,43),150))/10,0)*10</f>
        <v>220</v>
      </c>
      <c r="X758" s="21">
        <f>ROUNDDOWN(IF(W758=W757,X757,(ROW()-646)/402),2)</f>
        <v>0.26</v>
      </c>
      <c r="Y758" s="3">
        <f>ROUNDDOWN(IF(L758=L757,Y757,MAX(_xlfn.NORM.INV((ROW()-715)/333,250,43),150))/10,0)*10</f>
        <v>200</v>
      </c>
      <c r="Z758" s="21">
        <f>ROUNDDOWN(IF(Y758=Y757,Z757,(ROW()-715)/333),2)</f>
        <v>0.12</v>
      </c>
    </row>
    <row r="759" spans="1:34" x14ac:dyDescent="0.2">
      <c r="A759" s="4" t="s">
        <v>1823</v>
      </c>
      <c r="B759" s="10" t="s">
        <v>1824</v>
      </c>
      <c r="C759" s="14" t="s">
        <v>1743</v>
      </c>
      <c r="D759" s="10"/>
      <c r="E759" s="3" t="s">
        <v>1744</v>
      </c>
      <c r="F759" s="3" t="s">
        <v>1744</v>
      </c>
      <c r="G759" s="3" t="s">
        <v>20</v>
      </c>
      <c r="H759" s="3" t="s">
        <v>67</v>
      </c>
      <c r="I759" s="3">
        <v>-2</v>
      </c>
      <c r="J759" s="3">
        <v>220</v>
      </c>
      <c r="K759" s="21">
        <v>0.26</v>
      </c>
      <c r="L759" s="3">
        <v>57</v>
      </c>
      <c r="M759" s="3">
        <v>280</v>
      </c>
      <c r="N759" s="21">
        <v>0.76</v>
      </c>
      <c r="O759" s="25">
        <v>500</v>
      </c>
      <c r="P759" s="21">
        <v>0.6</v>
      </c>
      <c r="Q759" s="21">
        <v>0.54</v>
      </c>
      <c r="R759" s="1"/>
      <c r="T759" s="25">
        <f>J759+M759</f>
        <v>500</v>
      </c>
      <c r="U759" s="21">
        <f>ROUNDDOWN(IF(T759=T758,U758,(ROW()-715)/333),2)</f>
        <v>0.13</v>
      </c>
      <c r="V759" s="21">
        <f>ROUNDDOWN(IF(O759=O758,V758,(ROW()-110)/40+0.02),2)</f>
        <v>16.239999999999998</v>
      </c>
      <c r="W759" s="25">
        <f>ROUNDDOWN(IF(I759=I758,W758,MAX(_xlfn.NORM.INV((ROW()-646)/402,250,43),150))/10,0)*10</f>
        <v>220</v>
      </c>
      <c r="X759" s="21">
        <f>ROUNDDOWN(IF(W759=W758,X758,(ROW()-646)/402),2)</f>
        <v>0.26</v>
      </c>
      <c r="Y759" s="3">
        <f>ROUNDDOWN(IF(L759=L758,Y758,MAX(_xlfn.NORM.INV((ROW()-715)/333,250,43),150))/10,0)*10</f>
        <v>200</v>
      </c>
      <c r="Z759" s="21">
        <f>ROUNDDOWN(IF(Y759=Y758,Z758,(ROW()-715)/333),2)</f>
        <v>0.12</v>
      </c>
    </row>
    <row r="760" spans="1:34" x14ac:dyDescent="0.2">
      <c r="A760" s="4" t="s">
        <v>1282</v>
      </c>
      <c r="B760" s="10" t="s">
        <v>1283</v>
      </c>
      <c r="C760" s="14" t="s">
        <v>1273</v>
      </c>
      <c r="D760" s="10"/>
      <c r="E760" s="3" t="s">
        <v>203</v>
      </c>
      <c r="F760" s="3" t="s">
        <v>1268</v>
      </c>
      <c r="G760" s="3" t="s">
        <v>20</v>
      </c>
      <c r="H760" s="3" t="s">
        <v>67</v>
      </c>
      <c r="I760" s="3">
        <v>-2</v>
      </c>
      <c r="J760" s="3">
        <v>220</v>
      </c>
      <c r="K760" s="21">
        <v>0.26</v>
      </c>
      <c r="L760" s="3">
        <v>17</v>
      </c>
      <c r="M760" s="3">
        <v>220</v>
      </c>
      <c r="N760" s="21">
        <v>0.26</v>
      </c>
      <c r="O760" s="25">
        <v>440</v>
      </c>
      <c r="P760" s="21">
        <v>0.26</v>
      </c>
      <c r="Q760" s="21">
        <v>0.26</v>
      </c>
      <c r="T760" s="25">
        <f>J760+M760</f>
        <v>440</v>
      </c>
      <c r="U760" s="21">
        <f>ROUNDDOWN(IF(T760=T759,U759,(ROW()-715)/333),2)</f>
        <v>0.13</v>
      </c>
      <c r="V760" s="21">
        <f>ROUNDDOWN(IF(O760=O759,V759,(ROW()-430)/54+0.01),2)</f>
        <v>6.12</v>
      </c>
      <c r="W760" s="25">
        <f>ROUNDDOWN(IF(I760=I759,W759,MAX(_xlfn.NORM.INV((ROW()-646)/402,250,43),150))/10,0)*10</f>
        <v>220</v>
      </c>
      <c r="X760" s="21">
        <f>ROUNDDOWN(IF(W760=W759,X759,(ROW()-646)/402),2)</f>
        <v>0.26</v>
      </c>
      <c r="Y760" s="3">
        <f>ROUNDDOWN(IF(L760=L759,Y759,MAX(_xlfn.NORM.INV((ROW()-715)/333,250,43),150))/10,0)*10</f>
        <v>200</v>
      </c>
      <c r="Z760" s="21">
        <f>ROUNDDOWN(IF(Y760=Y759,Z759,(ROW()-715)/333),2)</f>
        <v>0.12</v>
      </c>
    </row>
    <row r="761" spans="1:34" x14ac:dyDescent="0.2">
      <c r="A761" s="4" t="s">
        <v>1138</v>
      </c>
      <c r="B761" s="10" t="s">
        <v>1139</v>
      </c>
      <c r="C761" s="14" t="s">
        <v>1134</v>
      </c>
      <c r="D761" s="10" t="s">
        <v>1135</v>
      </c>
      <c r="E761" s="3" t="s">
        <v>144</v>
      </c>
      <c r="F761" s="3" t="s">
        <v>1094</v>
      </c>
      <c r="G761" s="3" t="s">
        <v>20</v>
      </c>
      <c r="H761" s="3" t="s">
        <v>21</v>
      </c>
      <c r="I761" s="3">
        <v>-2</v>
      </c>
      <c r="J761" s="3">
        <v>220</v>
      </c>
      <c r="K761" s="21">
        <v>0.26</v>
      </c>
      <c r="L761" s="3">
        <v>28</v>
      </c>
      <c r="M761" s="3">
        <v>260</v>
      </c>
      <c r="N761" s="21">
        <v>0.62</v>
      </c>
      <c r="O761" s="25">
        <v>480</v>
      </c>
      <c r="P761" s="21">
        <v>0.25</v>
      </c>
      <c r="Q761" s="21">
        <v>0.49</v>
      </c>
      <c r="T761" s="25">
        <f>J761+M761</f>
        <v>480</v>
      </c>
      <c r="U761" s="21">
        <f>ROUNDDOWN(IF(T761=T760,U760,(ROW()-646)/69+0.01),2)</f>
        <v>1.67</v>
      </c>
      <c r="V761" s="21">
        <f>ROUNDDOWN(IF(O761=O760,V760,(ROW()-552)/6+0.16),2)</f>
        <v>34.99</v>
      </c>
      <c r="W761" s="25">
        <f>ROUNDDOWN(IF(I761=I760,W760,MAX(_xlfn.NORM.INV((ROW()-646)/402,250,43),150))/10,0)*10</f>
        <v>220</v>
      </c>
      <c r="X761" s="21">
        <f>ROUNDDOWN(IF(W761=W760,X760,(ROW()-646)/402),2)</f>
        <v>0.26</v>
      </c>
      <c r="Y761" s="3" t="e">
        <f>ROUNDDOWN(IF(L761=L762,Y760,MAX(_xlfn.NORM.INV((ROW()-646)/69,250,43),150))/10,0)*10</f>
        <v>#NUM!</v>
      </c>
      <c r="Z761" s="21" t="e">
        <f>ROUNDDOWN(IF(Y761=Y760,Z760,(ROW()-646)/69+0.02),2)</f>
        <v>#NUM!</v>
      </c>
    </row>
    <row r="762" spans="1:34" x14ac:dyDescent="0.2">
      <c r="A762" s="4" t="s">
        <v>700</v>
      </c>
      <c r="B762" s="10" t="s">
        <v>701</v>
      </c>
      <c r="C762" s="14" t="s">
        <v>674</v>
      </c>
      <c r="D762" s="10"/>
      <c r="E762" s="3" t="s">
        <v>65</v>
      </c>
      <c r="F762" s="3" t="s">
        <v>675</v>
      </c>
      <c r="G762" s="3" t="s">
        <v>20</v>
      </c>
      <c r="H762" s="3" t="s">
        <v>67</v>
      </c>
      <c r="I762" s="3">
        <v>-2</v>
      </c>
      <c r="J762" s="3">
        <v>220</v>
      </c>
      <c r="K762" s="21">
        <v>0.26</v>
      </c>
      <c r="L762" s="3">
        <v>45</v>
      </c>
      <c r="M762" s="3">
        <v>260</v>
      </c>
      <c r="N762" s="21">
        <v>0.6</v>
      </c>
      <c r="O762" s="25">
        <v>480</v>
      </c>
      <c r="P762" s="21">
        <v>0.48</v>
      </c>
      <c r="Q762" s="21">
        <v>0.45</v>
      </c>
      <c r="T762" s="25">
        <f>J762+M762</f>
        <v>480</v>
      </c>
      <c r="U762" s="21">
        <f>ROUNDDOWN(IF(T762=T761,U761,(ROW()-715)/333),2)</f>
        <v>1.67</v>
      </c>
      <c r="V762" s="21">
        <f>ROUNDDOWN(IF(O762=O761,V761,(ROW()-670)/66+0.03),2)</f>
        <v>34.99</v>
      </c>
      <c r="W762" s="25">
        <f>ROUNDDOWN(IF(I762=I761,W761,MAX(_xlfn.NORM.INV((ROW()-646)/402,250,43),150))/10,0)*10</f>
        <v>220</v>
      </c>
      <c r="X762" s="21">
        <f>ROUNDDOWN(IF(W762=W761,X761,(ROW()-646)/402),2)</f>
        <v>0.26</v>
      </c>
      <c r="Y762" s="3">
        <f>ROUNDDOWN(IF(L762=L761,Y761,MAX(_xlfn.NORM.INV((ROW()-715)/333,250,43),150))/10,0)*10</f>
        <v>200</v>
      </c>
      <c r="Z762" s="21" t="e">
        <f>ROUNDDOWN(IF(Y762=Y761,Z761,(ROW()-715)/333),2)</f>
        <v>#NUM!</v>
      </c>
    </row>
    <row r="763" spans="1:34" x14ac:dyDescent="0.2">
      <c r="A763" s="4" t="s">
        <v>1797</v>
      </c>
      <c r="B763" s="10" t="s">
        <v>1798</v>
      </c>
      <c r="C763" s="14" t="s">
        <v>1743</v>
      </c>
      <c r="D763" s="10"/>
      <c r="E763" s="3" t="s">
        <v>1744</v>
      </c>
      <c r="F763" s="3" t="s">
        <v>1744</v>
      </c>
      <c r="G763" s="3" t="s">
        <v>20</v>
      </c>
      <c r="H763" s="3" t="s">
        <v>67</v>
      </c>
      <c r="I763" s="3">
        <v>-1</v>
      </c>
      <c r="J763" s="3">
        <v>220</v>
      </c>
      <c r="K763" s="21">
        <v>0.26</v>
      </c>
      <c r="L763" s="3">
        <v>38</v>
      </c>
      <c r="M763" s="3">
        <v>250</v>
      </c>
      <c r="N763" s="21">
        <v>0.5</v>
      </c>
      <c r="O763" s="25">
        <v>470</v>
      </c>
      <c r="P763" s="21">
        <v>0.44</v>
      </c>
      <c r="Q763" s="21">
        <v>0.42</v>
      </c>
      <c r="T763" s="25">
        <f>J763+M763</f>
        <v>470</v>
      </c>
      <c r="U763" s="21">
        <f>ROUNDDOWN(IF(T763=T762,U762,(ROW()-715)/333),2)</f>
        <v>0.14000000000000001</v>
      </c>
      <c r="V763" s="21">
        <f>ROUNDDOWN(IF(O763=O762,V762,(ROW()-110)/40+0.02),2)</f>
        <v>16.34</v>
      </c>
      <c r="W763" s="25">
        <f>ROUNDDOWN(IF(I763=I762,W762,MAX(_xlfn.NORM.INV((ROW()-646)/402,250,43),150))/10,0)*10</f>
        <v>220</v>
      </c>
      <c r="X763" s="21">
        <f>ROUNDDOWN(IF(W763=W762,X762,(ROW()-646)/402),2)</f>
        <v>0.26</v>
      </c>
      <c r="Y763" s="3">
        <f>ROUNDDOWN(IF(L763=L762,Y762,MAX(_xlfn.NORM.INV((ROW()-715)/333,250,43),150))/10,0)*10</f>
        <v>200</v>
      </c>
      <c r="Z763" s="21" t="e">
        <f>ROUNDDOWN(IF(Y763=Y762,Z762,(ROW()-715)/333),2)</f>
        <v>#NUM!</v>
      </c>
    </row>
    <row r="764" spans="1:34" x14ac:dyDescent="0.2">
      <c r="A764" s="4" t="s">
        <v>1801</v>
      </c>
      <c r="B764" s="10" t="s">
        <v>1802</v>
      </c>
      <c r="C764" s="14" t="s">
        <v>1743</v>
      </c>
      <c r="D764" s="10"/>
      <c r="E764" s="3" t="s">
        <v>1744</v>
      </c>
      <c r="F764" s="3" t="s">
        <v>1744</v>
      </c>
      <c r="G764" s="3" t="s">
        <v>20</v>
      </c>
      <c r="H764" s="3" t="s">
        <v>67</v>
      </c>
      <c r="I764" s="3">
        <v>-1</v>
      </c>
      <c r="J764" s="3">
        <v>220</v>
      </c>
      <c r="K764" s="21">
        <v>0.26</v>
      </c>
      <c r="L764" s="3">
        <v>68</v>
      </c>
      <c r="M764" s="3">
        <v>290</v>
      </c>
      <c r="N764" s="21">
        <v>0.82</v>
      </c>
      <c r="O764" s="25">
        <v>510</v>
      </c>
      <c r="P764" s="21">
        <v>0.67</v>
      </c>
      <c r="Q764" s="21">
        <v>0.59</v>
      </c>
      <c r="T764" s="25">
        <f>J764+M764</f>
        <v>510</v>
      </c>
      <c r="U764" s="21">
        <f>ROUNDDOWN(IF(T764=T763,U763,(ROW()-715)/333),2)</f>
        <v>0.14000000000000001</v>
      </c>
      <c r="V764" s="21">
        <f>ROUNDDOWN(IF(O764=O763,V763,(ROW()-110)/40+0.02),2)</f>
        <v>16.37</v>
      </c>
      <c r="W764" s="25">
        <f>ROUNDDOWN(IF(I764=I763,W763,MAX(_xlfn.NORM.INV((ROW()-646)/402,250,43),150))/10,0)*10</f>
        <v>220</v>
      </c>
      <c r="X764" s="21">
        <f>ROUNDDOWN(IF(W764=W763,X763,(ROW()-646)/402),2)</f>
        <v>0.26</v>
      </c>
      <c r="Y764" s="3">
        <f>ROUNDDOWN(IF(L764=L763,Y763,MAX(_xlfn.NORM.INV((ROW()-715)/333,250,43),150))/10,0)*10</f>
        <v>200</v>
      </c>
      <c r="Z764" s="21" t="e">
        <f>ROUNDDOWN(IF(Y764=Y763,Z763,(ROW()-715)/333),2)</f>
        <v>#NUM!</v>
      </c>
      <c r="AC764" s="2"/>
      <c r="AD764" s="2"/>
      <c r="AE764" s="2"/>
      <c r="AF764" s="2"/>
      <c r="AG764" s="2"/>
      <c r="AH764" s="2"/>
    </row>
    <row r="765" spans="1:34" x14ac:dyDescent="0.2">
      <c r="A765" s="4" t="s">
        <v>998</v>
      </c>
      <c r="B765" s="10" t="s">
        <v>999</v>
      </c>
      <c r="C765" s="14" t="s">
        <v>991</v>
      </c>
      <c r="D765" s="10"/>
      <c r="E765" s="3" t="s">
        <v>987</v>
      </c>
      <c r="F765" s="3" t="s">
        <v>988</v>
      </c>
      <c r="G765" s="3" t="s">
        <v>20</v>
      </c>
      <c r="H765" s="3" t="s">
        <v>67</v>
      </c>
      <c r="I765" s="3">
        <v>-1</v>
      </c>
      <c r="J765" s="3">
        <v>220</v>
      </c>
      <c r="K765" s="21">
        <v>0.26</v>
      </c>
      <c r="L765" s="3">
        <v>22</v>
      </c>
      <c r="M765" s="3">
        <v>230</v>
      </c>
      <c r="N765" s="21">
        <v>0.32</v>
      </c>
      <c r="O765" s="25">
        <v>450</v>
      </c>
      <c r="P765" s="21">
        <v>0.32</v>
      </c>
      <c r="Q765" s="21">
        <v>0.42</v>
      </c>
      <c r="T765" s="25">
        <f>J765+M765</f>
        <v>450</v>
      </c>
      <c r="U765" s="21">
        <f>ROUNDDOWN(IF(T765=T764,U764,(ROW()-715)/333),2)</f>
        <v>0.15</v>
      </c>
      <c r="V765" s="21">
        <f>ROUNDDOWN(IF(O765=O764,V764,(ROW()-167)/14+0.07),2)</f>
        <v>42.78</v>
      </c>
      <c r="W765" s="25">
        <f>ROUNDDOWN(IF(I765=I764,W764,MAX(_xlfn.NORM.INV((ROW()-646)/402,250,43),150))/10,0)*10</f>
        <v>220</v>
      </c>
      <c r="X765" s="21">
        <f>ROUNDDOWN(IF(W765=W764,X764,(ROW()-646)/402),2)</f>
        <v>0.26</v>
      </c>
      <c r="Y765" s="3">
        <f>ROUNDDOWN(IF(L765=L764,Y764,MAX(_xlfn.NORM.INV((ROW()-715)/333,250,43),150))/10,0)*10</f>
        <v>200</v>
      </c>
      <c r="Z765" s="21" t="e">
        <f>ROUNDDOWN(IF(Y765=Y764,Z764,(ROW()-715)/333),2)</f>
        <v>#NUM!</v>
      </c>
    </row>
    <row r="766" spans="1:34" x14ac:dyDescent="0.2">
      <c r="A766" s="3" t="s">
        <v>2254</v>
      </c>
      <c r="B766" s="3" t="s">
        <v>2255</v>
      </c>
      <c r="C766" s="14" t="s">
        <v>2225</v>
      </c>
      <c r="E766" s="3" t="s">
        <v>2226</v>
      </c>
      <c r="F766" s="3" t="s">
        <v>2227</v>
      </c>
      <c r="G766" s="3" t="s">
        <v>20</v>
      </c>
      <c r="H766" s="3" t="s">
        <v>67</v>
      </c>
      <c r="I766" s="3">
        <v>-1</v>
      </c>
      <c r="J766" s="3">
        <v>220</v>
      </c>
      <c r="K766" s="21">
        <v>0.26</v>
      </c>
      <c r="L766" s="3">
        <v>0</v>
      </c>
      <c r="M766" s="3">
        <v>150</v>
      </c>
      <c r="N766" s="21">
        <v>0.01</v>
      </c>
      <c r="O766" s="25">
        <v>370</v>
      </c>
      <c r="P766" s="21">
        <v>0.04</v>
      </c>
      <c r="Q766" s="21">
        <v>0.1</v>
      </c>
      <c r="T766" s="25">
        <f>J766+M766</f>
        <v>370</v>
      </c>
      <c r="U766" s="21">
        <f>ROUNDDOWN(IF(T766=T765,U765,(ROW()-715)/333),2)</f>
        <v>0.15</v>
      </c>
      <c r="V766" s="21">
        <f>ROUNDDOWN(IF(O766=O765,V765,(ROW()-192)/27+0.03),2)</f>
        <v>21.28</v>
      </c>
      <c r="W766" s="25">
        <f>ROUNDDOWN(IF(I766=I765,W765,MAX(_xlfn.NORM.INV((ROW()-646)/402,250,43),150))/10,0)*10</f>
        <v>220</v>
      </c>
      <c r="X766" s="21">
        <f>ROUNDDOWN(IF(W766=W765,X765,(ROW()-646)/402),2)</f>
        <v>0.26</v>
      </c>
      <c r="Y766" s="3">
        <f>ROUNDDOWN(IF(L766=L765,Y765,MAX(_xlfn.NORM.INV((ROW()-715)/333,250,43),150))/10,0)*10</f>
        <v>200</v>
      </c>
      <c r="Z766" s="21" t="e">
        <f>ROUNDDOWN(IF(Y766=Y765,Z765,(ROW()-715)/333),2)</f>
        <v>#NUM!</v>
      </c>
    </row>
    <row r="767" spans="1:34" x14ac:dyDescent="0.2">
      <c r="A767" s="3" t="s">
        <v>2252</v>
      </c>
      <c r="B767" s="3" t="s">
        <v>2253</v>
      </c>
      <c r="C767" s="14" t="s">
        <v>2225</v>
      </c>
      <c r="E767" s="3" t="s">
        <v>2226</v>
      </c>
      <c r="F767" s="3" t="s">
        <v>2227</v>
      </c>
      <c r="G767" s="3" t="s">
        <v>20</v>
      </c>
      <c r="H767" s="3" t="s">
        <v>67</v>
      </c>
      <c r="I767" s="3">
        <v>-1</v>
      </c>
      <c r="J767" s="3">
        <v>220</v>
      </c>
      <c r="K767" s="21">
        <v>0.26</v>
      </c>
      <c r="L767" s="3">
        <v>8</v>
      </c>
      <c r="M767" s="3">
        <v>200</v>
      </c>
      <c r="N767" s="21">
        <v>0.12</v>
      </c>
      <c r="O767" s="25">
        <v>420</v>
      </c>
      <c r="P767" s="21">
        <v>0.18</v>
      </c>
      <c r="Q767" s="21">
        <v>0.43</v>
      </c>
      <c r="T767" s="25">
        <f>J767+M767</f>
        <v>420</v>
      </c>
      <c r="U767" s="21">
        <f>ROUNDDOWN(IF(T767=T766,U766,(ROW()-715)/333),2)</f>
        <v>0.15</v>
      </c>
      <c r="V767" s="21">
        <f>ROUNDDOWN(IF(O767=O766,V766,(ROW()-192)/27+0.03),2)</f>
        <v>21.32</v>
      </c>
      <c r="W767" s="25">
        <f>ROUNDDOWN(IF(I767=I766,W766,MAX(_xlfn.NORM.INV((ROW()-646)/402,250,43),150))/10,0)*10</f>
        <v>220</v>
      </c>
      <c r="X767" s="21">
        <f>ROUNDDOWN(IF(W767=W766,X766,(ROW()-646)/402),2)</f>
        <v>0.26</v>
      </c>
      <c r="Y767" s="3">
        <f>ROUNDDOWN(IF(L767=L766,Y766,MAX(_xlfn.NORM.INV((ROW()-715)/333,250,43),150))/10,0)*10</f>
        <v>200</v>
      </c>
      <c r="Z767" s="21" t="e">
        <f>ROUNDDOWN(IF(Y767=Y766,Z766,(ROW()-715)/333),2)</f>
        <v>#NUM!</v>
      </c>
    </row>
    <row r="768" spans="1:34" x14ac:dyDescent="0.2">
      <c r="A768" s="3" t="s">
        <v>2242</v>
      </c>
      <c r="B768" s="3" t="s">
        <v>2243</v>
      </c>
      <c r="C768" s="14" t="s">
        <v>2225</v>
      </c>
      <c r="E768" s="3" t="s">
        <v>2226</v>
      </c>
      <c r="F768" s="3" t="s">
        <v>2227</v>
      </c>
      <c r="G768" s="3" t="s">
        <v>20</v>
      </c>
      <c r="H768" s="3" t="s">
        <v>67</v>
      </c>
      <c r="I768" s="3">
        <v>-1</v>
      </c>
      <c r="J768" s="3">
        <v>220</v>
      </c>
      <c r="K768" s="21">
        <v>0.26</v>
      </c>
      <c r="L768" s="3">
        <v>8</v>
      </c>
      <c r="M768" s="3">
        <v>200</v>
      </c>
      <c r="N768" s="21">
        <v>0.12</v>
      </c>
      <c r="O768" s="25">
        <v>420</v>
      </c>
      <c r="P768" s="21">
        <v>0.18</v>
      </c>
      <c r="Q768" s="21">
        <v>0.43</v>
      </c>
      <c r="T768" s="25">
        <f>J768+M768</f>
        <v>420</v>
      </c>
      <c r="U768" s="21">
        <f>ROUNDDOWN(IF(T768=T767,U767,(ROW()-715)/333),2)</f>
        <v>0.15</v>
      </c>
      <c r="V768" s="21">
        <f>ROUNDDOWN(IF(O768=O767,V767,(ROW()-192)/27+0.03),2)</f>
        <v>21.32</v>
      </c>
      <c r="W768" s="25">
        <f>ROUNDDOWN(IF(I768=I767,W767,MAX(_xlfn.NORM.INV((ROW()-646)/402,250,43),150))/10,0)*10</f>
        <v>220</v>
      </c>
      <c r="X768" s="21">
        <f>ROUNDDOWN(IF(W768=W767,X767,(ROW()-646)/402),2)</f>
        <v>0.26</v>
      </c>
      <c r="Y768" s="3">
        <f>ROUNDDOWN(IF(L768=L767,Y767,MAX(_xlfn.NORM.INV((ROW()-715)/333,250,43),150))/10,0)*10</f>
        <v>200</v>
      </c>
      <c r="Z768" s="21" t="e">
        <f>ROUNDDOWN(IF(Y768=Y767,Z767,(ROW()-715)/333),2)</f>
        <v>#NUM!</v>
      </c>
    </row>
    <row r="769" spans="1:28" x14ac:dyDescent="0.2">
      <c r="A769" s="4" t="s">
        <v>468</v>
      </c>
      <c r="B769" s="10" t="s">
        <v>469</v>
      </c>
      <c r="C769" s="14" t="s">
        <v>437</v>
      </c>
      <c r="D769" s="10"/>
      <c r="E769" s="3" t="s">
        <v>203</v>
      </c>
      <c r="F769" s="3" t="s">
        <v>423</v>
      </c>
      <c r="G769" s="3" t="s">
        <v>20</v>
      </c>
      <c r="H769" s="3" t="s">
        <v>67</v>
      </c>
      <c r="I769" s="3">
        <v>-1</v>
      </c>
      <c r="J769" s="3">
        <v>220</v>
      </c>
      <c r="K769" s="21">
        <v>0.26</v>
      </c>
      <c r="L769" s="3">
        <v>41</v>
      </c>
      <c r="M769" s="3">
        <v>260</v>
      </c>
      <c r="N769" s="21">
        <v>0.6</v>
      </c>
      <c r="O769" s="25">
        <v>480</v>
      </c>
      <c r="P769" s="21">
        <v>0.48</v>
      </c>
      <c r="Q769" s="21">
        <v>0.54</v>
      </c>
      <c r="T769" s="25">
        <f>J769+M769</f>
        <v>480</v>
      </c>
      <c r="U769" s="21">
        <f>ROUNDDOWN(IF(T769=T768,U768,(ROW()-715)/333),2)</f>
        <v>0.16</v>
      </c>
      <c r="V769" s="21">
        <f>ROUNDDOWN(IF(O769=O768,V768,(ROW()-430)/54+0.01),2)</f>
        <v>6.28</v>
      </c>
      <c r="W769" s="25">
        <f>ROUNDDOWN(IF(I769=I768,W768,MAX(_xlfn.NORM.INV((ROW()-646)/402,250,43),150))/10,0)*10</f>
        <v>220</v>
      </c>
      <c r="X769" s="21">
        <f>ROUNDDOWN(IF(W769=W768,X768,(ROW()-646)/402),2)</f>
        <v>0.26</v>
      </c>
      <c r="Y769" s="3">
        <f>ROUNDDOWN(IF(L769=L768,Y768,MAX(_xlfn.NORM.INV((ROW()-715)/333,250,43),150))/10,0)*10</f>
        <v>200</v>
      </c>
      <c r="Z769" s="21" t="e">
        <f>ROUNDDOWN(IF(Y769=Y768,Z768,(ROW()-715)/333),2)</f>
        <v>#NUM!</v>
      </c>
    </row>
    <row r="770" spans="1:28" x14ac:dyDescent="0.2">
      <c r="A770" s="4" t="s">
        <v>698</v>
      </c>
      <c r="B770" s="10" t="s">
        <v>699</v>
      </c>
      <c r="C770" s="14" t="s">
        <v>674</v>
      </c>
      <c r="D770" s="10"/>
      <c r="E770" s="3" t="s">
        <v>65</v>
      </c>
      <c r="F770" s="3" t="s">
        <v>675</v>
      </c>
      <c r="G770" s="3" t="s">
        <v>20</v>
      </c>
      <c r="H770" s="3" t="s">
        <v>67</v>
      </c>
      <c r="I770" s="3">
        <v>-1</v>
      </c>
      <c r="J770" s="3">
        <v>220</v>
      </c>
      <c r="K770" s="21">
        <v>0.26</v>
      </c>
      <c r="L770" s="3">
        <v>33</v>
      </c>
      <c r="M770" s="3">
        <v>240</v>
      </c>
      <c r="N770" s="21">
        <v>0.4</v>
      </c>
      <c r="O770" s="25">
        <v>460</v>
      </c>
      <c r="P770" s="21">
        <v>0.38</v>
      </c>
      <c r="Q770" s="21">
        <v>0.3</v>
      </c>
      <c r="T770" s="25">
        <f>J770+M770</f>
        <v>460</v>
      </c>
      <c r="U770" s="21">
        <f>ROUNDDOWN(IF(T770=T769,U769,(ROW()-715)/333),2)</f>
        <v>0.16</v>
      </c>
      <c r="V770" s="21">
        <f>ROUNDDOWN(IF(O770=O769,V769,(ROW()-670)/66+0.03),2)</f>
        <v>1.54</v>
      </c>
      <c r="W770" s="25">
        <f>ROUNDDOWN(IF(I770=I769,W769,MAX(_xlfn.NORM.INV((ROW()-646)/402,250,43),150))/10,0)*10</f>
        <v>220</v>
      </c>
      <c r="X770" s="21">
        <f>ROUNDDOWN(IF(W770=W769,X769,(ROW()-646)/402),2)</f>
        <v>0.26</v>
      </c>
      <c r="Y770" s="3">
        <f>ROUNDDOWN(IF(L770=L769,Y769,MAX(_xlfn.NORM.INV((ROW()-715)/333,250,43),150))/10,0)*10</f>
        <v>200</v>
      </c>
      <c r="Z770" s="21" t="e">
        <f>ROUNDDOWN(IF(Y770=Y769,Z769,(ROW()-715)/333),2)</f>
        <v>#NUM!</v>
      </c>
    </row>
    <row r="771" spans="1:28" x14ac:dyDescent="0.2">
      <c r="A771" s="4" t="s">
        <v>747</v>
      </c>
      <c r="B771" s="10" t="s">
        <v>748</v>
      </c>
      <c r="C771" s="14" t="s">
        <v>674</v>
      </c>
      <c r="D771" s="10"/>
      <c r="E771" s="3" t="s">
        <v>65</v>
      </c>
      <c r="F771" s="3" t="s">
        <v>675</v>
      </c>
      <c r="G771" s="3" t="s">
        <v>20</v>
      </c>
      <c r="H771" s="3" t="s">
        <v>67</v>
      </c>
      <c r="I771" s="3">
        <v>-1</v>
      </c>
      <c r="J771" s="3">
        <v>220</v>
      </c>
      <c r="K771" s="21">
        <v>0.26</v>
      </c>
      <c r="L771" s="3">
        <v>40</v>
      </c>
      <c r="M771" s="3">
        <v>260</v>
      </c>
      <c r="N771" s="21">
        <v>0.6</v>
      </c>
      <c r="O771" s="25">
        <v>480</v>
      </c>
      <c r="P771" s="21">
        <v>0.48</v>
      </c>
      <c r="Q771" s="21">
        <v>0.45</v>
      </c>
      <c r="T771" s="25">
        <f>J771+M771</f>
        <v>480</v>
      </c>
      <c r="U771" s="21">
        <f>ROUNDDOWN(IF(T771=T770,U770,(ROW()-715)/333),2)</f>
        <v>0.16</v>
      </c>
      <c r="V771" s="21">
        <f>ROUNDDOWN(IF(O771=O770,V770,(ROW()-670)/66+0.03),2)</f>
        <v>1.56</v>
      </c>
      <c r="W771" s="25">
        <f>ROUNDDOWN(IF(I771=I770,W770,MAX(_xlfn.NORM.INV((ROW()-646)/402,250,43),150))/10,0)*10</f>
        <v>220</v>
      </c>
      <c r="X771" s="21">
        <f>ROUNDDOWN(IF(W771=W770,X770,(ROW()-646)/402),2)</f>
        <v>0.26</v>
      </c>
      <c r="Y771" s="3">
        <f>ROUNDDOWN(IF(L771=L770,Y770,MAX(_xlfn.NORM.INV((ROW()-715)/333,250,43),150))/10,0)*10</f>
        <v>200</v>
      </c>
      <c r="Z771" s="21" t="e">
        <f>ROUNDDOWN(IF(Y771=Y770,Z770,(ROW()-715)/333),2)</f>
        <v>#NUM!</v>
      </c>
    </row>
    <row r="772" spans="1:28" x14ac:dyDescent="0.2">
      <c r="A772" s="4" t="s">
        <v>672</v>
      </c>
      <c r="B772" s="10" t="s">
        <v>673</v>
      </c>
      <c r="C772" s="14" t="s">
        <v>674</v>
      </c>
      <c r="D772" s="10"/>
      <c r="E772" s="3" t="s">
        <v>65</v>
      </c>
      <c r="F772" s="3" t="s">
        <v>675</v>
      </c>
      <c r="G772" s="3" t="s">
        <v>20</v>
      </c>
      <c r="H772" s="3" t="s">
        <v>67</v>
      </c>
      <c r="I772" s="3">
        <v>-1</v>
      </c>
      <c r="J772" s="3">
        <v>220</v>
      </c>
      <c r="K772" s="21">
        <v>0.26</v>
      </c>
      <c r="L772" s="3">
        <v>43</v>
      </c>
      <c r="M772" s="3">
        <v>260</v>
      </c>
      <c r="N772" s="21">
        <v>0.6</v>
      </c>
      <c r="O772" s="25">
        <v>480</v>
      </c>
      <c r="P772" s="21">
        <v>0.48</v>
      </c>
      <c r="Q772" s="21">
        <v>0.45</v>
      </c>
      <c r="T772" s="25">
        <f>J772+M772</f>
        <v>480</v>
      </c>
      <c r="U772" s="21">
        <f>ROUNDDOWN(IF(T772=T771,U771,(ROW()-715)/333),2)</f>
        <v>0.16</v>
      </c>
      <c r="V772" s="21">
        <f>ROUNDDOWN(IF(O772=O771,V771,(ROW()-670)/66+0.03),2)</f>
        <v>1.56</v>
      </c>
      <c r="W772" s="25">
        <f>ROUNDDOWN(IF(I772=I771,W771,MAX(_xlfn.NORM.INV((ROW()-646)/402,250,43),150))/10,0)*10</f>
        <v>220</v>
      </c>
      <c r="X772" s="21">
        <f>ROUNDDOWN(IF(W772=W771,X771,(ROW()-646)/402),2)</f>
        <v>0.26</v>
      </c>
      <c r="Y772" s="3">
        <f>ROUNDDOWN(IF(L772=L771,Y771,MAX(_xlfn.NORM.INV((ROW()-715)/333,250,43),150))/10,0)*10</f>
        <v>200</v>
      </c>
      <c r="Z772" s="21" t="e">
        <f>ROUNDDOWN(IF(Y772=Y771,Z771,(ROW()-715)/333),2)</f>
        <v>#NUM!</v>
      </c>
    </row>
    <row r="773" spans="1:28" x14ac:dyDescent="0.2">
      <c r="A773" s="4" t="s">
        <v>763</v>
      </c>
      <c r="B773" s="10" t="s">
        <v>764</v>
      </c>
      <c r="C773" s="14" t="s">
        <v>674</v>
      </c>
      <c r="D773" s="10"/>
      <c r="E773" s="3" t="s">
        <v>65</v>
      </c>
      <c r="F773" s="3" t="s">
        <v>675</v>
      </c>
      <c r="G773" s="3" t="s">
        <v>20</v>
      </c>
      <c r="H773" s="3" t="s">
        <v>67</v>
      </c>
      <c r="I773" s="3">
        <v>-1</v>
      </c>
      <c r="J773" s="3">
        <v>220</v>
      </c>
      <c r="K773" s="21">
        <v>0.26</v>
      </c>
      <c r="L773" s="3">
        <v>50</v>
      </c>
      <c r="M773" s="2">
        <v>270</v>
      </c>
      <c r="N773" s="23">
        <v>0.68</v>
      </c>
      <c r="O773" s="28">
        <v>490</v>
      </c>
      <c r="P773" s="23">
        <v>0.54</v>
      </c>
      <c r="Q773" s="23">
        <v>0.53</v>
      </c>
      <c r="S773" s="23"/>
      <c r="T773" s="25">
        <f>J773+M773</f>
        <v>490</v>
      </c>
      <c r="U773" s="21">
        <f>ROUNDDOWN(IF(T773=T772,U772,(ROW()-715)/333),2)</f>
        <v>0.17</v>
      </c>
      <c r="V773" s="21">
        <f>ROUNDDOWN(IF(O773=O772,V772,(ROW()-670)/66+0.03),2)</f>
        <v>1.59</v>
      </c>
      <c r="W773" s="25">
        <f>ROUNDDOWN(IF(I773=I772,W772,MAX(_xlfn.NORM.INV((ROW()-646)/402,250,43),150))/10,0)*10</f>
        <v>220</v>
      </c>
      <c r="X773" s="21">
        <f>ROUNDDOWN(IF(W773=W772,X772,(ROW()-646)/402),2)</f>
        <v>0.26</v>
      </c>
      <c r="Y773" s="3">
        <f>ROUNDDOWN(IF(L773=L772,Y772,MAX(_xlfn.NORM.INV((ROW()-715)/333,250,43),150))/10,0)*10</f>
        <v>200</v>
      </c>
      <c r="Z773" s="21" t="e">
        <f>ROUNDDOWN(IF(Y773=Y772,Z772,(ROW()-715)/333),2)</f>
        <v>#NUM!</v>
      </c>
      <c r="AA773" s="2"/>
      <c r="AB773" s="2"/>
    </row>
    <row r="774" spans="1:28" x14ac:dyDescent="0.2">
      <c r="A774" s="4" t="s">
        <v>1411</v>
      </c>
      <c r="B774" s="10" t="s">
        <v>1412</v>
      </c>
      <c r="C774" s="14" t="s">
        <v>1407</v>
      </c>
      <c r="D774" s="10"/>
      <c r="E774" s="3" t="s">
        <v>65</v>
      </c>
      <c r="F774" s="3" t="s">
        <v>1408</v>
      </c>
      <c r="G774" s="3" t="s">
        <v>20</v>
      </c>
      <c r="H774" s="3" t="s">
        <v>67</v>
      </c>
      <c r="I774" s="3">
        <v>-1</v>
      </c>
      <c r="J774" s="3">
        <v>220</v>
      </c>
      <c r="K774" s="21">
        <v>0.26</v>
      </c>
      <c r="L774" s="3">
        <v>79</v>
      </c>
      <c r="M774" s="3">
        <v>310</v>
      </c>
      <c r="N774" s="21">
        <v>0.91</v>
      </c>
      <c r="O774" s="25">
        <v>530</v>
      </c>
      <c r="P774" s="21">
        <v>0.75</v>
      </c>
      <c r="Q774" s="21">
        <v>0.74</v>
      </c>
      <c r="T774" s="25">
        <f>J774+M774</f>
        <v>530</v>
      </c>
      <c r="U774" s="21">
        <f>ROUNDDOWN(IF(T774=T773,U773,(ROW()-715)/333),2)</f>
        <v>0.17</v>
      </c>
      <c r="V774" s="21">
        <f>ROUNDDOWN(IF(O774=O773,V773,(ROW()-670)/66+0.03),2)</f>
        <v>1.6</v>
      </c>
      <c r="W774" s="25">
        <f>ROUNDDOWN(IF(I774=I773,W773,MAX(_xlfn.NORM.INV((ROW()-646)/402,250,43),150))/10,0)*10</f>
        <v>220</v>
      </c>
      <c r="X774" s="21">
        <f>ROUNDDOWN(IF(W774=W773,X773,(ROW()-646)/402),2)</f>
        <v>0.26</v>
      </c>
      <c r="Y774" s="3">
        <f>ROUNDDOWN(IF(L774=L773,Y773,MAX(_xlfn.NORM.INV((ROW()-715)/333,250,43),150))/10,0)*10</f>
        <v>210</v>
      </c>
      <c r="Z774" s="21">
        <f>ROUNDDOWN(IF(Y774=Y773,Z773,(ROW()-715)/333),2)</f>
        <v>0.17</v>
      </c>
    </row>
    <row r="775" spans="1:28" x14ac:dyDescent="0.2">
      <c r="A775" s="4" t="s">
        <v>767</v>
      </c>
      <c r="B775" s="10" t="s">
        <v>768</v>
      </c>
      <c r="C775" s="14" t="s">
        <v>674</v>
      </c>
      <c r="D775" s="10"/>
      <c r="E775" s="3" t="s">
        <v>65</v>
      </c>
      <c r="F775" s="3" t="s">
        <v>675</v>
      </c>
      <c r="G775" s="3" t="s">
        <v>20</v>
      </c>
      <c r="H775" s="3" t="s">
        <v>67</v>
      </c>
      <c r="I775" s="3">
        <v>-1</v>
      </c>
      <c r="J775" s="3">
        <v>220</v>
      </c>
      <c r="K775" s="21">
        <v>0.26</v>
      </c>
      <c r="L775" s="3">
        <v>85</v>
      </c>
      <c r="M775" s="3">
        <v>320</v>
      </c>
      <c r="N775" s="21">
        <v>0.94</v>
      </c>
      <c r="O775" s="25">
        <v>540</v>
      </c>
      <c r="P775" s="21">
        <v>0.8</v>
      </c>
      <c r="Q775" s="21">
        <v>0.78</v>
      </c>
      <c r="T775" s="25">
        <f>J775+M775</f>
        <v>540</v>
      </c>
      <c r="U775" s="21">
        <f>ROUNDDOWN(IF(T775=T774,U774,(ROW()-715)/333),2)</f>
        <v>0.18</v>
      </c>
      <c r="V775" s="21">
        <f>ROUNDDOWN(IF(O775=O774,V774,(ROW()-670)/66+0.03),2)</f>
        <v>1.62</v>
      </c>
      <c r="W775" s="25">
        <f>ROUNDDOWN(IF(I775=I774,W774,MAX(_xlfn.NORM.INV((ROW()-646)/402,250,43),150))/10,0)*10</f>
        <v>220</v>
      </c>
      <c r="X775" s="21">
        <f>ROUNDDOWN(IF(W775=W774,X774,(ROW()-646)/402),2)</f>
        <v>0.26</v>
      </c>
      <c r="Y775" s="3">
        <f>ROUNDDOWN(IF(L775=L774,Y774,MAX(_xlfn.NORM.INV((ROW()-715)/333,250,43),150))/10,0)*10</f>
        <v>210</v>
      </c>
      <c r="Z775" s="21">
        <f>ROUNDDOWN(IF(Y775=Y774,Z774,(ROW()-715)/333),2)</f>
        <v>0.17</v>
      </c>
    </row>
    <row r="776" spans="1:28" x14ac:dyDescent="0.2">
      <c r="A776" s="4" t="s">
        <v>1676</v>
      </c>
      <c r="B776" s="10" t="s">
        <v>1677</v>
      </c>
      <c r="C776" s="14" t="s">
        <v>1638</v>
      </c>
      <c r="D776" s="10"/>
      <c r="E776" s="3" t="s">
        <v>576</v>
      </c>
      <c r="F776" s="3" t="s">
        <v>1639</v>
      </c>
      <c r="G776" s="3" t="s">
        <v>20</v>
      </c>
      <c r="H776" s="3" t="s">
        <v>67</v>
      </c>
      <c r="I776" s="3">
        <v>-1</v>
      </c>
      <c r="J776" s="3">
        <v>220</v>
      </c>
      <c r="K776" s="21">
        <v>0.26</v>
      </c>
      <c r="L776" s="3">
        <v>0</v>
      </c>
      <c r="M776" s="3">
        <v>150</v>
      </c>
      <c r="N776" s="21">
        <v>0.01</v>
      </c>
      <c r="O776" s="25">
        <v>370</v>
      </c>
      <c r="P776" s="21">
        <v>0.04</v>
      </c>
      <c r="Q776" s="21">
        <v>7.0000000000000007E-2</v>
      </c>
      <c r="T776" s="25">
        <f>J776+M776</f>
        <v>370</v>
      </c>
      <c r="U776" s="21">
        <f>ROUNDDOWN(IF(T776=T775,U775,(ROW()-715)/333),2)</f>
        <v>0.18</v>
      </c>
      <c r="V776" s="21">
        <f>ROUNDDOWN(IF(O776=O775,V775,(ROW()-812)/36+0.02),2)</f>
        <v>-0.98</v>
      </c>
      <c r="W776" s="25">
        <f>ROUNDDOWN(IF(I776=I775,W775,MAX(_xlfn.NORM.INV((ROW()-646)/402,250,43),150))/10,0)*10</f>
        <v>220</v>
      </c>
      <c r="X776" s="21">
        <f>ROUNDDOWN(IF(W776=W775,X775,(ROW()-646)/402),2)</f>
        <v>0.26</v>
      </c>
      <c r="Y776" s="3">
        <f>ROUNDDOWN(IF(L776=L775,Y775,MAX(_xlfn.NORM.INV((ROW()-715)/333,250,43),150))/10,0)*10</f>
        <v>210</v>
      </c>
      <c r="Z776" s="21">
        <f>ROUNDDOWN(IF(Y776=Y775,Z775,(ROW()-715)/333),2)</f>
        <v>0.17</v>
      </c>
    </row>
    <row r="777" spans="1:28" x14ac:dyDescent="0.2">
      <c r="A777" s="4" t="s">
        <v>1640</v>
      </c>
      <c r="B777" s="10" t="s">
        <v>1641</v>
      </c>
      <c r="C777" s="14" t="s">
        <v>1638</v>
      </c>
      <c r="D777" s="10"/>
      <c r="E777" s="3" t="s">
        <v>576</v>
      </c>
      <c r="F777" s="3" t="s">
        <v>1639</v>
      </c>
      <c r="G777" s="3" t="s">
        <v>20</v>
      </c>
      <c r="H777" s="3" t="s">
        <v>67</v>
      </c>
      <c r="I777" s="3">
        <v>-1</v>
      </c>
      <c r="J777" s="3">
        <v>220</v>
      </c>
      <c r="K777" s="21">
        <v>0.26</v>
      </c>
      <c r="L777" s="3">
        <v>40</v>
      </c>
      <c r="M777" s="3">
        <v>260</v>
      </c>
      <c r="N777" s="21">
        <v>0.6</v>
      </c>
      <c r="O777" s="25">
        <v>480</v>
      </c>
      <c r="P777" s="21">
        <v>0.48</v>
      </c>
      <c r="Q777" s="21">
        <v>0.38</v>
      </c>
      <c r="T777" s="25">
        <f>J777+M777</f>
        <v>480</v>
      </c>
      <c r="U777" s="21">
        <f>ROUNDDOWN(IF(T777=T776,U776,(ROW()-715)/333),2)</f>
        <v>0.18</v>
      </c>
      <c r="V777" s="21">
        <f>ROUNDDOWN(IF(O777=O776,V776,(ROW()-812)/36+0.02),2)</f>
        <v>-0.95</v>
      </c>
      <c r="W777" s="25">
        <f>ROUNDDOWN(IF(I777=I776,W776,MAX(_xlfn.NORM.INV((ROW()-646)/402,250,43),150))/10,0)*10</f>
        <v>220</v>
      </c>
      <c r="X777" s="21">
        <f>ROUNDDOWN(IF(W777=W776,X776,(ROW()-646)/402),2)</f>
        <v>0.26</v>
      </c>
      <c r="Y777" s="3">
        <f>ROUNDDOWN(IF(L777=L776,Y776,MAX(_xlfn.NORM.INV((ROW()-715)/333,250,43),150))/10,0)*10</f>
        <v>210</v>
      </c>
      <c r="Z777" s="21">
        <f>ROUNDDOWN(IF(Y777=Y776,Z776,(ROW()-715)/333),2)</f>
        <v>0.17</v>
      </c>
    </row>
    <row r="778" spans="1:28" x14ac:dyDescent="0.2">
      <c r="A778" s="4" t="s">
        <v>290</v>
      </c>
      <c r="B778" s="10" t="s">
        <v>291</v>
      </c>
      <c r="C778" s="14" t="s">
        <v>279</v>
      </c>
      <c r="D778" s="10"/>
      <c r="E778" s="3" t="s">
        <v>280</v>
      </c>
      <c r="F778" s="3" t="s">
        <v>281</v>
      </c>
      <c r="G778" s="3" t="s">
        <v>20</v>
      </c>
      <c r="H778" s="3" t="s">
        <v>67</v>
      </c>
      <c r="I778" s="3">
        <v>-1</v>
      </c>
      <c r="J778" s="3">
        <v>220</v>
      </c>
      <c r="K778" s="21">
        <v>0.26</v>
      </c>
      <c r="L778" s="3">
        <v>46</v>
      </c>
      <c r="M778" s="3">
        <v>260</v>
      </c>
      <c r="N778" s="21">
        <v>0.6</v>
      </c>
      <c r="O778" s="25">
        <v>480</v>
      </c>
      <c r="P778" s="21">
        <v>0.48</v>
      </c>
      <c r="Q778" s="21">
        <v>0.44</v>
      </c>
      <c r="T778" s="25">
        <f>J778+M778</f>
        <v>480</v>
      </c>
      <c r="U778" s="21">
        <f>ROUNDDOWN(IF(T778=T777,U777,(ROW()-715)/333),2)</f>
        <v>0.18</v>
      </c>
      <c r="V778" s="21">
        <f>ROUNDDOWN(IF(O778=O777,V777,(ROW()-998)/20+0.04),2)</f>
        <v>-0.95</v>
      </c>
      <c r="W778" s="25">
        <f>ROUNDDOWN(IF(I778=I777,W777,MAX(_xlfn.NORM.INV((ROW()-646)/402,250,43),150))/10,0)*10</f>
        <v>220</v>
      </c>
      <c r="X778" s="21">
        <f>ROUNDDOWN(IF(W778=W777,X777,(ROW()-646)/402),2)</f>
        <v>0.26</v>
      </c>
      <c r="Y778" s="3">
        <f>ROUNDDOWN(IF(L778=L777,Y777,MAX(_xlfn.NORM.INV((ROW()-715)/333,250,43),150))/10,0)*10</f>
        <v>210</v>
      </c>
      <c r="Z778" s="21">
        <f>ROUNDDOWN(IF(Y778=Y777,Z777,(ROW()-715)/333),2)</f>
        <v>0.17</v>
      </c>
    </row>
    <row r="779" spans="1:28" x14ac:dyDescent="0.2">
      <c r="A779" s="4" t="s">
        <v>182</v>
      </c>
      <c r="B779" s="10" t="s">
        <v>183</v>
      </c>
      <c r="C779" s="14" t="s">
        <v>184</v>
      </c>
      <c r="D779" s="10"/>
      <c r="E779" s="3" t="s">
        <v>185</v>
      </c>
      <c r="F779" s="3" t="s">
        <v>186</v>
      </c>
      <c r="G779" s="3" t="s">
        <v>20</v>
      </c>
      <c r="H779" s="3" t="s">
        <v>67</v>
      </c>
      <c r="I779" s="3">
        <v>-1</v>
      </c>
      <c r="J779" s="3">
        <v>220</v>
      </c>
      <c r="K779" s="21">
        <v>0.26</v>
      </c>
      <c r="L779" s="3">
        <v>30</v>
      </c>
      <c r="M779" s="3">
        <v>240</v>
      </c>
      <c r="N779" s="21">
        <v>0.4</v>
      </c>
      <c r="O779" s="25">
        <v>460</v>
      </c>
      <c r="P779" s="21">
        <v>0.38</v>
      </c>
      <c r="Q779" s="21">
        <v>0.49</v>
      </c>
      <c r="T779" s="25">
        <f>J779+M779</f>
        <v>460</v>
      </c>
      <c r="U779" s="21">
        <f>ROUNDDOWN(IF(T779=T778,U778,(ROW()-715)/333),2)</f>
        <v>0.19</v>
      </c>
      <c r="V779" s="21">
        <v>0.49</v>
      </c>
      <c r="W779" s="25">
        <f>ROUNDDOWN(IF(I779=I778,W778,MAX(_xlfn.NORM.INV((ROW()-646)/402,250,43),150))/10,0)*10</f>
        <v>220</v>
      </c>
      <c r="X779" s="21">
        <f>ROUNDDOWN(IF(W779=W778,X778,(ROW()-646)/402),2)</f>
        <v>0.26</v>
      </c>
      <c r="Y779" s="3">
        <f>ROUNDDOWN(IF(L779=L778,Y778,MAX(_xlfn.NORM.INV((ROW()-715)/333,250,43),150))/10,0)*10</f>
        <v>210</v>
      </c>
      <c r="Z779" s="21">
        <f>ROUNDDOWN(IF(Y779=Y778,Z778,(ROW()-715)/333),2)</f>
        <v>0.17</v>
      </c>
    </row>
    <row r="780" spans="1:28" x14ac:dyDescent="0.2">
      <c r="A780" s="3" t="s">
        <v>2262</v>
      </c>
      <c r="B780" s="3" t="s">
        <v>2263</v>
      </c>
      <c r="C780" s="14" t="s">
        <v>2225</v>
      </c>
      <c r="D780" s="3" t="s">
        <v>1196</v>
      </c>
      <c r="E780" s="3" t="s">
        <v>2226</v>
      </c>
      <c r="F780" s="3" t="s">
        <v>2227</v>
      </c>
      <c r="G780" s="3" t="s">
        <v>20</v>
      </c>
      <c r="H780" s="3" t="s">
        <v>67</v>
      </c>
      <c r="I780" s="3">
        <v>0</v>
      </c>
      <c r="J780" s="3">
        <v>230</v>
      </c>
      <c r="K780" s="21">
        <v>0.33</v>
      </c>
      <c r="L780" s="3">
        <v>12</v>
      </c>
      <c r="M780" s="3">
        <v>210</v>
      </c>
      <c r="N780" s="21">
        <v>0.18</v>
      </c>
      <c r="O780" s="25">
        <v>440</v>
      </c>
      <c r="P780" s="21">
        <v>0.26</v>
      </c>
      <c r="Q780" s="21">
        <v>0.62</v>
      </c>
      <c r="T780" s="25">
        <f>J780+M780</f>
        <v>440</v>
      </c>
      <c r="U780" s="21">
        <f>ROUNDDOWN(IF(T780=T779,U779,(ROW()-715)/333),2)</f>
        <v>0.19</v>
      </c>
      <c r="V780" s="21">
        <f>ROUNDDOWN(IF(O780=O779,V779,(ROW()-192)/27+0.03),2)</f>
        <v>21.8</v>
      </c>
      <c r="W780" s="25">
        <f>ROUNDDOWN(IF(I780=I779,W779,MAX(_xlfn.NORM.INV((ROW()-646)/402,250,43),150))/10,0)*10</f>
        <v>230</v>
      </c>
      <c r="X780" s="21">
        <f>ROUNDDOWN(IF(W780=W779,X779,(ROW()-646)/402),2)</f>
        <v>0.33</v>
      </c>
      <c r="Y780" s="3">
        <f>ROUNDDOWN(IF(L780=L779,Y779,MAX(_xlfn.NORM.INV((ROW()-715)/333,250,43),150))/10,0)*10</f>
        <v>210</v>
      </c>
      <c r="Z780" s="21">
        <f>ROUNDDOWN(IF(Y780=Y779,Z779,(ROW()-715)/333),2)</f>
        <v>0.17</v>
      </c>
    </row>
    <row r="781" spans="1:28" x14ac:dyDescent="0.2">
      <c r="A781" s="4" t="s">
        <v>1302</v>
      </c>
      <c r="B781" s="10" t="s">
        <v>1303</v>
      </c>
      <c r="C781" s="14" t="s">
        <v>1273</v>
      </c>
      <c r="D781" s="10" t="s">
        <v>1196</v>
      </c>
      <c r="E781" s="3" t="s">
        <v>203</v>
      </c>
      <c r="F781" s="3" t="s">
        <v>1268</v>
      </c>
      <c r="G781" s="3" t="s">
        <v>20</v>
      </c>
      <c r="H781" s="3" t="s">
        <v>67</v>
      </c>
      <c r="I781" s="3">
        <v>0</v>
      </c>
      <c r="J781" s="3">
        <v>230</v>
      </c>
      <c r="K781" s="21">
        <v>0.33</v>
      </c>
      <c r="L781" s="3">
        <v>12</v>
      </c>
      <c r="M781" s="3">
        <v>210</v>
      </c>
      <c r="N781" s="21">
        <v>0.18</v>
      </c>
      <c r="O781" s="25">
        <v>440</v>
      </c>
      <c r="P781" s="21">
        <v>0.26</v>
      </c>
      <c r="Q781" s="21">
        <v>0.26</v>
      </c>
      <c r="T781" s="25">
        <f>J781+M781</f>
        <v>440</v>
      </c>
      <c r="U781" s="21">
        <f>ROUNDDOWN(IF(T781=T780,U780,(ROW()-715)/333),2)</f>
        <v>0.19</v>
      </c>
      <c r="V781" s="21">
        <f>ROUNDDOWN(IF(O781=O780,V780,(ROW()-430)/54+0.01),2)</f>
        <v>21.8</v>
      </c>
      <c r="W781" s="25">
        <f>ROUNDDOWN(IF(I781=I780,W780,MAX(_xlfn.NORM.INV((ROW()-646)/402,250,43),150))/10,0)*10</f>
        <v>230</v>
      </c>
      <c r="X781" s="21">
        <f>ROUNDDOWN(IF(W781=W780,X780,(ROW()-646)/402),2)</f>
        <v>0.33</v>
      </c>
      <c r="Y781" s="3">
        <f>ROUNDDOWN(IF(L781=L780,Y780,MAX(_xlfn.NORM.INV((ROW()-715)/333,250,43),150))/10,0)*10</f>
        <v>210</v>
      </c>
      <c r="Z781" s="21">
        <f>ROUNDDOWN(IF(Y781=Y780,Z780,(ROW()-715)/333),2)</f>
        <v>0.17</v>
      </c>
    </row>
    <row r="782" spans="1:28" x14ac:dyDescent="0.2">
      <c r="A782" s="15" t="s">
        <v>2055</v>
      </c>
      <c r="B782" s="16" t="s">
        <v>2056</v>
      </c>
      <c r="C782" s="15" t="s">
        <v>2057</v>
      </c>
      <c r="D782" s="2" t="s">
        <v>273</v>
      </c>
      <c r="E782" s="2" t="s">
        <v>144</v>
      </c>
      <c r="F782" s="2" t="s">
        <v>1421</v>
      </c>
      <c r="G782" s="2" t="s">
        <v>20</v>
      </c>
      <c r="H782" s="2" t="s">
        <v>67</v>
      </c>
      <c r="I782" s="2">
        <v>0</v>
      </c>
      <c r="J782" s="3">
        <v>230</v>
      </c>
      <c r="K782" s="23">
        <v>0.33</v>
      </c>
      <c r="L782" s="2">
        <v>76</v>
      </c>
      <c r="M782" s="3">
        <v>310</v>
      </c>
      <c r="N782" s="21">
        <v>0.91</v>
      </c>
      <c r="O782" s="25">
        <v>540</v>
      </c>
      <c r="P782" s="21">
        <v>0.8</v>
      </c>
      <c r="Q782" s="21">
        <v>0.62</v>
      </c>
      <c r="T782" s="25">
        <f>J782+M782</f>
        <v>540</v>
      </c>
      <c r="U782" s="21">
        <f>ROUNDDOWN(IF(T782=T781,U781,(ROW()-715)/333),2)</f>
        <v>0.2</v>
      </c>
      <c r="V782" s="21">
        <f>ROUNDDOWN(IF(O782=O781,V781,(ROW()-558)/8+0.12),2)</f>
        <v>28.12</v>
      </c>
      <c r="W782" s="25">
        <f>ROUNDDOWN(IF(I782=I781,W781,MAX(_xlfn.NORM.INV((ROW()-646)/402,250,43),150))/10,0)*10</f>
        <v>230</v>
      </c>
      <c r="X782" s="21">
        <f>ROUNDDOWN(IF(W782=W781,X781,(ROW()-646)/402),2)</f>
        <v>0.33</v>
      </c>
      <c r="Y782" s="3">
        <f>ROUNDDOWN(IF(L782=L781,Y781,MAX(_xlfn.NORM.INV((ROW()-715)/333,250,43),150))/10,0)*10</f>
        <v>210</v>
      </c>
      <c r="Z782" s="21">
        <f>ROUNDDOWN(IF(Y782=Y781,Z781,(ROW()-715)/333),2)</f>
        <v>0.17</v>
      </c>
    </row>
    <row r="783" spans="1:28" x14ac:dyDescent="0.2">
      <c r="A783" s="4" t="s">
        <v>676</v>
      </c>
      <c r="B783" s="10" t="s">
        <v>677</v>
      </c>
      <c r="C783" s="14" t="s">
        <v>674</v>
      </c>
      <c r="D783" s="10"/>
      <c r="E783" s="3" t="s">
        <v>65</v>
      </c>
      <c r="F783" s="3" t="s">
        <v>675</v>
      </c>
      <c r="G783" s="3" t="s">
        <v>20</v>
      </c>
      <c r="H783" s="3" t="s">
        <v>67</v>
      </c>
      <c r="I783" s="3">
        <v>0</v>
      </c>
      <c r="J783" s="3">
        <v>230</v>
      </c>
      <c r="K783" s="21">
        <v>0.33</v>
      </c>
      <c r="L783" s="3">
        <v>21</v>
      </c>
      <c r="M783" s="3">
        <v>230</v>
      </c>
      <c r="N783" s="21">
        <v>0.32</v>
      </c>
      <c r="O783" s="25">
        <v>460</v>
      </c>
      <c r="P783" s="21">
        <v>0.38</v>
      </c>
      <c r="Q783" s="21">
        <v>0.3</v>
      </c>
      <c r="T783" s="25">
        <f>J783+M783</f>
        <v>460</v>
      </c>
      <c r="U783" s="21">
        <f>ROUNDDOWN(IF(T783=T782,U782,(ROW()-715)/333),2)</f>
        <v>0.2</v>
      </c>
      <c r="V783" s="21">
        <f>ROUNDDOWN(IF(O783=O782,V782,(ROW()-670)/66+0.03),2)</f>
        <v>1.74</v>
      </c>
      <c r="W783" s="25">
        <f>ROUNDDOWN(IF(I783=I782,W782,MAX(_xlfn.NORM.INV((ROW()-646)/402,250,43),150))/10,0)*10</f>
        <v>230</v>
      </c>
      <c r="X783" s="21">
        <f>ROUNDDOWN(IF(W783=W782,X782,(ROW()-646)/402),2)</f>
        <v>0.33</v>
      </c>
      <c r="Y783" s="3">
        <f>ROUNDDOWN(IF(L783=L782,Y782,MAX(_xlfn.NORM.INV((ROW()-715)/333,250,43),150))/10,0)*10</f>
        <v>210</v>
      </c>
      <c r="Z783" s="21">
        <f>ROUNDDOWN(IF(Y783=Y782,Z782,(ROW()-715)/333),2)</f>
        <v>0.17</v>
      </c>
    </row>
    <row r="784" spans="1:28" x14ac:dyDescent="0.2">
      <c r="A784" s="4" t="s">
        <v>737</v>
      </c>
      <c r="B784" s="10" t="s">
        <v>738</v>
      </c>
      <c r="C784" s="14" t="s">
        <v>674</v>
      </c>
      <c r="D784" s="10"/>
      <c r="E784" s="3" t="s">
        <v>65</v>
      </c>
      <c r="F784" s="3" t="s">
        <v>675</v>
      </c>
      <c r="G784" s="3" t="s">
        <v>20</v>
      </c>
      <c r="H784" s="3" t="s">
        <v>67</v>
      </c>
      <c r="I784" s="3">
        <v>0</v>
      </c>
      <c r="J784" s="3">
        <v>230</v>
      </c>
      <c r="K784" s="21">
        <v>0.33</v>
      </c>
      <c r="L784" s="3">
        <v>69</v>
      </c>
      <c r="M784" s="3">
        <v>300</v>
      </c>
      <c r="N784" s="21">
        <v>0.9</v>
      </c>
      <c r="O784" s="25">
        <v>530</v>
      </c>
      <c r="P784" s="21">
        <v>0.75</v>
      </c>
      <c r="Q784" s="21">
        <v>0.74</v>
      </c>
      <c r="T784" s="25">
        <f>J784+M784</f>
        <v>530</v>
      </c>
      <c r="U784" s="21">
        <f>ROUNDDOWN(IF(T784=T783,U783,(ROW()-715)/333),2)</f>
        <v>0.2</v>
      </c>
      <c r="V784" s="21">
        <f>ROUNDDOWN(IF(O784=O783,V783,(ROW()-670)/66+0.03),2)</f>
        <v>1.75</v>
      </c>
      <c r="W784" s="25">
        <f>ROUNDDOWN(IF(I784=I783,W783,MAX(_xlfn.NORM.INV((ROW()-646)/402,250,43),150))/10,0)*10</f>
        <v>230</v>
      </c>
      <c r="X784" s="21">
        <f>ROUNDDOWN(IF(W784=W783,X783,(ROW()-646)/402),2)</f>
        <v>0.33</v>
      </c>
      <c r="Y784" s="3">
        <f>ROUNDDOWN(IF(L784=L783,Y783,MAX(_xlfn.NORM.INV((ROW()-715)/333,250,43),150))/10,0)*10</f>
        <v>210</v>
      </c>
      <c r="Z784" s="21">
        <f>ROUNDDOWN(IF(Y784=Y783,Z783,(ROW()-715)/333),2)</f>
        <v>0.17</v>
      </c>
    </row>
    <row r="785" spans="1:26" x14ac:dyDescent="0.2">
      <c r="A785" s="4" t="s">
        <v>1194</v>
      </c>
      <c r="B785" s="10" t="s">
        <v>1195</v>
      </c>
      <c r="C785" s="14" t="s">
        <v>1185</v>
      </c>
      <c r="D785" s="10" t="s">
        <v>1196</v>
      </c>
      <c r="E785" s="3" t="s">
        <v>280</v>
      </c>
      <c r="F785" s="3" t="s">
        <v>1180</v>
      </c>
      <c r="G785" s="3" t="s">
        <v>20</v>
      </c>
      <c r="H785" s="3" t="s">
        <v>67</v>
      </c>
      <c r="I785" s="3">
        <v>0</v>
      </c>
      <c r="J785" s="3">
        <v>230</v>
      </c>
      <c r="K785" s="21">
        <v>0.33</v>
      </c>
      <c r="L785" s="3">
        <v>74</v>
      </c>
      <c r="M785" s="3">
        <v>310</v>
      </c>
      <c r="N785" s="21">
        <v>0.91</v>
      </c>
      <c r="O785" s="25">
        <v>540</v>
      </c>
      <c r="P785" s="21">
        <v>0.8</v>
      </c>
      <c r="Q785" s="21">
        <v>0.94</v>
      </c>
      <c r="T785" s="25">
        <f>J785+M785</f>
        <v>540</v>
      </c>
      <c r="U785" s="21">
        <f>ROUNDDOWN(IF(T785=T784,U784,(ROW()-715)/333),2)</f>
        <v>0.21</v>
      </c>
      <c r="V785" s="21">
        <f>ROUNDDOWN(IF(O785=O784,V784,(ROW()-998)/20+0.04),2)</f>
        <v>-10.61</v>
      </c>
      <c r="W785" s="25">
        <f>ROUNDDOWN(IF(I785=I784,W784,MAX(_xlfn.NORM.INV((ROW()-646)/402,250,43),150))/10,0)*10</f>
        <v>230</v>
      </c>
      <c r="X785" s="21">
        <f>ROUNDDOWN(IF(W785=W784,X784,(ROW()-646)/402),2)</f>
        <v>0.33</v>
      </c>
      <c r="Y785" s="3">
        <f>ROUNDDOWN(IF(L785=L784,Y784,MAX(_xlfn.NORM.INV((ROW()-715)/333,250,43),150))/10,0)*10</f>
        <v>210</v>
      </c>
      <c r="Z785" s="21">
        <f>ROUNDDOWN(IF(Y785=Y784,Z784,(ROW()-715)/333),2)</f>
        <v>0.17</v>
      </c>
    </row>
    <row r="786" spans="1:26" x14ac:dyDescent="0.2">
      <c r="A786" s="4" t="s">
        <v>1304</v>
      </c>
      <c r="B786" s="10" t="s">
        <v>1305</v>
      </c>
      <c r="C786" s="14" t="s">
        <v>1273</v>
      </c>
      <c r="D786" s="10"/>
      <c r="E786" s="3" t="s">
        <v>203</v>
      </c>
      <c r="F786" s="3" t="s">
        <v>1268</v>
      </c>
      <c r="G786" s="3" t="s">
        <v>20</v>
      </c>
      <c r="H786" s="3" t="s">
        <v>67</v>
      </c>
      <c r="I786" s="3">
        <v>1</v>
      </c>
      <c r="J786" s="3">
        <v>230</v>
      </c>
      <c r="K786" s="21">
        <v>0.33</v>
      </c>
      <c r="L786" s="3">
        <v>13</v>
      </c>
      <c r="M786" s="3">
        <v>210</v>
      </c>
      <c r="N786" s="21">
        <v>0.18</v>
      </c>
      <c r="O786" s="25">
        <v>440</v>
      </c>
      <c r="P786" s="21">
        <v>0.26</v>
      </c>
      <c r="Q786" s="21">
        <v>0.26</v>
      </c>
      <c r="T786" s="25">
        <f>J786+M786</f>
        <v>440</v>
      </c>
      <c r="U786" s="21">
        <f>ROUNDDOWN(IF(T786=T785,U785,(ROW()-715)/333),2)</f>
        <v>0.21</v>
      </c>
      <c r="V786" s="21">
        <f>ROUNDDOWN(IF(O786=O785,V785,(ROW()-430)/54+0.01),2)</f>
        <v>6.6</v>
      </c>
      <c r="W786" s="25">
        <f>ROUNDDOWN(IF(I786=I785,W785,MAX(_xlfn.NORM.INV((ROW()-646)/402,250,43),150))/10,0)*10</f>
        <v>230</v>
      </c>
      <c r="X786" s="21">
        <f>ROUNDDOWN(IF(W786=W785,X785,(ROW()-646)/402),2)</f>
        <v>0.33</v>
      </c>
      <c r="Y786" s="3">
        <f>ROUNDDOWN(IF(L786=L785,Y785,MAX(_xlfn.NORM.INV((ROW()-715)/333,250,43),150))/10,0)*10</f>
        <v>210</v>
      </c>
      <c r="Z786" s="21">
        <f>ROUNDDOWN(IF(Y786=Y785,Z785,(ROW()-715)/333),2)</f>
        <v>0.17</v>
      </c>
    </row>
    <row r="787" spans="1:26" x14ac:dyDescent="0.2">
      <c r="A787" s="4" t="s">
        <v>1274</v>
      </c>
      <c r="B787" s="10" t="s">
        <v>1275</v>
      </c>
      <c r="C787" s="14" t="s">
        <v>1273</v>
      </c>
      <c r="D787" s="10"/>
      <c r="E787" s="3" t="s">
        <v>203</v>
      </c>
      <c r="F787" s="3" t="s">
        <v>1268</v>
      </c>
      <c r="G787" s="3" t="s">
        <v>20</v>
      </c>
      <c r="H787" s="3" t="s">
        <v>67</v>
      </c>
      <c r="I787" s="3">
        <v>1</v>
      </c>
      <c r="J787" s="3">
        <v>230</v>
      </c>
      <c r="K787" s="21">
        <v>0.33</v>
      </c>
      <c r="L787" s="3">
        <v>51</v>
      </c>
      <c r="M787" s="3">
        <v>270</v>
      </c>
      <c r="N787" s="21">
        <v>0.68</v>
      </c>
      <c r="O787" s="25">
        <v>500</v>
      </c>
      <c r="P787" s="21">
        <v>0.6</v>
      </c>
      <c r="Q787" s="21">
        <v>0.63</v>
      </c>
      <c r="T787" s="25">
        <f>J787+M787</f>
        <v>500</v>
      </c>
      <c r="U787" s="21">
        <f>ROUNDDOWN(IF(T787=T786,U786,(ROW()-715)/333),2)</f>
        <v>0.21</v>
      </c>
      <c r="V787" s="21">
        <f>ROUNDDOWN(IF(O787=O786,V786,(ROW()-430)/54+0.01),2)</f>
        <v>6.62</v>
      </c>
      <c r="W787" s="25">
        <f>ROUNDDOWN(IF(I787=I786,W786,MAX(_xlfn.NORM.INV((ROW()-646)/402,250,43),150))/10,0)*10</f>
        <v>230</v>
      </c>
      <c r="X787" s="21">
        <f>ROUNDDOWN(IF(W787=W786,X786,(ROW()-646)/402),2)</f>
        <v>0.33</v>
      </c>
      <c r="Y787" s="3">
        <f>ROUNDDOWN(IF(L787=L786,Y786,MAX(_xlfn.NORM.INV((ROW()-715)/333,250,43),150))/10,0)*10</f>
        <v>210</v>
      </c>
      <c r="Z787" s="21">
        <f>ROUNDDOWN(IF(Y787=Y786,Z786,(ROW()-715)/333),2)</f>
        <v>0.17</v>
      </c>
    </row>
    <row r="788" spans="1:26" x14ac:dyDescent="0.2">
      <c r="A788" s="4" t="s">
        <v>1418</v>
      </c>
      <c r="B788" s="10" t="s">
        <v>1419</v>
      </c>
      <c r="C788" s="14" t="s">
        <v>1420</v>
      </c>
      <c r="D788" s="10"/>
      <c r="E788" s="3" t="s">
        <v>144</v>
      </c>
      <c r="F788" s="3" t="s">
        <v>1421</v>
      </c>
      <c r="G788" s="3" t="s">
        <v>20</v>
      </c>
      <c r="H788" s="3" t="s">
        <v>67</v>
      </c>
      <c r="I788" s="3">
        <v>1</v>
      </c>
      <c r="J788" s="3">
        <v>230</v>
      </c>
      <c r="K788" s="21">
        <v>0.33</v>
      </c>
      <c r="L788" s="3">
        <v>19</v>
      </c>
      <c r="M788" s="3">
        <v>220</v>
      </c>
      <c r="N788" s="21">
        <v>0.26</v>
      </c>
      <c r="O788" s="25">
        <v>450</v>
      </c>
      <c r="P788" s="21">
        <v>0.32</v>
      </c>
      <c r="Q788" s="21">
        <v>0.37</v>
      </c>
      <c r="T788" s="25">
        <f>J788+M788</f>
        <v>450</v>
      </c>
      <c r="U788" s="21">
        <f>ROUNDDOWN(IF(T788=T787,U787,(ROW()-715)/333),2)</f>
        <v>0.21</v>
      </c>
      <c r="V788" s="21">
        <f>ROUNDDOWN(IF(O788=O787,V787,(ROW()-558)/8+0.12),2)</f>
        <v>28.87</v>
      </c>
      <c r="W788" s="25">
        <f>ROUNDDOWN(IF(I788=I787,W787,MAX(_xlfn.NORM.INV((ROW()-646)/402,250,43),150))/10,0)*10</f>
        <v>230</v>
      </c>
      <c r="X788" s="21">
        <f>ROUNDDOWN(IF(W788=W787,X787,(ROW()-646)/402),2)</f>
        <v>0.33</v>
      </c>
      <c r="Y788" s="3">
        <f>ROUNDDOWN(IF(L788=L787,Y787,MAX(_xlfn.NORM.INV((ROW()-715)/333,250,43),150))/10,0)*10</f>
        <v>210</v>
      </c>
      <c r="Z788" s="21">
        <f>ROUNDDOWN(IF(Y788=Y787,Z787,(ROW()-715)/333),2)</f>
        <v>0.17</v>
      </c>
    </row>
    <row r="789" spans="1:26" x14ac:dyDescent="0.2">
      <c r="A789" s="4" t="s">
        <v>759</v>
      </c>
      <c r="B789" s="10" t="s">
        <v>760</v>
      </c>
      <c r="C789" s="14" t="s">
        <v>674</v>
      </c>
      <c r="D789" s="10"/>
      <c r="E789" s="3" t="s">
        <v>65</v>
      </c>
      <c r="F789" s="3" t="s">
        <v>675</v>
      </c>
      <c r="G789" s="3" t="s">
        <v>20</v>
      </c>
      <c r="H789" s="3" t="s">
        <v>67</v>
      </c>
      <c r="I789" s="3">
        <v>1</v>
      </c>
      <c r="J789" s="3">
        <v>230</v>
      </c>
      <c r="K789" s="21">
        <v>0.33</v>
      </c>
      <c r="L789" s="3">
        <v>23</v>
      </c>
      <c r="M789" s="3">
        <v>230</v>
      </c>
      <c r="N789" s="21">
        <v>0.32</v>
      </c>
      <c r="O789" s="25">
        <v>460</v>
      </c>
      <c r="P789" s="21">
        <v>0.38</v>
      </c>
      <c r="Q789" s="21">
        <v>0.3</v>
      </c>
      <c r="T789" s="25">
        <f>J789+M789</f>
        <v>460</v>
      </c>
      <c r="U789" s="21">
        <f>ROUNDDOWN(IF(T789=T788,U788,(ROW()-715)/333),2)</f>
        <v>0.22</v>
      </c>
      <c r="V789" s="21">
        <f>ROUNDDOWN(IF(O789=O788,V788,(ROW()-670)/66+0.03),2)</f>
        <v>1.83</v>
      </c>
      <c r="W789" s="25">
        <f>ROUNDDOWN(IF(I789=I788,W788,MAX(_xlfn.NORM.INV((ROW()-646)/402,250,43),150))/10,0)*10</f>
        <v>230</v>
      </c>
      <c r="X789" s="21">
        <f>ROUNDDOWN(IF(W789=W788,X788,(ROW()-646)/402),2)</f>
        <v>0.33</v>
      </c>
      <c r="Y789" s="3">
        <f>ROUNDDOWN(IF(L789=L788,Y788,MAX(_xlfn.NORM.INV((ROW()-715)/333,250,43),150))/10,0)*10</f>
        <v>210</v>
      </c>
      <c r="Z789" s="21">
        <f>ROUNDDOWN(IF(Y789=Y788,Z788,(ROW()-715)/333),2)</f>
        <v>0.17</v>
      </c>
    </row>
    <row r="790" spans="1:26" x14ac:dyDescent="0.2">
      <c r="A790" s="4" t="s">
        <v>721</v>
      </c>
      <c r="B790" s="10" t="s">
        <v>722</v>
      </c>
      <c r="C790" s="14" t="s">
        <v>674</v>
      </c>
      <c r="D790" s="10"/>
      <c r="E790" s="3" t="s">
        <v>65</v>
      </c>
      <c r="F790" s="3" t="s">
        <v>675</v>
      </c>
      <c r="G790" s="3" t="s">
        <v>20</v>
      </c>
      <c r="H790" s="3" t="s">
        <v>67</v>
      </c>
      <c r="I790" s="3">
        <v>1</v>
      </c>
      <c r="J790" s="3">
        <v>230</v>
      </c>
      <c r="K790" s="21">
        <v>0.33</v>
      </c>
      <c r="L790" s="3">
        <v>30</v>
      </c>
      <c r="M790" s="3">
        <v>240</v>
      </c>
      <c r="N790" s="21">
        <v>0.4</v>
      </c>
      <c r="O790" s="25">
        <v>470</v>
      </c>
      <c r="P790" s="21">
        <v>0.44</v>
      </c>
      <c r="Q790" s="21">
        <v>0.39</v>
      </c>
      <c r="T790" s="25">
        <f>J790+M790</f>
        <v>470</v>
      </c>
      <c r="U790" s="21">
        <f>ROUNDDOWN(IF(T790=T789,U789,(ROW()-715)/333),2)</f>
        <v>0.22</v>
      </c>
      <c r="V790" s="21">
        <f>ROUNDDOWN(IF(O790=O789,V789,(ROW()-670)/66+0.03),2)</f>
        <v>1.84</v>
      </c>
      <c r="W790" s="25">
        <f>ROUNDDOWN(IF(I790=I789,W789,MAX(_xlfn.NORM.INV((ROW()-646)/402,250,43),150))/10,0)*10</f>
        <v>230</v>
      </c>
      <c r="X790" s="21">
        <f>ROUNDDOWN(IF(W790=W789,X789,(ROW()-646)/402),2)</f>
        <v>0.33</v>
      </c>
      <c r="Y790" s="3">
        <f>ROUNDDOWN(IF(L790=L789,Y789,MAX(_xlfn.NORM.INV((ROW()-715)/333,250,43),150))/10,0)*10</f>
        <v>210</v>
      </c>
      <c r="Z790" s="21">
        <f>ROUNDDOWN(IF(Y790=Y789,Z789,(ROW()-715)/333),2)</f>
        <v>0.17</v>
      </c>
    </row>
    <row r="791" spans="1:26" x14ac:dyDescent="0.2">
      <c r="A791" s="4" t="s">
        <v>745</v>
      </c>
      <c r="B791" s="10" t="s">
        <v>746</v>
      </c>
      <c r="C791" s="14" t="s">
        <v>674</v>
      </c>
      <c r="D791" s="10"/>
      <c r="E791" s="3" t="s">
        <v>65</v>
      </c>
      <c r="F791" s="3" t="s">
        <v>675</v>
      </c>
      <c r="G791" s="3" t="s">
        <v>20</v>
      </c>
      <c r="H791" s="3" t="s">
        <v>67</v>
      </c>
      <c r="I791" s="3">
        <v>1</v>
      </c>
      <c r="J791" s="3">
        <v>230</v>
      </c>
      <c r="K791" s="21">
        <v>0.33</v>
      </c>
      <c r="L791" s="3">
        <v>42</v>
      </c>
      <c r="M791" s="3">
        <v>260</v>
      </c>
      <c r="N791" s="21">
        <v>0.6</v>
      </c>
      <c r="O791" s="25">
        <v>490</v>
      </c>
      <c r="P791" s="21">
        <v>0.54</v>
      </c>
      <c r="Q791" s="21">
        <v>0.53</v>
      </c>
      <c r="T791" s="25">
        <f>J791+M791</f>
        <v>490</v>
      </c>
      <c r="U791" s="21">
        <f>ROUNDDOWN(IF(T791=T790,U790,(ROW()-715)/333),2)</f>
        <v>0.22</v>
      </c>
      <c r="V791" s="21">
        <f>ROUNDDOWN(IF(O791=O790,V790,(ROW()-670)/66+0.03),2)</f>
        <v>1.86</v>
      </c>
      <c r="W791" s="25">
        <f>ROUNDDOWN(IF(I791=I790,W790,MAX(_xlfn.NORM.INV((ROW()-646)/402,250,43),150))/10,0)*10</f>
        <v>230</v>
      </c>
      <c r="X791" s="21">
        <f>ROUNDDOWN(IF(W791=W790,X790,(ROW()-646)/402),2)</f>
        <v>0.33</v>
      </c>
      <c r="Y791" s="3">
        <f>ROUNDDOWN(IF(L791=L790,Y790,MAX(_xlfn.NORM.INV((ROW()-715)/333,250,43),150))/10,0)*10</f>
        <v>210</v>
      </c>
      <c r="Z791" s="21">
        <f>ROUNDDOWN(IF(Y791=Y790,Z790,(ROW()-715)/333),2)</f>
        <v>0.17</v>
      </c>
    </row>
    <row r="792" spans="1:26" x14ac:dyDescent="0.2">
      <c r="A792" s="4" t="s">
        <v>1819</v>
      </c>
      <c r="B792" s="10" t="s">
        <v>1820</v>
      </c>
      <c r="C792" s="14" t="s">
        <v>1743</v>
      </c>
      <c r="D792" s="10"/>
      <c r="E792" s="3" t="s">
        <v>1744</v>
      </c>
      <c r="F792" s="3" t="s">
        <v>1744</v>
      </c>
      <c r="G792" s="3" t="s">
        <v>20</v>
      </c>
      <c r="H792" s="3" t="s">
        <v>67</v>
      </c>
      <c r="I792" s="3">
        <v>2</v>
      </c>
      <c r="J792" s="3">
        <v>230</v>
      </c>
      <c r="K792" s="21">
        <v>0.33</v>
      </c>
      <c r="L792" s="3">
        <v>0</v>
      </c>
      <c r="M792" s="3">
        <v>150</v>
      </c>
      <c r="N792" s="21">
        <v>0.01</v>
      </c>
      <c r="O792" s="25">
        <v>380</v>
      </c>
      <c r="P792" s="21">
        <v>0.05</v>
      </c>
      <c r="Q792" s="21">
        <v>0.09</v>
      </c>
      <c r="T792" s="25">
        <f>J792+M792</f>
        <v>380</v>
      </c>
      <c r="U792" s="21">
        <f>ROUNDDOWN(IF(T792=T791,U791,(ROW()-715)/333),2)</f>
        <v>0.23</v>
      </c>
      <c r="V792" s="21">
        <f>ROUNDDOWN(IF(O792=O791,V791,(ROW()-110)/40+0.02),2)</f>
        <v>17.07</v>
      </c>
      <c r="W792" s="25">
        <f>ROUNDDOWN(IF(I792=I791,W791,MAX(_xlfn.NORM.INV((ROW()-646)/402,250,43),150))/10,0)*10</f>
        <v>230</v>
      </c>
      <c r="X792" s="21">
        <f>ROUNDDOWN(IF(W792=W791,X791,(ROW()-646)/402),2)</f>
        <v>0.33</v>
      </c>
      <c r="Y792" s="3">
        <f>ROUNDDOWN(IF(L792=L791,Y791,MAX(_xlfn.NORM.INV((ROW()-715)/333,250,43),150))/10,0)*10</f>
        <v>210</v>
      </c>
      <c r="Z792" s="21">
        <f>ROUNDDOWN(IF(Y792=Y791,Z791,(ROW()-715)/333),2)</f>
        <v>0.17</v>
      </c>
    </row>
    <row r="793" spans="1:26" x14ac:dyDescent="0.2">
      <c r="A793" s="4" t="s">
        <v>984</v>
      </c>
      <c r="B793" s="10" t="s">
        <v>985</v>
      </c>
      <c r="C793" s="14" t="s">
        <v>986</v>
      </c>
      <c r="D793" s="10"/>
      <c r="E793" s="3" t="s">
        <v>987</v>
      </c>
      <c r="F793" s="3" t="s">
        <v>988</v>
      </c>
      <c r="G793" s="3" t="s">
        <v>20</v>
      </c>
      <c r="H793" s="3" t="s">
        <v>21</v>
      </c>
      <c r="I793" s="3">
        <v>2</v>
      </c>
      <c r="J793" s="3">
        <v>230</v>
      </c>
      <c r="K793" s="21">
        <v>0.33</v>
      </c>
      <c r="L793" s="3">
        <v>0</v>
      </c>
      <c r="M793" s="3">
        <v>150</v>
      </c>
      <c r="N793" s="21">
        <v>0.01</v>
      </c>
      <c r="O793" s="25">
        <v>380</v>
      </c>
      <c r="P793" s="21">
        <v>0.02</v>
      </c>
      <c r="Q793" s="21">
        <v>0.99</v>
      </c>
      <c r="T793" s="25">
        <f>J793+M793</f>
        <v>380</v>
      </c>
      <c r="U793" s="21">
        <f>ROUNDDOWN(IF(T793=T792,U792,(ROW()-646)/69+0.01),2)</f>
        <v>0.23</v>
      </c>
      <c r="V793" s="21">
        <v>0.99</v>
      </c>
      <c r="W793" s="25">
        <f>ROUNDDOWN(IF(I793=I792,W792,MAX(_xlfn.NORM.INV((ROW()-646)/402,250,43),150))/10,0)*10</f>
        <v>230</v>
      </c>
      <c r="X793" s="21">
        <f>ROUNDDOWN(IF(W793=W792,X792,(ROW()-646)/402),2)</f>
        <v>0.33</v>
      </c>
      <c r="Y793" s="3" t="e">
        <f>ROUNDDOWN(IF(L793=L794,Y792,MAX(_xlfn.NORM.INV((ROW()-646)/69,250,43),150))/10,0)*10</f>
        <v>#NUM!</v>
      </c>
      <c r="Z793" s="21" t="e">
        <f>ROUNDDOWN(IF(Y793=Y792,Z792,(ROW()-646)/69+0.02),2)</f>
        <v>#NUM!</v>
      </c>
    </row>
    <row r="794" spans="1:26" x14ac:dyDescent="0.2">
      <c r="A794" s="4" t="s">
        <v>1010</v>
      </c>
      <c r="B794" s="10" t="s">
        <v>1011</v>
      </c>
      <c r="C794" s="14" t="s">
        <v>991</v>
      </c>
      <c r="D794" s="10"/>
      <c r="E794" s="3" t="s">
        <v>987</v>
      </c>
      <c r="F794" s="3" t="s">
        <v>988</v>
      </c>
      <c r="G794" s="3" t="s">
        <v>20</v>
      </c>
      <c r="H794" s="3" t="s">
        <v>67</v>
      </c>
      <c r="I794" s="3">
        <v>2</v>
      </c>
      <c r="J794" s="3">
        <v>230</v>
      </c>
      <c r="K794" s="21">
        <v>0.33</v>
      </c>
      <c r="L794" s="3">
        <v>2</v>
      </c>
      <c r="M794" s="3">
        <v>170</v>
      </c>
      <c r="N794" s="21">
        <v>0.04</v>
      </c>
      <c r="O794" s="25">
        <v>400</v>
      </c>
      <c r="P794" s="21">
        <v>0.1</v>
      </c>
      <c r="Q794" s="21">
        <v>0.14000000000000001</v>
      </c>
      <c r="T794" s="25">
        <f>J794+M794</f>
        <v>400</v>
      </c>
      <c r="U794" s="21">
        <f>ROUNDDOWN(IF(T794=T793,U793,(ROW()-715)/333),2)</f>
        <v>0.23</v>
      </c>
      <c r="V794" s="21">
        <f>ROUNDDOWN(IF(O794=O793,V793,(ROW()-167)/14+0.07),2)</f>
        <v>44.85</v>
      </c>
      <c r="W794" s="25">
        <f>ROUNDDOWN(IF(I794=I793,W793,MAX(_xlfn.NORM.INV((ROW()-646)/402,250,43),150))/10,0)*10</f>
        <v>230</v>
      </c>
      <c r="X794" s="21">
        <f>ROUNDDOWN(IF(W794=W793,X793,(ROW()-646)/402),2)</f>
        <v>0.33</v>
      </c>
      <c r="Y794" s="3">
        <f>ROUNDDOWN(IF(L794=L793,Y793,MAX(_xlfn.NORM.INV((ROW()-715)/333,250,43),150))/10,0)*10</f>
        <v>210</v>
      </c>
      <c r="Z794" s="21" t="e">
        <f>ROUNDDOWN(IF(Y794=Y793,Z793,(ROW()-715)/333),2)</f>
        <v>#NUM!</v>
      </c>
    </row>
    <row r="795" spans="1:26" x14ac:dyDescent="0.2">
      <c r="A795" s="4" t="s">
        <v>989</v>
      </c>
      <c r="B795" s="10" t="s">
        <v>990</v>
      </c>
      <c r="C795" s="14" t="s">
        <v>991</v>
      </c>
      <c r="D795" s="10"/>
      <c r="E795" s="3" t="s">
        <v>987</v>
      </c>
      <c r="F795" s="3" t="s">
        <v>988</v>
      </c>
      <c r="G795" s="3" t="s">
        <v>20</v>
      </c>
      <c r="H795" s="3" t="s">
        <v>67</v>
      </c>
      <c r="I795" s="3">
        <v>2</v>
      </c>
      <c r="J795" s="3">
        <v>230</v>
      </c>
      <c r="K795" s="21">
        <v>0.33</v>
      </c>
      <c r="L795" s="3">
        <v>22</v>
      </c>
      <c r="M795" s="3">
        <v>230</v>
      </c>
      <c r="N795" s="21">
        <v>0.32</v>
      </c>
      <c r="O795" s="25">
        <v>460</v>
      </c>
      <c r="P795" s="21">
        <v>0.38</v>
      </c>
      <c r="Q795" s="21">
        <v>0.56999999999999995</v>
      </c>
      <c r="T795" s="25">
        <f>J795+M795</f>
        <v>460</v>
      </c>
      <c r="U795" s="21">
        <f>ROUNDDOWN(IF(T795=T794,U794,(ROW()-715)/333),2)</f>
        <v>0.24</v>
      </c>
      <c r="V795" s="21">
        <f>ROUNDDOWN(IF(O795=O794,V794,(ROW()-167)/14+0.07),2)</f>
        <v>44.92</v>
      </c>
      <c r="W795" s="25">
        <f>ROUNDDOWN(IF(I795=I794,W794,MAX(_xlfn.NORM.INV((ROW()-646)/402,250,43),150))/10,0)*10</f>
        <v>230</v>
      </c>
      <c r="X795" s="21">
        <f>ROUNDDOWN(IF(W795=W794,X794,(ROW()-646)/402),2)</f>
        <v>0.33</v>
      </c>
      <c r="Y795" s="3">
        <f>ROUNDDOWN(IF(L795=L794,Y794,MAX(_xlfn.NORM.INV((ROW()-715)/333,250,43),150))/10,0)*10</f>
        <v>210</v>
      </c>
      <c r="Z795" s="21" t="e">
        <f>ROUNDDOWN(IF(Y795=Y794,Z794,(ROW()-715)/333),2)</f>
        <v>#NUM!</v>
      </c>
    </row>
    <row r="796" spans="1:26" x14ac:dyDescent="0.2">
      <c r="A796" s="4" t="s">
        <v>333</v>
      </c>
      <c r="B796" s="10" t="s">
        <v>334</v>
      </c>
      <c r="C796" s="14" t="s">
        <v>335</v>
      </c>
      <c r="D796" s="10"/>
      <c r="E796" s="3" t="s">
        <v>203</v>
      </c>
      <c r="F796" s="3" t="s">
        <v>332</v>
      </c>
      <c r="G796" s="3" t="s">
        <v>20</v>
      </c>
      <c r="H796" s="3" t="s">
        <v>67</v>
      </c>
      <c r="I796" s="3">
        <v>2</v>
      </c>
      <c r="J796" s="3">
        <v>230</v>
      </c>
      <c r="K796" s="21">
        <v>0.33</v>
      </c>
      <c r="L796" s="3">
        <v>18</v>
      </c>
      <c r="M796" s="3">
        <v>220</v>
      </c>
      <c r="N796" s="21">
        <v>0.26</v>
      </c>
      <c r="O796" s="25">
        <v>450</v>
      </c>
      <c r="P796" s="21">
        <v>0.32</v>
      </c>
      <c r="Q796" s="21">
        <v>0.38</v>
      </c>
      <c r="T796" s="25">
        <f>J796+M796</f>
        <v>450</v>
      </c>
      <c r="U796" s="21">
        <f>ROUNDDOWN(IF(T796=T795,U795,(ROW()-715)/333),2)</f>
        <v>0.24</v>
      </c>
      <c r="V796" s="21">
        <f>ROUNDDOWN(IF(O796=O795,V795,(ROW()-430)/54+0.01),2)</f>
        <v>6.78</v>
      </c>
      <c r="W796" s="25">
        <f>ROUNDDOWN(IF(I796=I795,W795,MAX(_xlfn.NORM.INV((ROW()-646)/402,250,43),150))/10,0)*10</f>
        <v>230</v>
      </c>
      <c r="X796" s="21">
        <f>ROUNDDOWN(IF(W796=W795,X795,(ROW()-646)/402),2)</f>
        <v>0.33</v>
      </c>
      <c r="Y796" s="3">
        <f>ROUNDDOWN(IF(L796=L795,Y795,MAX(_xlfn.NORM.INV((ROW()-715)/333,250,43),150))/10,0)*10</f>
        <v>220</v>
      </c>
      <c r="Z796" s="21">
        <f>ROUNDDOWN(IF(Y796=Y795,Z795,(ROW()-715)/333),2)</f>
        <v>0.24</v>
      </c>
    </row>
    <row r="797" spans="1:26" x14ac:dyDescent="0.2">
      <c r="A797" s="4" t="s">
        <v>456</v>
      </c>
      <c r="B797" s="10" t="s">
        <v>457</v>
      </c>
      <c r="C797" s="14" t="s">
        <v>437</v>
      </c>
      <c r="D797" s="10"/>
      <c r="E797" s="3" t="s">
        <v>203</v>
      </c>
      <c r="F797" s="3" t="s">
        <v>423</v>
      </c>
      <c r="G797" s="3" t="s">
        <v>20</v>
      </c>
      <c r="H797" s="3" t="s">
        <v>67</v>
      </c>
      <c r="I797" s="3">
        <v>2</v>
      </c>
      <c r="J797" s="3">
        <v>230</v>
      </c>
      <c r="K797" s="21">
        <v>0.33</v>
      </c>
      <c r="L797" s="3">
        <v>23</v>
      </c>
      <c r="M797" s="3">
        <v>230</v>
      </c>
      <c r="N797" s="21">
        <v>0.32</v>
      </c>
      <c r="O797" s="25">
        <v>460</v>
      </c>
      <c r="P797" s="21">
        <v>0.38</v>
      </c>
      <c r="Q797" s="21">
        <v>0.45</v>
      </c>
      <c r="T797" s="25">
        <f>J797+M797</f>
        <v>460</v>
      </c>
      <c r="U797" s="21">
        <f>ROUNDDOWN(IF(T797=T796,U796,(ROW()-715)/333),2)</f>
        <v>0.24</v>
      </c>
      <c r="V797" s="21">
        <f>ROUNDDOWN(IF(O797=O796,V796,(ROW()-430)/54+0.01),2)</f>
        <v>6.8</v>
      </c>
      <c r="W797" s="25">
        <f>ROUNDDOWN(IF(I797=I796,W796,MAX(_xlfn.NORM.INV((ROW()-646)/402,250,43),150))/10,0)*10</f>
        <v>230</v>
      </c>
      <c r="X797" s="21">
        <f>ROUNDDOWN(IF(W797=W796,X796,(ROW()-646)/402),2)</f>
        <v>0.33</v>
      </c>
      <c r="Y797" s="3">
        <f>ROUNDDOWN(IF(L797=L796,Y796,MAX(_xlfn.NORM.INV((ROW()-715)/333,250,43),150))/10,0)*10</f>
        <v>220</v>
      </c>
      <c r="Z797" s="21">
        <f>ROUNDDOWN(IF(Y797=Y796,Z796,(ROW()-715)/333),2)</f>
        <v>0.24</v>
      </c>
    </row>
    <row r="798" spans="1:26" x14ac:dyDescent="0.2">
      <c r="A798" s="4" t="s">
        <v>1271</v>
      </c>
      <c r="B798" s="10" t="s">
        <v>1272</v>
      </c>
      <c r="C798" s="14" t="s">
        <v>1273</v>
      </c>
      <c r="D798" s="10"/>
      <c r="E798" s="3" t="s">
        <v>203</v>
      </c>
      <c r="F798" s="3" t="s">
        <v>1268</v>
      </c>
      <c r="G798" s="3" t="s">
        <v>20</v>
      </c>
      <c r="H798" s="3" t="s">
        <v>67</v>
      </c>
      <c r="I798" s="3">
        <v>2</v>
      </c>
      <c r="J798" s="3">
        <v>230</v>
      </c>
      <c r="K798" s="21">
        <v>0.33</v>
      </c>
      <c r="L798" s="3">
        <v>24</v>
      </c>
      <c r="M798" s="3">
        <v>230</v>
      </c>
      <c r="N798" s="21">
        <v>0.32</v>
      </c>
      <c r="O798" s="25">
        <v>460</v>
      </c>
      <c r="P798" s="21">
        <v>0.38</v>
      </c>
      <c r="Q798" s="21">
        <v>0.45</v>
      </c>
      <c r="T798" s="25">
        <f>J798+M798</f>
        <v>460</v>
      </c>
      <c r="U798" s="21">
        <f>ROUNDDOWN(IF(T798=T797,U797,(ROW()-715)/333),2)</f>
        <v>0.24</v>
      </c>
      <c r="V798" s="21">
        <f>ROUNDDOWN(IF(O798=O797,V797,(ROW()-430)/54+0.01),2)</f>
        <v>6.8</v>
      </c>
      <c r="W798" s="25">
        <f>ROUNDDOWN(IF(I798=I797,W797,MAX(_xlfn.NORM.INV((ROW()-646)/402,250,43),150))/10,0)*10</f>
        <v>230</v>
      </c>
      <c r="X798" s="21">
        <f>ROUNDDOWN(IF(W798=W797,X797,(ROW()-646)/402),2)</f>
        <v>0.33</v>
      </c>
      <c r="Y798" s="3">
        <f>ROUNDDOWN(IF(L798=L797,Y797,MAX(_xlfn.NORM.INV((ROW()-715)/333,250,43),150))/10,0)*10</f>
        <v>220</v>
      </c>
      <c r="Z798" s="21">
        <f>ROUNDDOWN(IF(Y798=Y797,Z797,(ROW()-715)/333),2)</f>
        <v>0.24</v>
      </c>
    </row>
    <row r="799" spans="1:26" x14ac:dyDescent="0.2">
      <c r="A799" s="4" t="s">
        <v>1455</v>
      </c>
      <c r="B799" s="10" t="s">
        <v>1456</v>
      </c>
      <c r="C799" s="14" t="s">
        <v>1442</v>
      </c>
      <c r="D799" s="10" t="s">
        <v>434</v>
      </c>
      <c r="E799" s="3" t="s">
        <v>1443</v>
      </c>
      <c r="F799" s="3" t="s">
        <v>1444</v>
      </c>
      <c r="G799" s="3" t="s">
        <v>20</v>
      </c>
      <c r="H799" s="3" t="s">
        <v>67</v>
      </c>
      <c r="I799" s="3">
        <v>2</v>
      </c>
      <c r="J799" s="3">
        <v>230</v>
      </c>
      <c r="K799" s="21">
        <v>0.33</v>
      </c>
      <c r="L799" s="3">
        <v>0</v>
      </c>
      <c r="M799" s="3">
        <v>150</v>
      </c>
      <c r="N799" s="21">
        <v>0.01</v>
      </c>
      <c r="O799" s="25">
        <v>380</v>
      </c>
      <c r="P799" s="21">
        <v>0.05</v>
      </c>
      <c r="Q799" s="21">
        <v>0.12</v>
      </c>
      <c r="T799" s="25">
        <f>J799+M799</f>
        <v>380</v>
      </c>
      <c r="U799" s="21">
        <f>ROUNDDOWN(IF(T799=T798,U798,(ROW()-715)/333),2)</f>
        <v>0.25</v>
      </c>
      <c r="V799" s="21">
        <f>1%+0.11</f>
        <v>0.12</v>
      </c>
      <c r="W799" s="25">
        <f>ROUNDDOWN(IF(I799=I798,W798,MAX(_xlfn.NORM.INV((ROW()-646)/402,250,43),150))/10,0)*10</f>
        <v>230</v>
      </c>
      <c r="X799" s="21">
        <f>ROUNDDOWN(IF(W799=W798,X798,(ROW()-646)/402),2)</f>
        <v>0.33</v>
      </c>
      <c r="Y799" s="3">
        <f>ROUNDDOWN(IF(L799=L798,Y798,MAX(_xlfn.NORM.INV((ROW()-715)/333,250,43),150))/10,0)*10</f>
        <v>220</v>
      </c>
      <c r="Z799" s="21">
        <f>ROUNDDOWN(IF(Y799=Y798,Z798,(ROW()-715)/333),2)</f>
        <v>0.24</v>
      </c>
    </row>
    <row r="800" spans="1:26" x14ac:dyDescent="0.2">
      <c r="A800" s="4" t="s">
        <v>1447</v>
      </c>
      <c r="B800" s="10" t="s">
        <v>1448</v>
      </c>
      <c r="C800" s="14" t="s">
        <v>1442</v>
      </c>
      <c r="D800" s="10"/>
      <c r="E800" s="3" t="s">
        <v>1443</v>
      </c>
      <c r="F800" s="3" t="s">
        <v>1444</v>
      </c>
      <c r="G800" s="3" t="s">
        <v>20</v>
      </c>
      <c r="H800" s="3" t="s">
        <v>67</v>
      </c>
      <c r="I800" s="3">
        <v>2</v>
      </c>
      <c r="J800" s="3">
        <v>230</v>
      </c>
      <c r="K800" s="21">
        <v>0.33</v>
      </c>
      <c r="L800" s="3">
        <v>22</v>
      </c>
      <c r="M800" s="3">
        <v>230</v>
      </c>
      <c r="N800" s="21">
        <v>0.32</v>
      </c>
      <c r="O800" s="25">
        <v>460</v>
      </c>
      <c r="P800" s="21">
        <v>0.38</v>
      </c>
      <c r="Q800" s="21">
        <v>0.44</v>
      </c>
      <c r="T800" s="25">
        <f>J800+M800</f>
        <v>460</v>
      </c>
      <c r="U800" s="21">
        <f>ROUNDDOWN(IF(T800=T799,U799,(ROW()-715)/333),2)</f>
        <v>0.25</v>
      </c>
      <c r="V800" s="21">
        <f>ROUNDDOWN(IF(O800=O799,V799,(ROW()-508)/9+0.11),2)</f>
        <v>32.549999999999997</v>
      </c>
      <c r="W800" s="25">
        <f>ROUNDDOWN(IF(I800=I799,W799,MAX(_xlfn.NORM.INV((ROW()-646)/402,250,43),150))/10,0)*10</f>
        <v>230</v>
      </c>
      <c r="X800" s="21">
        <f>ROUNDDOWN(IF(W800=W799,X799,(ROW()-646)/402),2)</f>
        <v>0.33</v>
      </c>
      <c r="Y800" s="3">
        <f>ROUNDDOWN(IF(L800=L799,Y799,MAX(_xlfn.NORM.INV((ROW()-715)/333,250,43),150))/10,0)*10</f>
        <v>220</v>
      </c>
      <c r="Z800" s="21">
        <f>ROUNDDOWN(IF(Y800=Y799,Z799,(ROW()-715)/333),2)</f>
        <v>0.24</v>
      </c>
    </row>
    <row r="801" spans="1:34" x14ac:dyDescent="0.2">
      <c r="A801" s="4" t="s">
        <v>684</v>
      </c>
      <c r="B801" s="10" t="s">
        <v>685</v>
      </c>
      <c r="C801" s="14" t="s">
        <v>674</v>
      </c>
      <c r="D801" s="10"/>
      <c r="E801" s="3" t="s">
        <v>65</v>
      </c>
      <c r="F801" s="3" t="s">
        <v>675</v>
      </c>
      <c r="G801" s="3" t="s">
        <v>20</v>
      </c>
      <c r="H801" s="3" t="s">
        <v>67</v>
      </c>
      <c r="I801" s="3">
        <v>2</v>
      </c>
      <c r="J801" s="3">
        <v>230</v>
      </c>
      <c r="K801" s="21">
        <v>0.33</v>
      </c>
      <c r="L801" s="3">
        <v>27</v>
      </c>
      <c r="M801" s="3">
        <v>240</v>
      </c>
      <c r="N801" s="21">
        <v>0.4</v>
      </c>
      <c r="O801" s="25">
        <v>470</v>
      </c>
      <c r="P801" s="21">
        <v>0.44</v>
      </c>
      <c r="Q801" s="21">
        <v>0.39</v>
      </c>
      <c r="T801" s="25">
        <f>J801+M801</f>
        <v>470</v>
      </c>
      <c r="U801" s="21">
        <f>ROUNDDOWN(IF(T801=T800,U800,(ROW()-715)/333),2)</f>
        <v>0.25</v>
      </c>
      <c r="V801" s="21">
        <f>ROUNDDOWN(IF(O801=O800,V800,(ROW()-670)/66+0.03),2)</f>
        <v>2.0099999999999998</v>
      </c>
      <c r="W801" s="25">
        <f>ROUNDDOWN(IF(I801=I800,W800,MAX(_xlfn.NORM.INV((ROW()-646)/402,250,43),150))/10,0)*10</f>
        <v>230</v>
      </c>
      <c r="X801" s="21">
        <f>ROUNDDOWN(IF(W801=W800,X800,(ROW()-646)/402),2)</f>
        <v>0.33</v>
      </c>
      <c r="Y801" s="3">
        <f>ROUNDDOWN(IF(L801=L800,Y800,MAX(_xlfn.NORM.INV((ROW()-715)/333,250,43),150))/10,0)*10</f>
        <v>220</v>
      </c>
      <c r="Z801" s="21">
        <f>ROUNDDOWN(IF(Y801=Y800,Z800,(ROW()-715)/333),2)</f>
        <v>0.24</v>
      </c>
    </row>
    <row r="802" spans="1:34" x14ac:dyDescent="0.2">
      <c r="A802" s="4" t="s">
        <v>729</v>
      </c>
      <c r="B802" s="10" t="s">
        <v>730</v>
      </c>
      <c r="C802" s="14" t="s">
        <v>674</v>
      </c>
      <c r="D802" s="10"/>
      <c r="E802" s="3" t="s">
        <v>65</v>
      </c>
      <c r="F802" s="3" t="s">
        <v>675</v>
      </c>
      <c r="G802" s="3" t="s">
        <v>20</v>
      </c>
      <c r="H802" s="3" t="s">
        <v>67</v>
      </c>
      <c r="I802" s="3">
        <v>2</v>
      </c>
      <c r="J802" s="3">
        <v>230</v>
      </c>
      <c r="K802" s="21">
        <v>0.33</v>
      </c>
      <c r="L802" s="3">
        <v>50</v>
      </c>
      <c r="M802" s="3">
        <v>270</v>
      </c>
      <c r="N802" s="21">
        <v>0.68</v>
      </c>
      <c r="O802" s="25">
        <v>500</v>
      </c>
      <c r="P802" s="21">
        <v>0.6</v>
      </c>
      <c r="Q802" s="21">
        <v>0.6</v>
      </c>
      <c r="T802" s="25">
        <f>J802+M802</f>
        <v>500</v>
      </c>
      <c r="U802" s="21">
        <f>ROUNDDOWN(IF(T802=T801,U801,(ROW()-715)/333),2)</f>
        <v>0.26</v>
      </c>
      <c r="V802" s="21">
        <f>ROUNDDOWN(IF(O802=O801,V801,(ROW()-670)/66+0.03),2)</f>
        <v>2.0299999999999998</v>
      </c>
      <c r="W802" s="25">
        <f>ROUNDDOWN(IF(I802=I801,W801,MAX(_xlfn.NORM.INV((ROW()-646)/402,250,43),150))/10,0)*10</f>
        <v>230</v>
      </c>
      <c r="X802" s="21">
        <f>ROUNDDOWN(IF(W802=W801,X801,(ROW()-646)/402),2)</f>
        <v>0.33</v>
      </c>
      <c r="Y802" s="3">
        <f>ROUNDDOWN(IF(L802=L801,Y801,MAX(_xlfn.NORM.INV((ROW()-715)/333,250,43),150))/10,0)*10</f>
        <v>220</v>
      </c>
      <c r="Z802" s="21">
        <f>ROUNDDOWN(IF(Y802=Y801,Z801,(ROW()-715)/333),2)</f>
        <v>0.24</v>
      </c>
    </row>
    <row r="803" spans="1:34" x14ac:dyDescent="0.2">
      <c r="A803" s="4" t="s">
        <v>717</v>
      </c>
      <c r="B803" s="10" t="s">
        <v>718</v>
      </c>
      <c r="C803" s="14" t="s">
        <v>674</v>
      </c>
      <c r="D803" s="10"/>
      <c r="E803" s="3" t="s">
        <v>65</v>
      </c>
      <c r="F803" s="3" t="s">
        <v>675</v>
      </c>
      <c r="G803" s="3" t="s">
        <v>20</v>
      </c>
      <c r="H803" s="3" t="s">
        <v>67</v>
      </c>
      <c r="I803" s="3">
        <v>2</v>
      </c>
      <c r="J803" s="3">
        <v>230</v>
      </c>
      <c r="K803" s="21">
        <v>0.33</v>
      </c>
      <c r="L803" s="3">
        <v>57</v>
      </c>
      <c r="M803" s="3">
        <v>280</v>
      </c>
      <c r="N803" s="21">
        <v>0.76</v>
      </c>
      <c r="O803" s="25">
        <v>510</v>
      </c>
      <c r="P803" s="21">
        <v>0.67</v>
      </c>
      <c r="Q803" s="21">
        <v>0.66</v>
      </c>
      <c r="T803" s="25">
        <f>J803+M803</f>
        <v>510</v>
      </c>
      <c r="U803" s="21">
        <f>ROUNDDOWN(IF(T803=T802,U802,(ROW()-715)/333),2)</f>
        <v>0.26</v>
      </c>
      <c r="V803" s="21">
        <f>ROUNDDOWN(IF(O803=O802,V802,(ROW()-670)/66+0.03),2)</f>
        <v>2.04</v>
      </c>
      <c r="W803" s="25">
        <f>ROUNDDOWN(IF(I803=I802,W802,MAX(_xlfn.NORM.INV((ROW()-646)/402,250,43),150))/10,0)*10</f>
        <v>230</v>
      </c>
      <c r="X803" s="21">
        <f>ROUNDDOWN(IF(W803=W802,X802,(ROW()-646)/402),2)</f>
        <v>0.33</v>
      </c>
      <c r="Y803" s="3">
        <f>ROUNDDOWN(IF(L803=L802,Y802,MAX(_xlfn.NORM.INV((ROW()-715)/333,250,43),150))/10,0)*10</f>
        <v>220</v>
      </c>
      <c r="Z803" s="21">
        <f>ROUNDDOWN(IF(Y803=Y802,Z802,(ROW()-715)/333),2)</f>
        <v>0.24</v>
      </c>
      <c r="AC803" s="2"/>
      <c r="AD803" s="2"/>
      <c r="AE803" s="2"/>
      <c r="AF803" s="2"/>
      <c r="AG803" s="2"/>
      <c r="AH803" s="2"/>
    </row>
    <row r="804" spans="1:34" x14ac:dyDescent="0.2">
      <c r="A804" s="5" t="s">
        <v>94</v>
      </c>
      <c r="B804" s="10" t="s">
        <v>708</v>
      </c>
      <c r="C804" s="14" t="s">
        <v>674</v>
      </c>
      <c r="D804" s="10"/>
      <c r="E804" s="3" t="s">
        <v>65</v>
      </c>
      <c r="F804" s="3" t="s">
        <v>675</v>
      </c>
      <c r="G804" s="3" t="s">
        <v>20</v>
      </c>
      <c r="H804" s="3" t="s">
        <v>67</v>
      </c>
      <c r="I804" s="3">
        <v>2</v>
      </c>
      <c r="J804" s="3">
        <v>230</v>
      </c>
      <c r="K804" s="21">
        <v>0.33</v>
      </c>
      <c r="L804" s="3">
        <v>60</v>
      </c>
      <c r="M804" s="3">
        <v>290</v>
      </c>
      <c r="N804" s="21">
        <v>0.82</v>
      </c>
      <c r="O804" s="25">
        <v>520</v>
      </c>
      <c r="P804" s="21">
        <v>0.72</v>
      </c>
      <c r="Q804" s="21">
        <v>0.71</v>
      </c>
      <c r="T804" s="25">
        <f>J804+M804</f>
        <v>520</v>
      </c>
      <c r="U804" s="21">
        <f>ROUNDDOWN(IF(T804=T803,U803,(ROW()-715)/333),2)</f>
        <v>0.26</v>
      </c>
      <c r="V804" s="21">
        <f>ROUNDDOWN(IF(O804=O803,V803,(ROW()-670)/66+0.03),2)</f>
        <v>2.06</v>
      </c>
      <c r="W804" s="25">
        <f>ROUNDDOWN(IF(I804=I803,W803,MAX(_xlfn.NORM.INV((ROW()-646)/402,250,43),150))/10,0)*10</f>
        <v>230</v>
      </c>
      <c r="X804" s="21">
        <f>ROUNDDOWN(IF(W804=W803,X803,(ROW()-646)/402),2)</f>
        <v>0.33</v>
      </c>
      <c r="Y804" s="3">
        <f>ROUNDDOWN(IF(L804=L803,Y803,MAX(_xlfn.NORM.INV((ROW()-715)/333,250,43),150))/10,0)*10</f>
        <v>220</v>
      </c>
      <c r="Z804" s="21">
        <f>ROUNDDOWN(IF(Y804=Y803,Z803,(ROW()-715)/333),2)</f>
        <v>0.24</v>
      </c>
    </row>
    <row r="805" spans="1:34" x14ac:dyDescent="0.2">
      <c r="A805" s="4" t="s">
        <v>584</v>
      </c>
      <c r="B805" s="10" t="s">
        <v>585</v>
      </c>
      <c r="C805" s="14" t="s">
        <v>575</v>
      </c>
      <c r="D805" s="10"/>
      <c r="E805" s="3" t="s">
        <v>576</v>
      </c>
      <c r="F805" s="3" t="s">
        <v>577</v>
      </c>
      <c r="G805" s="3" t="s">
        <v>20</v>
      </c>
      <c r="H805" s="3" t="s">
        <v>67</v>
      </c>
      <c r="I805" s="3">
        <v>2</v>
      </c>
      <c r="J805" s="3">
        <v>230</v>
      </c>
      <c r="K805" s="21">
        <v>0.33</v>
      </c>
      <c r="L805" s="3">
        <v>45</v>
      </c>
      <c r="M805" s="3">
        <v>260</v>
      </c>
      <c r="N805" s="21">
        <v>0.6</v>
      </c>
      <c r="O805" s="25">
        <v>490</v>
      </c>
      <c r="P805" s="21">
        <v>0.54</v>
      </c>
      <c r="Q805" s="21">
        <v>0.43</v>
      </c>
      <c r="T805" s="25">
        <f>J805+M805</f>
        <v>490</v>
      </c>
      <c r="U805" s="21">
        <f>ROUNDDOWN(IF(T805=T804,U804,(ROW()-715)/333),2)</f>
        <v>0.27</v>
      </c>
      <c r="V805" s="21">
        <f>ROUNDDOWN(IF(O805=O804,V804,(ROW()-812)/36+0.02),2)</f>
        <v>-0.17</v>
      </c>
      <c r="W805" s="25">
        <f>ROUNDDOWN(IF(I805=I804,W804,MAX(_xlfn.NORM.INV((ROW()-646)/402,250,43),150))/10,0)*10</f>
        <v>230</v>
      </c>
      <c r="X805" s="21">
        <f>ROUNDDOWN(IF(W805=W804,X804,(ROW()-646)/402),2)</f>
        <v>0.33</v>
      </c>
      <c r="Y805" s="3">
        <f>ROUNDDOWN(IF(L805=L804,Y804,MAX(_xlfn.NORM.INV((ROW()-715)/333,250,43),150))/10,0)*10</f>
        <v>220</v>
      </c>
      <c r="Z805" s="21">
        <f>ROUNDDOWN(IF(Y805=Y804,Z804,(ROW()-715)/333),2)</f>
        <v>0.24</v>
      </c>
    </row>
    <row r="806" spans="1:34" x14ac:dyDescent="0.2">
      <c r="A806" s="4" t="s">
        <v>901</v>
      </c>
      <c r="B806" s="10" t="s">
        <v>902</v>
      </c>
      <c r="C806" s="14" t="s">
        <v>900</v>
      </c>
      <c r="D806" s="10"/>
      <c r="E806" s="3" t="s">
        <v>894</v>
      </c>
      <c r="F806" s="3" t="s">
        <v>895</v>
      </c>
      <c r="G806" s="3" t="s">
        <v>20</v>
      </c>
      <c r="H806" s="3" t="s">
        <v>67</v>
      </c>
      <c r="I806" s="3">
        <v>2</v>
      </c>
      <c r="J806" s="3">
        <v>230</v>
      </c>
      <c r="K806" s="21">
        <v>0.33</v>
      </c>
      <c r="L806" s="3">
        <v>28</v>
      </c>
      <c r="M806" s="3">
        <v>240</v>
      </c>
      <c r="N806" s="21">
        <v>0.4</v>
      </c>
      <c r="O806" s="25">
        <v>470</v>
      </c>
      <c r="P806" s="21">
        <v>0.44</v>
      </c>
      <c r="Q806" s="21">
        <v>0.56999999999999995</v>
      </c>
      <c r="T806" s="25">
        <f>J806+M806</f>
        <v>470</v>
      </c>
      <c r="U806" s="21">
        <f>ROUNDDOWN(IF(T806=T805,U805,(ROW()-715)/333),2)</f>
        <v>0.27</v>
      </c>
      <c r="V806" s="21">
        <f>ROUNDDOWN(IF(O806=O805,V805,(ROW()-868)/19+0.05),2)</f>
        <v>-3.21</v>
      </c>
      <c r="W806" s="25">
        <f>ROUNDDOWN(IF(I806=I805,W805,MAX(_xlfn.NORM.INV((ROW()-646)/402,250,43),150))/10,0)*10</f>
        <v>230</v>
      </c>
      <c r="X806" s="21">
        <f>ROUNDDOWN(IF(W806=W805,X805,(ROW()-646)/402),2)</f>
        <v>0.33</v>
      </c>
      <c r="Y806" s="3">
        <f>ROUNDDOWN(IF(L806=L805,Y805,MAX(_xlfn.NORM.INV((ROW()-715)/333,250,43),150))/10,0)*10</f>
        <v>220</v>
      </c>
      <c r="Z806" s="21">
        <f>ROUNDDOWN(IF(Y806=Y805,Z805,(ROW()-715)/333),2)</f>
        <v>0.24</v>
      </c>
    </row>
    <row r="807" spans="1:34" x14ac:dyDescent="0.2">
      <c r="A807" s="4" t="s">
        <v>937</v>
      </c>
      <c r="B807" s="10" t="s">
        <v>938</v>
      </c>
      <c r="C807" s="14" t="s">
        <v>900</v>
      </c>
      <c r="D807" s="2" t="s">
        <v>911</v>
      </c>
      <c r="E807" s="3" t="s">
        <v>894</v>
      </c>
      <c r="F807" s="3" t="s">
        <v>895</v>
      </c>
      <c r="G807" s="3" t="s">
        <v>20</v>
      </c>
      <c r="H807" s="3" t="s">
        <v>67</v>
      </c>
      <c r="I807" s="2">
        <v>2</v>
      </c>
      <c r="J807" s="3">
        <v>230</v>
      </c>
      <c r="K807" s="23">
        <v>0.33</v>
      </c>
      <c r="L807" s="2">
        <v>53</v>
      </c>
      <c r="M807" s="3">
        <v>280</v>
      </c>
      <c r="N807" s="21">
        <v>0.76</v>
      </c>
      <c r="O807" s="25">
        <v>510</v>
      </c>
      <c r="P807" s="21">
        <v>0.67</v>
      </c>
      <c r="Q807" s="21">
        <v>0.73</v>
      </c>
      <c r="T807" s="25">
        <f>J807+M807</f>
        <v>510</v>
      </c>
      <c r="U807" s="21">
        <f>ROUNDDOWN(IF(T807=T806,U806,(ROW()-715)/333),2)</f>
        <v>0.27</v>
      </c>
      <c r="V807" s="21">
        <f>ROUNDDOWN(IF(O807=O806,V806,(ROW()-868)/19+0.05),2)</f>
        <v>-3.16</v>
      </c>
      <c r="W807" s="25">
        <f>ROUNDDOWN(IF(I807=I806,W806,MAX(_xlfn.NORM.INV((ROW()-646)/402,250,43),150))/10,0)*10</f>
        <v>230</v>
      </c>
      <c r="X807" s="21">
        <f>ROUNDDOWN(IF(W807=W806,X806,(ROW()-646)/402),2)</f>
        <v>0.33</v>
      </c>
      <c r="Y807" s="3">
        <f>ROUNDDOWN(IF(L807=L806,Y806,MAX(_xlfn.NORM.INV((ROW()-715)/333,250,43),150))/10,0)*10</f>
        <v>220</v>
      </c>
      <c r="Z807" s="21">
        <f>ROUNDDOWN(IF(Y807=Y806,Z806,(ROW()-715)/333),2)</f>
        <v>0.24</v>
      </c>
      <c r="AC807" s="2"/>
      <c r="AD807" s="2"/>
      <c r="AE807" s="2"/>
      <c r="AF807" s="2"/>
      <c r="AG807" s="2"/>
      <c r="AH807" s="2"/>
    </row>
    <row r="808" spans="1:34" x14ac:dyDescent="0.2">
      <c r="A808" s="4" t="s">
        <v>916</v>
      </c>
      <c r="B808" s="10" t="s">
        <v>917</v>
      </c>
      <c r="C808" s="14" t="s">
        <v>900</v>
      </c>
      <c r="D808" s="10"/>
      <c r="E808" s="3" t="s">
        <v>894</v>
      </c>
      <c r="F808" s="3" t="s">
        <v>895</v>
      </c>
      <c r="G808" s="3" t="s">
        <v>20</v>
      </c>
      <c r="H808" s="3" t="s">
        <v>67</v>
      </c>
      <c r="I808" s="3">
        <v>2</v>
      </c>
      <c r="J808" s="3">
        <v>230</v>
      </c>
      <c r="K808" s="21">
        <v>0.33</v>
      </c>
      <c r="L808" s="3">
        <v>57</v>
      </c>
      <c r="M808" s="3">
        <v>280</v>
      </c>
      <c r="N808" s="21">
        <v>0.76</v>
      </c>
      <c r="O808" s="25">
        <v>510</v>
      </c>
      <c r="P808" s="21">
        <v>0.67</v>
      </c>
      <c r="Q808" s="21">
        <v>0.73</v>
      </c>
      <c r="T808" s="25">
        <f>J808+M808</f>
        <v>510</v>
      </c>
      <c r="U808" s="21">
        <f>ROUNDDOWN(IF(T808=T807,U807,(ROW()-715)/333),2)</f>
        <v>0.27</v>
      </c>
      <c r="V808" s="21">
        <f>ROUNDDOWN(IF(O808=O807,V807,(ROW()-868)/19+0.05),2)</f>
        <v>-3.16</v>
      </c>
      <c r="W808" s="25">
        <f>ROUNDDOWN(IF(I808=I807,W807,MAX(_xlfn.NORM.INV((ROW()-646)/402,250,43),150))/10,0)*10</f>
        <v>230</v>
      </c>
      <c r="X808" s="21">
        <f>ROUNDDOWN(IF(W808=W807,X807,(ROW()-646)/402),2)</f>
        <v>0.33</v>
      </c>
      <c r="Y808" s="3">
        <f>ROUNDDOWN(IF(L808=L807,Y807,MAX(_xlfn.NORM.INV((ROW()-715)/333,250,43),150))/10,0)*10</f>
        <v>220</v>
      </c>
      <c r="Z808" s="21">
        <f>ROUNDDOWN(IF(Y808=Y807,Z807,(ROW()-715)/333),2)</f>
        <v>0.24</v>
      </c>
      <c r="AC808" s="2"/>
      <c r="AD808" s="2"/>
      <c r="AE808" s="2"/>
      <c r="AF808" s="2"/>
      <c r="AG808" s="2"/>
      <c r="AH808" s="2"/>
    </row>
    <row r="809" spans="1:34" x14ac:dyDescent="0.2">
      <c r="A809" s="4" t="s">
        <v>284</v>
      </c>
      <c r="B809" s="10" t="s">
        <v>285</v>
      </c>
      <c r="C809" s="14" t="s">
        <v>279</v>
      </c>
      <c r="D809" s="10"/>
      <c r="E809" s="3" t="s">
        <v>280</v>
      </c>
      <c r="F809" s="3" t="s">
        <v>281</v>
      </c>
      <c r="G809" s="3" t="s">
        <v>20</v>
      </c>
      <c r="H809" s="3" t="s">
        <v>67</v>
      </c>
      <c r="I809" s="3">
        <v>2</v>
      </c>
      <c r="J809" s="3">
        <v>230</v>
      </c>
      <c r="K809" s="21">
        <v>0.33</v>
      </c>
      <c r="L809" s="3">
        <v>48</v>
      </c>
      <c r="M809" s="3">
        <v>270</v>
      </c>
      <c r="N809" s="21">
        <v>0.68</v>
      </c>
      <c r="O809" s="25">
        <v>500</v>
      </c>
      <c r="P809" s="21">
        <v>0.6</v>
      </c>
      <c r="Q809" s="21">
        <v>0.54</v>
      </c>
      <c r="T809" s="25">
        <f>J809+M809</f>
        <v>500</v>
      </c>
      <c r="U809" s="21">
        <f>ROUNDDOWN(IF(T809=T808,U808,(ROW()-715)/333),2)</f>
        <v>0.28000000000000003</v>
      </c>
      <c r="V809" s="21">
        <f>ROUNDDOWN(IF(O809=O808,V808,(ROW()-998)/20+0.04),2)</f>
        <v>-9.41</v>
      </c>
      <c r="W809" s="25">
        <f>ROUNDDOWN(IF(I809=I808,W808,MAX(_xlfn.NORM.INV((ROW()-646)/402,250,43),150))/10,0)*10</f>
        <v>230</v>
      </c>
      <c r="X809" s="21">
        <f>ROUNDDOWN(IF(W809=W808,X808,(ROW()-646)/402),2)</f>
        <v>0.33</v>
      </c>
      <c r="Y809" s="3">
        <f>ROUNDDOWN(IF(L809=L808,Y808,MAX(_xlfn.NORM.INV((ROW()-715)/333,250,43),150))/10,0)*10</f>
        <v>220</v>
      </c>
      <c r="Z809" s="21">
        <f>ROUNDDOWN(IF(Y809=Y808,Z808,(ROW()-715)/333),2)</f>
        <v>0.24</v>
      </c>
    </row>
    <row r="810" spans="1:34" x14ac:dyDescent="0.2">
      <c r="A810" s="3" t="s">
        <v>2256</v>
      </c>
      <c r="B810" s="3" t="s">
        <v>2257</v>
      </c>
      <c r="C810" s="14" t="s">
        <v>2225</v>
      </c>
      <c r="E810" s="3" t="s">
        <v>2226</v>
      </c>
      <c r="F810" s="3" t="s">
        <v>2227</v>
      </c>
      <c r="G810" s="3" t="s">
        <v>20</v>
      </c>
      <c r="H810" s="3" t="s">
        <v>67</v>
      </c>
      <c r="I810" s="3">
        <v>3</v>
      </c>
      <c r="J810" s="3">
        <v>230</v>
      </c>
      <c r="K810" s="21">
        <v>0.33</v>
      </c>
      <c r="L810" s="3">
        <v>25</v>
      </c>
      <c r="M810" s="3">
        <v>230</v>
      </c>
      <c r="N810" s="21">
        <v>0.32</v>
      </c>
      <c r="O810" s="25">
        <v>460</v>
      </c>
      <c r="P810" s="21">
        <v>0.38</v>
      </c>
      <c r="Q810" s="21">
        <v>0.8</v>
      </c>
      <c r="T810" s="25">
        <f>J810+M810</f>
        <v>460</v>
      </c>
      <c r="U810" s="21">
        <f>ROUNDDOWN(IF(T810=T809,U809,(ROW()-715)/333),2)</f>
        <v>0.28000000000000003</v>
      </c>
      <c r="V810" s="21">
        <f>ROUNDDOWN(IF(O810=O809,V809,(ROW()-192)/27+0.03),2)</f>
        <v>22.91</v>
      </c>
      <c r="W810" s="25">
        <f>ROUNDDOWN(IF(I810=I809,W809,MAX(_xlfn.NORM.INV((ROW()-646)/402,250,43),150))/10,0)*10</f>
        <v>230</v>
      </c>
      <c r="X810" s="21">
        <f>ROUNDDOWN(IF(W810=W809,X809,(ROW()-646)/402),2)</f>
        <v>0.33</v>
      </c>
      <c r="Y810" s="3">
        <f>ROUNDDOWN(IF(L810=L809,Y809,MAX(_xlfn.NORM.INV((ROW()-715)/333,250,43),150))/10,0)*10</f>
        <v>220</v>
      </c>
      <c r="Z810" s="21">
        <f>ROUNDDOWN(IF(Y810=Y809,Z809,(ROW()-715)/333),2)</f>
        <v>0.24</v>
      </c>
    </row>
    <row r="811" spans="1:34" x14ac:dyDescent="0.2">
      <c r="A811" s="3" t="s">
        <v>2276</v>
      </c>
      <c r="B811" s="3" t="s">
        <v>2277</v>
      </c>
      <c r="C811" s="14" t="s">
        <v>2225</v>
      </c>
      <c r="E811" s="3" t="s">
        <v>2226</v>
      </c>
      <c r="F811" s="3" t="s">
        <v>2227</v>
      </c>
      <c r="G811" s="3" t="s">
        <v>20</v>
      </c>
      <c r="H811" s="3" t="s">
        <v>67</v>
      </c>
      <c r="I811" s="3">
        <v>3</v>
      </c>
      <c r="J811" s="3">
        <v>230</v>
      </c>
      <c r="K811" s="21">
        <v>0.33</v>
      </c>
      <c r="L811" s="3">
        <v>34</v>
      </c>
      <c r="M811" s="3">
        <v>250</v>
      </c>
      <c r="N811" s="21">
        <v>0.5</v>
      </c>
      <c r="O811" s="25">
        <v>480</v>
      </c>
      <c r="P811" s="21">
        <v>0.48</v>
      </c>
      <c r="Q811" s="21">
        <v>0.84</v>
      </c>
      <c r="T811" s="25">
        <f>J811+M811</f>
        <v>480</v>
      </c>
      <c r="U811" s="21">
        <f>ROUNDDOWN(IF(T811=T810,U810,(ROW()-715)/333),2)</f>
        <v>0.28000000000000003</v>
      </c>
      <c r="V811" s="21">
        <f>ROUNDDOWN(IF(O811=O810,V810,(ROW()-192)/27+0.03),2)</f>
        <v>22.95</v>
      </c>
      <c r="W811" s="25">
        <f>ROUNDDOWN(IF(I811=I810,W810,MAX(_xlfn.NORM.INV((ROW()-646)/402,250,43),150))/10,0)*10</f>
        <v>230</v>
      </c>
      <c r="X811" s="21">
        <f>ROUNDDOWN(IF(W811=W810,X810,(ROW()-646)/402),2)</f>
        <v>0.33</v>
      </c>
      <c r="Y811" s="3">
        <f>ROUNDDOWN(IF(L811=L810,Y810,MAX(_xlfn.NORM.INV((ROW()-715)/333,250,43),150))/10,0)*10</f>
        <v>220</v>
      </c>
      <c r="Z811" s="21">
        <f>ROUNDDOWN(IF(Y811=Y810,Z810,(ROW()-715)/333),2)</f>
        <v>0.24</v>
      </c>
    </row>
    <row r="812" spans="1:34" x14ac:dyDescent="0.2">
      <c r="A812" s="4" t="s">
        <v>1306</v>
      </c>
      <c r="B812" s="10" t="s">
        <v>1307</v>
      </c>
      <c r="C812" s="14" t="s">
        <v>1273</v>
      </c>
      <c r="D812" s="10"/>
      <c r="E812" s="3" t="s">
        <v>203</v>
      </c>
      <c r="F812" s="3" t="s">
        <v>1268</v>
      </c>
      <c r="G812" s="3" t="s">
        <v>20</v>
      </c>
      <c r="H812" s="3" t="s">
        <v>67</v>
      </c>
      <c r="I812" s="3">
        <v>3</v>
      </c>
      <c r="J812" s="3">
        <v>230</v>
      </c>
      <c r="K812" s="21">
        <v>0.33</v>
      </c>
      <c r="L812" s="3">
        <v>4</v>
      </c>
      <c r="M812" s="3">
        <v>190</v>
      </c>
      <c r="N812" s="21">
        <v>0.08</v>
      </c>
      <c r="O812" s="25">
        <v>420</v>
      </c>
      <c r="P812" s="21">
        <v>0.18</v>
      </c>
      <c r="Q812" s="21">
        <v>0.21</v>
      </c>
      <c r="T812" s="25">
        <f>J812+M812</f>
        <v>420</v>
      </c>
      <c r="U812" s="21">
        <f>ROUNDDOWN(IF(T812=T811,U811,(ROW()-715)/333),2)</f>
        <v>0.28999999999999998</v>
      </c>
      <c r="V812" s="21">
        <f>ROUNDDOWN(IF(O812=O811,V811,(ROW()-430)/54+0.01),2)</f>
        <v>7.08</v>
      </c>
      <c r="W812" s="25">
        <f>ROUNDDOWN(IF(I812=I811,W811,MAX(_xlfn.NORM.INV((ROW()-646)/402,250,43),150))/10,0)*10</f>
        <v>230</v>
      </c>
      <c r="X812" s="21">
        <f>ROUNDDOWN(IF(W812=W811,X811,(ROW()-646)/402),2)</f>
        <v>0.33</v>
      </c>
      <c r="Y812" s="3">
        <f>ROUNDDOWN(IF(L812=L811,Y811,MAX(_xlfn.NORM.INV((ROW()-715)/333,250,43),150))/10,0)*10</f>
        <v>220</v>
      </c>
      <c r="Z812" s="21">
        <f>ROUNDDOWN(IF(Y812=Y811,Z811,(ROW()-715)/333),2)</f>
        <v>0.24</v>
      </c>
    </row>
    <row r="813" spans="1:34" x14ac:dyDescent="0.2">
      <c r="A813" s="4" t="s">
        <v>1805</v>
      </c>
      <c r="B813" s="10" t="s">
        <v>1806</v>
      </c>
      <c r="C813" s="14" t="s">
        <v>1743</v>
      </c>
      <c r="D813" s="10"/>
      <c r="E813" s="3" t="s">
        <v>1744</v>
      </c>
      <c r="F813" s="3" t="s">
        <v>1744</v>
      </c>
      <c r="G813" s="3" t="s">
        <v>20</v>
      </c>
      <c r="H813" s="3" t="s">
        <v>67</v>
      </c>
      <c r="I813" s="3">
        <v>4</v>
      </c>
      <c r="J813" s="3">
        <v>240</v>
      </c>
      <c r="K813" s="21">
        <v>0.41</v>
      </c>
      <c r="L813" s="3">
        <v>49</v>
      </c>
      <c r="M813" s="2">
        <v>270</v>
      </c>
      <c r="N813" s="23">
        <v>0.68</v>
      </c>
      <c r="O813" s="28">
        <v>510</v>
      </c>
      <c r="P813" s="23">
        <v>0.67</v>
      </c>
      <c r="Q813" s="23">
        <v>0.59</v>
      </c>
      <c r="S813" s="23"/>
      <c r="T813" s="25">
        <f>J813+M813</f>
        <v>510</v>
      </c>
      <c r="U813" s="21">
        <f>ROUNDDOWN(IF(T813=T812,U812,(ROW()-715)/333),2)</f>
        <v>0.28999999999999998</v>
      </c>
      <c r="V813" s="21">
        <f>ROUNDDOWN(IF(O813=O812,V812,(ROW()-110)/40+0.02),2)</f>
        <v>17.59</v>
      </c>
      <c r="W813" s="25">
        <f>ROUNDDOWN(IF(I813=I812,W812,MAX(_xlfn.NORM.INV((ROW()-646)/402,250,43),150))/10,0)*10</f>
        <v>240</v>
      </c>
      <c r="X813" s="21">
        <f>ROUNDDOWN(IF(W813=W812,X812,(ROW()-646)/402),2)</f>
        <v>0.41</v>
      </c>
      <c r="Y813" s="3">
        <f>ROUNDDOWN(IF(L813=L812,Y812,MAX(_xlfn.NORM.INV((ROW()-715)/333,250,43),150))/10,0)*10</f>
        <v>220</v>
      </c>
      <c r="Z813" s="21">
        <f>ROUNDDOWN(IF(Y813=Y812,Z812,(ROW()-715)/333),2)</f>
        <v>0.24</v>
      </c>
      <c r="AA813" s="2"/>
      <c r="AB813" s="2"/>
      <c r="AC813" s="2"/>
      <c r="AD813" s="2"/>
      <c r="AE813" s="2"/>
      <c r="AF813" s="2"/>
      <c r="AG813" s="2"/>
      <c r="AH813" s="2"/>
    </row>
    <row r="814" spans="1:34" x14ac:dyDescent="0.2">
      <c r="A814" s="3" t="s">
        <v>2268</v>
      </c>
      <c r="B814" s="3" t="s">
        <v>2269</v>
      </c>
      <c r="C814" s="14" t="s">
        <v>2225</v>
      </c>
      <c r="E814" s="3" t="s">
        <v>2226</v>
      </c>
      <c r="F814" s="3" t="s">
        <v>2227</v>
      </c>
      <c r="G814" s="3" t="s">
        <v>20</v>
      </c>
      <c r="H814" s="3" t="s">
        <v>67</v>
      </c>
      <c r="I814" s="3">
        <v>4</v>
      </c>
      <c r="J814" s="3">
        <v>240</v>
      </c>
      <c r="K814" s="21">
        <v>0.41</v>
      </c>
      <c r="L814" s="3">
        <v>0</v>
      </c>
      <c r="M814" s="3">
        <v>150</v>
      </c>
      <c r="N814" s="21">
        <v>0.01</v>
      </c>
      <c r="O814" s="25">
        <v>390</v>
      </c>
      <c r="P814" s="21">
        <v>0.06</v>
      </c>
      <c r="Q814" s="21">
        <v>0.17</v>
      </c>
      <c r="T814" s="25">
        <f>J814+M814</f>
        <v>390</v>
      </c>
      <c r="U814" s="21">
        <f>ROUNDDOWN(IF(T814=T813,U813,(ROW()-715)/333),2)</f>
        <v>0.28999999999999998</v>
      </c>
      <c r="V814" s="21">
        <f>ROUNDDOWN(IF(O814=O813,V813,(ROW()-192)/27+0.03),2)</f>
        <v>23.06</v>
      </c>
      <c r="W814" s="25">
        <f>ROUNDDOWN(IF(I814=I813,W813,MAX(_xlfn.NORM.INV((ROW()-646)/402,250,43),150))/10,0)*10</f>
        <v>240</v>
      </c>
      <c r="X814" s="21">
        <f>ROUNDDOWN(IF(W814=W813,X813,(ROW()-646)/402),2)</f>
        <v>0.41</v>
      </c>
      <c r="Y814" s="3">
        <f>ROUNDDOWN(IF(L814=L813,Y813,MAX(_xlfn.NORM.INV((ROW()-715)/333,250,43),150))/10,0)*10</f>
        <v>220</v>
      </c>
      <c r="Z814" s="21">
        <f>ROUNDDOWN(IF(Y814=Y813,Z813,(ROW()-715)/333),2)</f>
        <v>0.24</v>
      </c>
    </row>
    <row r="815" spans="1:34" x14ac:dyDescent="0.2">
      <c r="A815" s="4" t="s">
        <v>694</v>
      </c>
      <c r="B815" s="10" t="s">
        <v>695</v>
      </c>
      <c r="C815" s="14" t="s">
        <v>674</v>
      </c>
      <c r="D815" s="10"/>
      <c r="E815" s="3" t="s">
        <v>65</v>
      </c>
      <c r="F815" s="3" t="s">
        <v>675</v>
      </c>
      <c r="G815" s="3" t="s">
        <v>20</v>
      </c>
      <c r="H815" s="3" t="s">
        <v>67</v>
      </c>
      <c r="I815" s="3">
        <v>4</v>
      </c>
      <c r="J815" s="3">
        <v>240</v>
      </c>
      <c r="K815" s="21">
        <v>0.41</v>
      </c>
      <c r="L815" s="3">
        <v>27</v>
      </c>
      <c r="M815" s="3">
        <v>240</v>
      </c>
      <c r="N815" s="21">
        <v>0.4</v>
      </c>
      <c r="O815" s="25">
        <v>480</v>
      </c>
      <c r="P815" s="21">
        <v>0.48</v>
      </c>
      <c r="Q815" s="21">
        <v>0.45</v>
      </c>
      <c r="T815" s="25">
        <f>J815+M815</f>
        <v>480</v>
      </c>
      <c r="U815" s="21">
        <f>ROUNDDOWN(IF(T815=T814,U814,(ROW()-715)/333),2)</f>
        <v>0.3</v>
      </c>
      <c r="V815" s="21">
        <f>ROUNDDOWN(IF(O815=O814,V814,(ROW()-670)/66+0.03),2)</f>
        <v>2.2200000000000002</v>
      </c>
      <c r="W815" s="25">
        <f>ROUNDDOWN(IF(I815=I814,W814,MAX(_xlfn.NORM.INV((ROW()-646)/402,250,43),150))/10,0)*10</f>
        <v>240</v>
      </c>
      <c r="X815" s="21">
        <f>ROUNDDOWN(IF(W815=W814,X814,(ROW()-646)/402),2)</f>
        <v>0.41</v>
      </c>
      <c r="Y815" s="3">
        <f>ROUNDDOWN(IF(L815=L814,Y814,MAX(_xlfn.NORM.INV((ROW()-715)/333,250,43),150))/10,0)*10</f>
        <v>220</v>
      </c>
      <c r="Z815" s="21">
        <f>ROUNDDOWN(IF(Y815=Y814,Z814,(ROW()-715)/333),2)</f>
        <v>0.24</v>
      </c>
    </row>
    <row r="816" spans="1:34" x14ac:dyDescent="0.2">
      <c r="A816" s="4" t="s">
        <v>755</v>
      </c>
      <c r="B816" s="10" t="s">
        <v>756</v>
      </c>
      <c r="C816" s="14" t="s">
        <v>674</v>
      </c>
      <c r="D816" s="10"/>
      <c r="E816" s="3" t="s">
        <v>65</v>
      </c>
      <c r="F816" s="3" t="s">
        <v>675</v>
      </c>
      <c r="G816" s="3" t="s">
        <v>20</v>
      </c>
      <c r="H816" s="3" t="s">
        <v>67</v>
      </c>
      <c r="I816" s="3">
        <v>4</v>
      </c>
      <c r="J816" s="3">
        <v>240</v>
      </c>
      <c r="K816" s="21">
        <v>0.41</v>
      </c>
      <c r="L816" s="3">
        <v>29</v>
      </c>
      <c r="M816" s="3">
        <v>240</v>
      </c>
      <c r="N816" s="21">
        <v>0.4</v>
      </c>
      <c r="O816" s="25">
        <v>480</v>
      </c>
      <c r="P816" s="21">
        <v>0.48</v>
      </c>
      <c r="Q816" s="21">
        <v>0.45</v>
      </c>
      <c r="T816" s="25">
        <f>J816+M816</f>
        <v>480</v>
      </c>
      <c r="U816" s="21">
        <f>ROUNDDOWN(IF(T816=T815,U815,(ROW()-715)/333),2)</f>
        <v>0.3</v>
      </c>
      <c r="V816" s="21">
        <f>ROUNDDOWN(IF(O816=O815,V815,(ROW()-670)/66+0.03),2)</f>
        <v>2.2200000000000002</v>
      </c>
      <c r="W816" s="25">
        <f>ROUNDDOWN(IF(I816=I815,W815,MAX(_xlfn.NORM.INV((ROW()-646)/402,250,43),150))/10,0)*10</f>
        <v>240</v>
      </c>
      <c r="X816" s="21">
        <f>ROUNDDOWN(IF(W816=W815,X815,(ROW()-646)/402),2)</f>
        <v>0.41</v>
      </c>
      <c r="Y816" s="3">
        <f>ROUNDDOWN(IF(L816=L815,Y815,MAX(_xlfn.NORM.INV((ROW()-715)/333,250,43),150))/10,0)*10</f>
        <v>220</v>
      </c>
      <c r="Z816" s="21">
        <f>ROUNDDOWN(IF(Y816=Y815,Z815,(ROW()-715)/333),2)</f>
        <v>0.24</v>
      </c>
    </row>
    <row r="817" spans="1:34" x14ac:dyDescent="0.2">
      <c r="A817" s="4" t="s">
        <v>731</v>
      </c>
      <c r="B817" s="10" t="s">
        <v>732</v>
      </c>
      <c r="C817" s="14" t="s">
        <v>674</v>
      </c>
      <c r="D817" s="10"/>
      <c r="E817" s="3" t="s">
        <v>65</v>
      </c>
      <c r="F817" s="3" t="s">
        <v>675</v>
      </c>
      <c r="G817" s="3" t="s">
        <v>20</v>
      </c>
      <c r="H817" s="3" t="s">
        <v>67</v>
      </c>
      <c r="I817" s="3">
        <v>4</v>
      </c>
      <c r="J817" s="3">
        <v>240</v>
      </c>
      <c r="K817" s="21">
        <v>0.41</v>
      </c>
      <c r="L817" s="3">
        <v>43</v>
      </c>
      <c r="M817" s="3">
        <v>260</v>
      </c>
      <c r="N817" s="21">
        <v>0.6</v>
      </c>
      <c r="O817" s="25">
        <v>500</v>
      </c>
      <c r="P817" s="21">
        <v>0.6</v>
      </c>
      <c r="Q817" s="21">
        <v>0.6</v>
      </c>
      <c r="T817" s="25">
        <f>J817+M817</f>
        <v>500</v>
      </c>
      <c r="U817" s="21">
        <f>ROUNDDOWN(IF(T817=T816,U816,(ROW()-715)/333),2)</f>
        <v>0.3</v>
      </c>
      <c r="V817" s="21">
        <f>ROUNDDOWN(IF(O817=O816,V816,(ROW()-670)/66+0.03),2)</f>
        <v>2.25</v>
      </c>
      <c r="W817" s="25">
        <f>ROUNDDOWN(IF(I817=I816,W816,MAX(_xlfn.NORM.INV((ROW()-646)/402,250,43),150))/10,0)*10</f>
        <v>240</v>
      </c>
      <c r="X817" s="21">
        <f>ROUNDDOWN(IF(W817=W816,X816,(ROW()-646)/402),2)</f>
        <v>0.41</v>
      </c>
      <c r="Y817" s="3">
        <f>ROUNDDOWN(IF(L817=L816,Y816,MAX(_xlfn.NORM.INV((ROW()-715)/333,250,43),150))/10,0)*10</f>
        <v>220</v>
      </c>
      <c r="Z817" s="21">
        <f>ROUNDDOWN(IF(Y817=Y816,Z816,(ROW()-715)/333),2)</f>
        <v>0.24</v>
      </c>
    </row>
    <row r="818" spans="1:34" x14ac:dyDescent="0.2">
      <c r="A818" s="4" t="s">
        <v>1821</v>
      </c>
      <c r="B818" s="10" t="s">
        <v>1822</v>
      </c>
      <c r="C818" s="14" t="s">
        <v>1743</v>
      </c>
      <c r="D818" s="10"/>
      <c r="E818" s="3" t="s">
        <v>1744</v>
      </c>
      <c r="F818" s="3" t="s">
        <v>1744</v>
      </c>
      <c r="G818" s="3" t="s">
        <v>20</v>
      </c>
      <c r="H818" s="3" t="s">
        <v>67</v>
      </c>
      <c r="I818" s="3">
        <v>5</v>
      </c>
      <c r="J818" s="3">
        <v>240</v>
      </c>
      <c r="K818" s="21">
        <v>0.41</v>
      </c>
      <c r="L818" s="3">
        <v>27</v>
      </c>
      <c r="M818" s="3">
        <v>240</v>
      </c>
      <c r="N818" s="21">
        <v>0.4</v>
      </c>
      <c r="O818" s="25">
        <v>480</v>
      </c>
      <c r="P818" s="21">
        <v>0.48</v>
      </c>
      <c r="Q818" s="21">
        <v>0.49</v>
      </c>
      <c r="T818" s="25">
        <f>J818+M818</f>
        <v>480</v>
      </c>
      <c r="U818" s="21">
        <f>ROUNDDOWN(IF(T818=T817,U817,(ROW()-715)/333),2)</f>
        <v>0.3</v>
      </c>
      <c r="V818" s="21">
        <f>ROUNDDOWN(IF(O818=O817,V817,(ROW()-110)/40+0.02),2)</f>
        <v>17.72</v>
      </c>
      <c r="W818" s="25">
        <f>ROUNDDOWN(IF(I818=I817,W817,MAX(_xlfn.NORM.INV((ROW()-646)/402,250,43),150))/10,0)*10</f>
        <v>240</v>
      </c>
      <c r="X818" s="21">
        <f>ROUNDDOWN(IF(W818=W817,X817,(ROW()-646)/402),2)</f>
        <v>0.41</v>
      </c>
      <c r="Y818" s="3">
        <f>ROUNDDOWN(IF(L818=L817,Y817,MAX(_xlfn.NORM.INV((ROW()-715)/333,250,43),150))/10,0)*10</f>
        <v>220</v>
      </c>
      <c r="Z818" s="21">
        <f>ROUNDDOWN(IF(Y818=Y817,Z817,(ROW()-715)/333),2)</f>
        <v>0.24</v>
      </c>
    </row>
    <row r="819" spans="1:34" x14ac:dyDescent="0.2">
      <c r="A819" s="4" t="s">
        <v>1787</v>
      </c>
      <c r="B819" s="10" t="s">
        <v>1788</v>
      </c>
      <c r="C819" s="14" t="s">
        <v>1743</v>
      </c>
      <c r="D819" s="10"/>
      <c r="E819" s="3" t="s">
        <v>1744</v>
      </c>
      <c r="F819" s="3" t="s">
        <v>1744</v>
      </c>
      <c r="G819" s="3" t="s">
        <v>20</v>
      </c>
      <c r="H819" s="3" t="s">
        <v>67</v>
      </c>
      <c r="I819" s="3">
        <v>5</v>
      </c>
      <c r="J819" s="3">
        <v>240</v>
      </c>
      <c r="K819" s="21">
        <v>0.41</v>
      </c>
      <c r="L819" s="3">
        <v>34</v>
      </c>
      <c r="M819" s="3">
        <v>250</v>
      </c>
      <c r="N819" s="21">
        <v>0.5</v>
      </c>
      <c r="O819" s="25">
        <v>490</v>
      </c>
      <c r="P819" s="21">
        <v>0.54</v>
      </c>
      <c r="Q819" s="21">
        <v>0.52</v>
      </c>
      <c r="T819" s="25">
        <f>J819+M819</f>
        <v>490</v>
      </c>
      <c r="U819" s="21">
        <f>ROUNDDOWN(IF(T819=T818,U818,(ROW()-715)/333),2)</f>
        <v>0.31</v>
      </c>
      <c r="V819" s="21">
        <f>ROUNDDOWN(IF(O819=O818,V818,(ROW()-110)/40+0.02),2)</f>
        <v>17.739999999999998</v>
      </c>
      <c r="W819" s="25">
        <f>ROUNDDOWN(IF(I819=I818,W818,MAX(_xlfn.NORM.INV((ROW()-646)/402,250,43),150))/10,0)*10</f>
        <v>240</v>
      </c>
      <c r="X819" s="21">
        <f>ROUNDDOWN(IF(W819=W818,X818,(ROW()-646)/402),2)</f>
        <v>0.41</v>
      </c>
      <c r="Y819" s="3">
        <f>ROUNDDOWN(IF(L819=L818,Y818,MAX(_xlfn.NORM.INV((ROW()-715)/333,250,43),150))/10,0)*10</f>
        <v>220</v>
      </c>
      <c r="Z819" s="21">
        <f>ROUNDDOWN(IF(Y819=Y818,Z818,(ROW()-715)/333),2)</f>
        <v>0.24</v>
      </c>
    </row>
    <row r="820" spans="1:34" x14ac:dyDescent="0.2">
      <c r="A820" s="4" t="s">
        <v>1781</v>
      </c>
      <c r="B820" s="10" t="s">
        <v>1782</v>
      </c>
      <c r="C820" s="14" t="s">
        <v>1743</v>
      </c>
      <c r="D820" s="10"/>
      <c r="E820" s="3" t="s">
        <v>1744</v>
      </c>
      <c r="F820" s="3" t="s">
        <v>1744</v>
      </c>
      <c r="G820" s="3" t="s">
        <v>20</v>
      </c>
      <c r="H820" s="3" t="s">
        <v>67</v>
      </c>
      <c r="I820" s="3">
        <v>5</v>
      </c>
      <c r="J820" s="3">
        <v>240</v>
      </c>
      <c r="K820" s="21">
        <v>0.41</v>
      </c>
      <c r="L820" s="3">
        <v>42</v>
      </c>
      <c r="M820" s="3">
        <v>260</v>
      </c>
      <c r="N820" s="21">
        <v>0.6</v>
      </c>
      <c r="O820" s="25">
        <v>500</v>
      </c>
      <c r="P820" s="21">
        <v>0.6</v>
      </c>
      <c r="Q820" s="21">
        <v>0.54</v>
      </c>
      <c r="R820" s="1"/>
      <c r="T820" s="25">
        <f>J820+M820</f>
        <v>500</v>
      </c>
      <c r="U820" s="21">
        <f>ROUNDDOWN(IF(T820=T819,U819,(ROW()-715)/333),2)</f>
        <v>0.31</v>
      </c>
      <c r="V820" s="21">
        <f>ROUNDDOWN(IF(O820=O819,V819,(ROW()-110)/40+0.02),2)</f>
        <v>17.77</v>
      </c>
      <c r="W820" s="25">
        <f>ROUNDDOWN(IF(I820=I819,W819,MAX(_xlfn.NORM.INV((ROW()-646)/402,250,43),150))/10,0)*10</f>
        <v>240</v>
      </c>
      <c r="X820" s="21">
        <f>ROUNDDOWN(IF(W820=W819,X819,(ROW()-646)/402),2)</f>
        <v>0.41</v>
      </c>
      <c r="Y820" s="3">
        <f>ROUNDDOWN(IF(L820=L819,Y819,MAX(_xlfn.NORM.INV((ROW()-715)/333,250,43),150))/10,0)*10</f>
        <v>220</v>
      </c>
      <c r="Z820" s="21">
        <f>ROUNDDOWN(IF(Y820=Y819,Z819,(ROW()-715)/333),2)</f>
        <v>0.24</v>
      </c>
    </row>
    <row r="821" spans="1:34" x14ac:dyDescent="0.2">
      <c r="A821" s="4" t="s">
        <v>1753</v>
      </c>
      <c r="B821" s="10" t="s">
        <v>1754</v>
      </c>
      <c r="C821" s="14" t="s">
        <v>1743</v>
      </c>
      <c r="D821" s="10"/>
      <c r="E821" s="3" t="s">
        <v>1744</v>
      </c>
      <c r="F821" s="3" t="s">
        <v>1744</v>
      </c>
      <c r="G821" s="3" t="s">
        <v>20</v>
      </c>
      <c r="H821" s="3" t="s">
        <v>67</v>
      </c>
      <c r="I821" s="3">
        <v>5</v>
      </c>
      <c r="J821" s="3">
        <v>240</v>
      </c>
      <c r="K821" s="21">
        <v>0.41</v>
      </c>
      <c r="L821" s="3">
        <v>51</v>
      </c>
      <c r="M821" s="3">
        <v>270</v>
      </c>
      <c r="N821" s="21">
        <v>0.68</v>
      </c>
      <c r="O821" s="25">
        <v>510</v>
      </c>
      <c r="P821" s="21">
        <v>0.67</v>
      </c>
      <c r="Q821" s="21">
        <v>0.59</v>
      </c>
      <c r="T821" s="25">
        <f>J821+M821</f>
        <v>510</v>
      </c>
      <c r="U821" s="21">
        <f>ROUNDDOWN(IF(T821=T820,U820,(ROW()-715)/333),2)</f>
        <v>0.31</v>
      </c>
      <c r="V821" s="21">
        <f>ROUNDDOWN(IF(O821=O820,V820,(ROW()-110)/40+0.02),2)</f>
        <v>17.79</v>
      </c>
      <c r="W821" s="25">
        <f>ROUNDDOWN(IF(I821=I820,W820,MAX(_xlfn.NORM.INV((ROW()-646)/402,250,43),150))/10,0)*10</f>
        <v>240</v>
      </c>
      <c r="X821" s="21">
        <f>ROUNDDOWN(IF(W821=W820,X820,(ROW()-646)/402),2)</f>
        <v>0.41</v>
      </c>
      <c r="Y821" s="3">
        <f>ROUNDDOWN(IF(L821=L820,Y820,MAX(_xlfn.NORM.INV((ROW()-715)/333,250,43),150))/10,0)*10</f>
        <v>220</v>
      </c>
      <c r="Z821" s="21">
        <f>ROUNDDOWN(IF(Y821=Y820,Z820,(ROW()-715)/333),2)</f>
        <v>0.24</v>
      </c>
      <c r="AC821" s="2"/>
      <c r="AD821" s="2"/>
      <c r="AE821" s="2"/>
      <c r="AF821" s="2"/>
      <c r="AG821" s="2"/>
      <c r="AH821" s="2"/>
    </row>
    <row r="822" spans="1:34" x14ac:dyDescent="0.2">
      <c r="A822" s="4" t="s">
        <v>1006</v>
      </c>
      <c r="B822" s="10" t="s">
        <v>1007</v>
      </c>
      <c r="C822" s="14" t="s">
        <v>991</v>
      </c>
      <c r="D822" s="10"/>
      <c r="E822" s="3" t="s">
        <v>987</v>
      </c>
      <c r="F822" s="3" t="s">
        <v>988</v>
      </c>
      <c r="G822" s="3" t="s">
        <v>20</v>
      </c>
      <c r="H822" s="3" t="s">
        <v>67</v>
      </c>
      <c r="I822" s="3">
        <v>5</v>
      </c>
      <c r="J822" s="3">
        <v>240</v>
      </c>
      <c r="K822" s="21">
        <v>0.41</v>
      </c>
      <c r="L822" s="3">
        <v>24</v>
      </c>
      <c r="M822" s="3">
        <v>230</v>
      </c>
      <c r="N822" s="21">
        <v>0.32</v>
      </c>
      <c r="O822" s="25">
        <v>470</v>
      </c>
      <c r="P822" s="21">
        <v>0.44</v>
      </c>
      <c r="Q822" s="21">
        <v>0.64</v>
      </c>
      <c r="T822" s="25">
        <f>J822+M822</f>
        <v>470</v>
      </c>
      <c r="U822" s="21">
        <f>ROUNDDOWN(IF(T822=T821,U821,(ROW()-715)/333),2)</f>
        <v>0.32</v>
      </c>
      <c r="V822" s="21">
        <f>ROUNDDOWN(IF(O822=O821,V821,(ROW()-167)/14+0.07),2)</f>
        <v>46.85</v>
      </c>
      <c r="W822" s="25">
        <f>ROUNDDOWN(IF(I822=I821,W821,MAX(_xlfn.NORM.INV((ROW()-646)/402,250,43),150))/10,0)*10</f>
        <v>240</v>
      </c>
      <c r="X822" s="21">
        <f>ROUNDDOWN(IF(W822=W821,X821,(ROW()-646)/402),2)</f>
        <v>0.41</v>
      </c>
      <c r="Y822" s="3">
        <f>ROUNDDOWN(IF(L822=L821,Y821,MAX(_xlfn.NORM.INV((ROW()-715)/333,250,43),150))/10,0)*10</f>
        <v>230</v>
      </c>
      <c r="Z822" s="21">
        <f>ROUNDDOWN(IF(Y822=Y821,Z821,(ROW()-715)/333),2)</f>
        <v>0.32</v>
      </c>
    </row>
    <row r="823" spans="1:34" x14ac:dyDescent="0.2">
      <c r="A823" s="3" t="s">
        <v>2280</v>
      </c>
      <c r="B823" s="3" t="s">
        <v>2281</v>
      </c>
      <c r="C823" s="14" t="s">
        <v>2225</v>
      </c>
      <c r="E823" s="3" t="s">
        <v>2226</v>
      </c>
      <c r="F823" s="3" t="s">
        <v>2227</v>
      </c>
      <c r="G823" s="3" t="s">
        <v>20</v>
      </c>
      <c r="H823" s="3" t="s">
        <v>67</v>
      </c>
      <c r="I823" s="3">
        <v>5</v>
      </c>
      <c r="J823" s="3">
        <v>240</v>
      </c>
      <c r="K823" s="21">
        <v>0.41</v>
      </c>
      <c r="L823" s="3">
        <v>2</v>
      </c>
      <c r="M823" s="3">
        <v>170</v>
      </c>
      <c r="N823" s="21">
        <v>0.04</v>
      </c>
      <c r="O823" s="25">
        <v>410</v>
      </c>
      <c r="P823" s="21">
        <v>0.15</v>
      </c>
      <c r="Q823" s="21">
        <v>0.36</v>
      </c>
      <c r="T823" s="25">
        <f>J823+M823</f>
        <v>410</v>
      </c>
      <c r="U823" s="21">
        <f>ROUNDDOWN(IF(T823=T822,U822,(ROW()-715)/333),2)</f>
        <v>0.32</v>
      </c>
      <c r="V823" s="21">
        <f>ROUNDDOWN(IF(O823=O822,V822,(ROW()-192)/27+0.03),2)</f>
        <v>23.4</v>
      </c>
      <c r="W823" s="25">
        <f>ROUNDDOWN(IF(I823=I822,W822,MAX(_xlfn.NORM.INV((ROW()-646)/402,250,43),150))/10,0)*10</f>
        <v>240</v>
      </c>
      <c r="X823" s="21">
        <f>ROUNDDOWN(IF(W823=W822,X822,(ROW()-646)/402),2)</f>
        <v>0.41</v>
      </c>
      <c r="Y823" s="3">
        <f>ROUNDDOWN(IF(L823=L822,Y822,MAX(_xlfn.NORM.INV((ROW()-715)/333,250,43),150))/10,0)*10</f>
        <v>230</v>
      </c>
      <c r="Z823" s="21">
        <f>ROUNDDOWN(IF(Y823=Y822,Z822,(ROW()-715)/333),2)</f>
        <v>0.32</v>
      </c>
    </row>
    <row r="824" spans="1:34" x14ac:dyDescent="0.2">
      <c r="A824" s="3" t="s">
        <v>2244</v>
      </c>
      <c r="B824" s="3" t="s">
        <v>2245</v>
      </c>
      <c r="C824" s="14" t="s">
        <v>2225</v>
      </c>
      <c r="E824" s="3" t="s">
        <v>2226</v>
      </c>
      <c r="F824" s="3" t="s">
        <v>2227</v>
      </c>
      <c r="G824" s="3" t="s">
        <v>20</v>
      </c>
      <c r="H824" s="3" t="s">
        <v>67</v>
      </c>
      <c r="I824" s="3">
        <v>5</v>
      </c>
      <c r="J824" s="3">
        <v>240</v>
      </c>
      <c r="K824" s="21">
        <v>0.41</v>
      </c>
      <c r="L824" s="3">
        <v>11</v>
      </c>
      <c r="M824" s="3">
        <v>200</v>
      </c>
      <c r="N824" s="21">
        <v>0.12</v>
      </c>
      <c r="O824" s="25">
        <v>440</v>
      </c>
      <c r="P824" s="21">
        <v>0.26</v>
      </c>
      <c r="Q824" s="21">
        <v>0.62</v>
      </c>
      <c r="T824" s="25">
        <f>J824+M824</f>
        <v>440</v>
      </c>
      <c r="U824" s="21">
        <f>ROUNDDOWN(IF(T824=T823,U823,(ROW()-715)/333),2)</f>
        <v>0.32</v>
      </c>
      <c r="V824" s="21">
        <f>ROUNDDOWN(IF(O824=O823,V823,(ROW()-192)/27+0.03),2)</f>
        <v>23.43</v>
      </c>
      <c r="W824" s="25">
        <f>ROUNDDOWN(IF(I824=I823,W823,MAX(_xlfn.NORM.INV((ROW()-646)/402,250,43),150))/10,0)*10</f>
        <v>240</v>
      </c>
      <c r="X824" s="21">
        <f>ROUNDDOWN(IF(W824=W823,X823,(ROW()-646)/402),2)</f>
        <v>0.41</v>
      </c>
      <c r="Y824" s="3">
        <f>ROUNDDOWN(IF(L824=L823,Y823,MAX(_xlfn.NORM.INV((ROW()-715)/333,250,43),150))/10,0)*10</f>
        <v>230</v>
      </c>
      <c r="Z824" s="21">
        <f>ROUNDDOWN(IF(Y824=Y823,Z823,(ROW()-715)/333),2)</f>
        <v>0.32</v>
      </c>
    </row>
    <row r="825" spans="1:34" x14ac:dyDescent="0.2">
      <c r="A825" s="3" t="s">
        <v>2278</v>
      </c>
      <c r="B825" s="3" t="s">
        <v>2279</v>
      </c>
      <c r="C825" s="14" t="s">
        <v>2225</v>
      </c>
      <c r="E825" s="3" t="s">
        <v>2226</v>
      </c>
      <c r="F825" s="3" t="s">
        <v>2227</v>
      </c>
      <c r="G825" s="3" t="s">
        <v>20</v>
      </c>
      <c r="H825" s="3" t="s">
        <v>67</v>
      </c>
      <c r="I825" s="3">
        <v>5</v>
      </c>
      <c r="J825" s="3">
        <v>240</v>
      </c>
      <c r="K825" s="21">
        <v>0.41</v>
      </c>
      <c r="L825" s="3">
        <v>37</v>
      </c>
      <c r="M825" s="3">
        <v>250</v>
      </c>
      <c r="N825" s="21">
        <v>0.5</v>
      </c>
      <c r="O825" s="25">
        <v>490</v>
      </c>
      <c r="P825" s="21">
        <v>0.54</v>
      </c>
      <c r="Q825" s="21">
        <v>0.88</v>
      </c>
      <c r="T825" s="25">
        <f>J825+M825</f>
        <v>490</v>
      </c>
      <c r="U825" s="21">
        <f>ROUNDDOWN(IF(T825=T824,U824,(ROW()-715)/333),2)</f>
        <v>0.33</v>
      </c>
      <c r="V825" s="21">
        <f>ROUNDDOWN(IF(O825=O824,V824,(ROW()-192)/27+0.03),2)</f>
        <v>23.47</v>
      </c>
      <c r="W825" s="25">
        <f>ROUNDDOWN(IF(I825=I824,W824,MAX(_xlfn.NORM.INV((ROW()-646)/402,250,43),150))/10,0)*10</f>
        <v>240</v>
      </c>
      <c r="X825" s="21">
        <f>ROUNDDOWN(IF(W825=W824,X824,(ROW()-646)/402),2)</f>
        <v>0.41</v>
      </c>
      <c r="Y825" s="3">
        <f>ROUNDDOWN(IF(L825=L824,Y824,MAX(_xlfn.NORM.INV((ROW()-715)/333,250,43),150))/10,0)*10</f>
        <v>230</v>
      </c>
      <c r="Z825" s="21">
        <f>ROUNDDOWN(IF(Y825=Y824,Z824,(ROW()-715)/333),2)</f>
        <v>0.32</v>
      </c>
    </row>
    <row r="826" spans="1:34" x14ac:dyDescent="0.2">
      <c r="A826" s="3" t="s">
        <v>2111</v>
      </c>
      <c r="B826" s="3" t="s">
        <v>2112</v>
      </c>
      <c r="C826" s="14" t="s">
        <v>2102</v>
      </c>
      <c r="E826" s="3" t="s">
        <v>18</v>
      </c>
      <c r="F826" s="3" t="s">
        <v>2091</v>
      </c>
      <c r="G826" s="3" t="s">
        <v>20</v>
      </c>
      <c r="H826" s="3" t="s">
        <v>67</v>
      </c>
      <c r="I826" s="3">
        <v>5</v>
      </c>
      <c r="J826" s="3">
        <v>240</v>
      </c>
      <c r="K826" s="21">
        <v>0.41</v>
      </c>
      <c r="L826" s="3">
        <v>20</v>
      </c>
      <c r="M826" s="3">
        <v>220</v>
      </c>
      <c r="N826" s="21">
        <v>0.26</v>
      </c>
      <c r="O826" s="25">
        <v>460</v>
      </c>
      <c r="P826" s="21">
        <v>0.38</v>
      </c>
      <c r="Q826" s="21">
        <v>0.56000000000000005</v>
      </c>
      <c r="T826" s="25">
        <f>J826+M826</f>
        <v>460</v>
      </c>
      <c r="U826" s="21">
        <f>ROUNDDOWN(IF(T826=T825,U825,(ROW()-715)/333),2)</f>
        <v>0.33</v>
      </c>
      <c r="V826" s="21">
        <f>ROUNDDOWN(IF(O826=O825,V825,(ROW()-263)/7+0.14),2)</f>
        <v>80.56</v>
      </c>
      <c r="W826" s="25">
        <f>ROUNDDOWN(IF(I826=I825,W825,MAX(_xlfn.NORM.INV((ROW()-646)/402,250,43),150))/10,0)*10</f>
        <v>240</v>
      </c>
      <c r="X826" s="21">
        <f>ROUNDDOWN(IF(W826=W825,X825,(ROW()-646)/402),2)</f>
        <v>0.41</v>
      </c>
      <c r="Y826" s="3">
        <f>ROUNDDOWN(IF(L826=L825,Y825,MAX(_xlfn.NORM.INV((ROW()-715)/333,250,43),150))/10,0)*10</f>
        <v>230</v>
      </c>
      <c r="Z826" s="21">
        <f>ROUNDDOWN(IF(Y826=Y825,Z825,(ROW()-715)/333),2)</f>
        <v>0.32</v>
      </c>
    </row>
    <row r="827" spans="1:34" x14ac:dyDescent="0.2">
      <c r="A827" s="3" t="s">
        <v>2109</v>
      </c>
      <c r="B827" s="3" t="s">
        <v>2110</v>
      </c>
      <c r="C827" s="14" t="s">
        <v>2102</v>
      </c>
      <c r="E827" s="3" t="s">
        <v>18</v>
      </c>
      <c r="F827" s="3" t="s">
        <v>2091</v>
      </c>
      <c r="G827" s="3" t="s">
        <v>20</v>
      </c>
      <c r="H827" s="3" t="s">
        <v>67</v>
      </c>
      <c r="I827" s="3">
        <v>5</v>
      </c>
      <c r="J827" s="3">
        <v>240</v>
      </c>
      <c r="K827" s="21">
        <v>0.41</v>
      </c>
      <c r="L827" s="3">
        <v>27</v>
      </c>
      <c r="M827" s="3">
        <v>240</v>
      </c>
      <c r="N827" s="21">
        <v>0.4</v>
      </c>
      <c r="O827" s="25">
        <v>480</v>
      </c>
      <c r="P827" s="21">
        <v>0.48</v>
      </c>
      <c r="Q827" s="21">
        <v>0.71</v>
      </c>
      <c r="T827" s="25">
        <f>J827+M827</f>
        <v>480</v>
      </c>
      <c r="U827" s="21">
        <f>ROUNDDOWN(IF(T827=T826,U826,(ROW()-715)/333),2)</f>
        <v>0.33</v>
      </c>
      <c r="V827" s="21">
        <f>ROUNDDOWN(IF(O827=O826,V826,(ROW()-263)/7+0.14),2)</f>
        <v>80.709999999999994</v>
      </c>
      <c r="W827" s="25">
        <f>ROUNDDOWN(IF(I827=I826,W826,MAX(_xlfn.NORM.INV((ROW()-646)/402,250,43),150))/10,0)*10</f>
        <v>240</v>
      </c>
      <c r="X827" s="21">
        <f>ROUNDDOWN(IF(W827=W826,X826,(ROW()-646)/402),2)</f>
        <v>0.41</v>
      </c>
      <c r="Y827" s="3">
        <f>ROUNDDOWN(IF(L827=L826,Y826,MAX(_xlfn.NORM.INV((ROW()-715)/333,250,43),150))/10,0)*10</f>
        <v>230</v>
      </c>
      <c r="Z827" s="21">
        <f>ROUNDDOWN(IF(Y827=Y826,Z826,(ROW()-715)/333),2)</f>
        <v>0.32</v>
      </c>
    </row>
    <row r="828" spans="1:34" x14ac:dyDescent="0.2">
      <c r="A828" s="4" t="s">
        <v>1278</v>
      </c>
      <c r="B828" s="10" t="s">
        <v>1279</v>
      </c>
      <c r="C828" s="14" t="s">
        <v>1273</v>
      </c>
      <c r="D828" s="10"/>
      <c r="E828" s="3" t="s">
        <v>203</v>
      </c>
      <c r="F828" s="3" t="s">
        <v>1268</v>
      </c>
      <c r="G828" s="3" t="s">
        <v>20</v>
      </c>
      <c r="H828" s="3" t="s">
        <v>67</v>
      </c>
      <c r="I828" s="3">
        <v>5</v>
      </c>
      <c r="J828" s="3">
        <v>240</v>
      </c>
      <c r="K828" s="21">
        <v>0.41</v>
      </c>
      <c r="L828" s="3">
        <v>6</v>
      </c>
      <c r="M828" s="3">
        <v>190</v>
      </c>
      <c r="N828" s="21">
        <v>0.08</v>
      </c>
      <c r="O828" s="25">
        <v>430</v>
      </c>
      <c r="P828" s="21">
        <v>0.23</v>
      </c>
      <c r="Q828" s="21">
        <v>0.25</v>
      </c>
      <c r="T828" s="25">
        <f>J828+M828</f>
        <v>430</v>
      </c>
      <c r="U828" s="21">
        <f>ROUNDDOWN(IF(T828=T827,U827,(ROW()-715)/333),2)</f>
        <v>0.33</v>
      </c>
      <c r="V828" s="21">
        <f>ROUNDDOWN(IF(O828=O827,V827,(ROW()-430)/54+0.01),2)</f>
        <v>7.38</v>
      </c>
      <c r="W828" s="25">
        <f>ROUNDDOWN(IF(I828=I827,W827,MAX(_xlfn.NORM.INV((ROW()-646)/402,250,43),150))/10,0)*10</f>
        <v>240</v>
      </c>
      <c r="X828" s="21">
        <f>ROUNDDOWN(IF(W828=W827,X827,(ROW()-646)/402),2)</f>
        <v>0.41</v>
      </c>
      <c r="Y828" s="3">
        <f>ROUNDDOWN(IF(L828=L827,Y827,MAX(_xlfn.NORM.INV((ROW()-715)/333,250,43),150))/10,0)*10</f>
        <v>230</v>
      </c>
      <c r="Z828" s="21">
        <f>ROUNDDOWN(IF(Y828=Y827,Z827,(ROW()-715)/333),2)</f>
        <v>0.32</v>
      </c>
    </row>
    <row r="829" spans="1:34" x14ac:dyDescent="0.2">
      <c r="A829" s="4" t="s">
        <v>1292</v>
      </c>
      <c r="B829" s="10" t="s">
        <v>1293</v>
      </c>
      <c r="C829" s="14" t="s">
        <v>1273</v>
      </c>
      <c r="D829" s="10"/>
      <c r="E829" s="3" t="s">
        <v>203</v>
      </c>
      <c r="F829" s="3" t="s">
        <v>1268</v>
      </c>
      <c r="G829" s="3" t="s">
        <v>20</v>
      </c>
      <c r="H829" s="3" t="s">
        <v>67</v>
      </c>
      <c r="I829" s="3">
        <v>5</v>
      </c>
      <c r="J829" s="3">
        <v>240</v>
      </c>
      <c r="K829" s="21">
        <v>0.41</v>
      </c>
      <c r="L829" s="3">
        <v>12</v>
      </c>
      <c r="M829" s="3">
        <v>210</v>
      </c>
      <c r="N829" s="21">
        <v>0.18</v>
      </c>
      <c r="O829" s="25">
        <v>450</v>
      </c>
      <c r="P829" s="21">
        <v>0.32</v>
      </c>
      <c r="Q829" s="21">
        <v>0.38</v>
      </c>
      <c r="T829" s="25">
        <f>J829+M829</f>
        <v>450</v>
      </c>
      <c r="U829" s="21">
        <f>ROUNDDOWN(IF(T829=T828,U828,(ROW()-715)/333),2)</f>
        <v>0.34</v>
      </c>
      <c r="V829" s="21">
        <f>ROUNDDOWN(IF(O829=O828,V828,(ROW()-430)/54+0.01),2)</f>
        <v>7.39</v>
      </c>
      <c r="W829" s="25">
        <f>ROUNDDOWN(IF(I829=I828,W828,MAX(_xlfn.NORM.INV((ROW()-646)/402,250,43),150))/10,0)*10</f>
        <v>240</v>
      </c>
      <c r="X829" s="21">
        <f>ROUNDDOWN(IF(W829=W828,X828,(ROW()-646)/402),2)</f>
        <v>0.41</v>
      </c>
      <c r="Y829" s="3">
        <f>ROUNDDOWN(IF(L829=L828,Y828,MAX(_xlfn.NORM.INV((ROW()-715)/333,250,43),150))/10,0)*10</f>
        <v>230</v>
      </c>
      <c r="Z829" s="21">
        <f>ROUNDDOWN(IF(Y829=Y828,Z828,(ROW()-715)/333),2)</f>
        <v>0.32</v>
      </c>
    </row>
    <row r="830" spans="1:34" x14ac:dyDescent="0.2">
      <c r="A830" s="4" t="s">
        <v>350</v>
      </c>
      <c r="B830" s="10" t="s">
        <v>351</v>
      </c>
      <c r="C830" s="14" t="s">
        <v>335</v>
      </c>
      <c r="D830" s="10"/>
      <c r="E830" s="3" t="s">
        <v>203</v>
      </c>
      <c r="F830" s="3" t="s">
        <v>332</v>
      </c>
      <c r="G830" s="3" t="s">
        <v>20</v>
      </c>
      <c r="H830" s="3" t="s">
        <v>67</v>
      </c>
      <c r="I830" s="3">
        <v>5</v>
      </c>
      <c r="J830" s="3">
        <v>240</v>
      </c>
      <c r="K830" s="21">
        <v>0.41</v>
      </c>
      <c r="L830" s="3">
        <v>15</v>
      </c>
      <c r="M830" s="3">
        <v>210</v>
      </c>
      <c r="N830" s="21">
        <v>0.18</v>
      </c>
      <c r="O830" s="25">
        <v>450</v>
      </c>
      <c r="P830" s="21">
        <v>0.32</v>
      </c>
      <c r="Q830" s="21">
        <v>0.38</v>
      </c>
      <c r="T830" s="25">
        <f>J830+M830</f>
        <v>450</v>
      </c>
      <c r="U830" s="21">
        <f>ROUNDDOWN(IF(T830=T829,U829,(ROW()-715)/333),2)</f>
        <v>0.34</v>
      </c>
      <c r="V830" s="21">
        <f>ROUNDDOWN(IF(O830=O829,V829,(ROW()-430)/54+0.01),2)</f>
        <v>7.39</v>
      </c>
      <c r="W830" s="25">
        <f>ROUNDDOWN(IF(I830=I829,W829,MAX(_xlfn.NORM.INV((ROW()-646)/402,250,43),150))/10,0)*10</f>
        <v>240</v>
      </c>
      <c r="X830" s="21">
        <f>ROUNDDOWN(IF(W830=W829,X829,(ROW()-646)/402),2)</f>
        <v>0.41</v>
      </c>
      <c r="Y830" s="3">
        <f>ROUNDDOWN(IF(L830=L829,Y829,MAX(_xlfn.NORM.INV((ROW()-715)/333,250,43),150))/10,0)*10</f>
        <v>230</v>
      </c>
      <c r="Z830" s="21">
        <f>ROUNDDOWN(IF(Y830=Y829,Z829,(ROW()-715)/333),2)</f>
        <v>0.32</v>
      </c>
    </row>
    <row r="831" spans="1:34" x14ac:dyDescent="0.2">
      <c r="A831" s="7" t="s">
        <v>1076</v>
      </c>
      <c r="B831" s="10" t="s">
        <v>1077</v>
      </c>
      <c r="C831" s="14" t="s">
        <v>1078</v>
      </c>
      <c r="D831" s="2" t="s">
        <v>1079</v>
      </c>
      <c r="E831" s="3" t="s">
        <v>1080</v>
      </c>
      <c r="F831" s="3" t="s">
        <v>1081</v>
      </c>
      <c r="G831" s="3" t="s">
        <v>20</v>
      </c>
      <c r="H831" s="3" t="s">
        <v>67</v>
      </c>
      <c r="I831" s="3">
        <v>5</v>
      </c>
      <c r="J831" s="3">
        <v>240</v>
      </c>
      <c r="K831" s="21">
        <v>0.41</v>
      </c>
      <c r="L831" s="2">
        <v>11</v>
      </c>
      <c r="M831" s="3">
        <v>200</v>
      </c>
      <c r="N831" s="21">
        <v>0.12</v>
      </c>
      <c r="O831" s="25">
        <v>440</v>
      </c>
      <c r="P831" s="21">
        <v>0.26</v>
      </c>
      <c r="Q831" s="21">
        <v>0.99</v>
      </c>
      <c r="T831" s="25">
        <f>J831+M831</f>
        <v>440</v>
      </c>
      <c r="U831" s="21">
        <f>ROUNDDOWN(IF(T831=T830,U830,(ROW()-715)/333),2)</f>
        <v>0.34</v>
      </c>
      <c r="V831" s="21">
        <v>0.99</v>
      </c>
      <c r="W831" s="25">
        <f>ROUNDDOWN(IF(I831=I830,W830,MAX(_xlfn.NORM.INV((ROW()-646)/402,250,43),150))/10,0)*10</f>
        <v>240</v>
      </c>
      <c r="X831" s="21">
        <f>ROUNDDOWN(IF(W831=W830,X830,(ROW()-646)/402),2)</f>
        <v>0.41</v>
      </c>
      <c r="Y831" s="3">
        <f>ROUNDDOWN(IF(L831=L830,Y830,MAX(_xlfn.NORM.INV((ROW()-715)/333,250,43),150))/10,0)*10</f>
        <v>230</v>
      </c>
      <c r="Z831" s="21">
        <f>ROUNDDOWN(IF(Y831=Y830,Z830,(ROW()-715)/333),2)</f>
        <v>0.32</v>
      </c>
    </row>
    <row r="832" spans="1:34" x14ac:dyDescent="0.2">
      <c r="A832" s="4" t="s">
        <v>733</v>
      </c>
      <c r="B832" s="10" t="s">
        <v>734</v>
      </c>
      <c r="C832" s="14" t="s">
        <v>674</v>
      </c>
      <c r="D832" s="10"/>
      <c r="E832" s="3" t="s">
        <v>65</v>
      </c>
      <c r="F832" s="3" t="s">
        <v>675</v>
      </c>
      <c r="G832" s="3" t="s">
        <v>20</v>
      </c>
      <c r="H832" s="3" t="s">
        <v>67</v>
      </c>
      <c r="I832" s="3">
        <v>5</v>
      </c>
      <c r="J832" s="3">
        <v>240</v>
      </c>
      <c r="K832" s="21">
        <v>0.41</v>
      </c>
      <c r="L832" s="3">
        <v>34</v>
      </c>
      <c r="M832" s="3">
        <v>250</v>
      </c>
      <c r="N832" s="21">
        <v>0.5</v>
      </c>
      <c r="O832" s="25">
        <v>490</v>
      </c>
      <c r="P832" s="21">
        <v>0.54</v>
      </c>
      <c r="Q832" s="21">
        <v>0.53</v>
      </c>
      <c r="T832" s="25">
        <f>J832+M832</f>
        <v>490</v>
      </c>
      <c r="U832" s="21">
        <f>ROUNDDOWN(IF(T832=T831,U831,(ROW()-715)/333),2)</f>
        <v>0.35</v>
      </c>
      <c r="V832" s="21">
        <f>ROUNDDOWN(IF(O832=O831,V831,(ROW()-670)/66+0.03),2)</f>
        <v>2.48</v>
      </c>
      <c r="W832" s="25">
        <f>ROUNDDOWN(IF(I832=I831,W831,MAX(_xlfn.NORM.INV((ROW()-646)/402,250,43),150))/10,0)*10</f>
        <v>240</v>
      </c>
      <c r="X832" s="21">
        <f>ROUNDDOWN(IF(W832=W831,X831,(ROW()-646)/402),2)</f>
        <v>0.41</v>
      </c>
      <c r="Y832" s="3">
        <f>ROUNDDOWN(IF(L832=L831,Y831,MAX(_xlfn.NORM.INV((ROW()-715)/333,250,43),150))/10,0)*10</f>
        <v>230</v>
      </c>
      <c r="Z832" s="21">
        <f>ROUNDDOWN(IF(Y832=Y831,Z831,(ROW()-715)/333),2)</f>
        <v>0.32</v>
      </c>
    </row>
    <row r="833" spans="1:34" x14ac:dyDescent="0.2">
      <c r="A833" s="4" t="s">
        <v>1672</v>
      </c>
      <c r="B833" s="10" t="s">
        <v>1673</v>
      </c>
      <c r="C833" s="14" t="s">
        <v>1638</v>
      </c>
      <c r="D833" s="10"/>
      <c r="E833" s="3" t="s">
        <v>576</v>
      </c>
      <c r="F833" s="3" t="s">
        <v>1639</v>
      </c>
      <c r="G833" s="3" t="s">
        <v>20</v>
      </c>
      <c r="H833" s="3" t="s">
        <v>67</v>
      </c>
      <c r="I833" s="3">
        <v>5</v>
      </c>
      <c r="J833" s="3">
        <v>240</v>
      </c>
      <c r="K833" s="21">
        <v>0.41</v>
      </c>
      <c r="L833" s="3">
        <v>12</v>
      </c>
      <c r="M833" s="3">
        <v>210</v>
      </c>
      <c r="N833" s="21">
        <v>0.18</v>
      </c>
      <c r="O833" s="25">
        <v>450</v>
      </c>
      <c r="P833" s="21">
        <v>0.32</v>
      </c>
      <c r="Q833" s="21">
        <v>0.18</v>
      </c>
      <c r="T833" s="25">
        <f>J833+M833</f>
        <v>450</v>
      </c>
      <c r="U833" s="21">
        <f>ROUNDDOWN(IF(T833=T832,U832,(ROW()-715)/333),2)</f>
        <v>0.35</v>
      </c>
      <c r="V833" s="21">
        <f>ROUNDDOWN(IF(O833=O832,V832,(ROW()-812)/36+0.02),2)</f>
        <v>0.6</v>
      </c>
      <c r="W833" s="25">
        <f>ROUNDDOWN(IF(I833=I832,W832,MAX(_xlfn.NORM.INV((ROW()-646)/402,250,43),150))/10,0)*10</f>
        <v>240</v>
      </c>
      <c r="X833" s="21">
        <f>ROUNDDOWN(IF(W833=W832,X832,(ROW()-646)/402),2)</f>
        <v>0.41</v>
      </c>
      <c r="Y833" s="3">
        <f>ROUNDDOWN(IF(L833=L832,Y832,MAX(_xlfn.NORM.INV((ROW()-715)/333,250,43),150))/10,0)*10</f>
        <v>230</v>
      </c>
      <c r="Z833" s="21">
        <f>ROUNDDOWN(IF(Y833=Y832,Z832,(ROW()-715)/333),2)</f>
        <v>0.32</v>
      </c>
    </row>
    <row r="834" spans="1:34" x14ac:dyDescent="0.2">
      <c r="A834" s="4" t="s">
        <v>1686</v>
      </c>
      <c r="B834" s="10" t="s">
        <v>1687</v>
      </c>
      <c r="C834" s="14" t="s">
        <v>1638</v>
      </c>
      <c r="D834" s="10"/>
      <c r="E834" s="3" t="s">
        <v>576</v>
      </c>
      <c r="F834" s="3" t="s">
        <v>1639</v>
      </c>
      <c r="G834" s="3" t="s">
        <v>20</v>
      </c>
      <c r="H834" s="3" t="s">
        <v>67</v>
      </c>
      <c r="I834" s="3">
        <v>5</v>
      </c>
      <c r="J834" s="3">
        <v>240</v>
      </c>
      <c r="K834" s="21">
        <v>0.41</v>
      </c>
      <c r="L834" s="3">
        <v>79</v>
      </c>
      <c r="M834" s="3">
        <v>310</v>
      </c>
      <c r="N834" s="21">
        <v>0.91</v>
      </c>
      <c r="O834" s="25">
        <v>550</v>
      </c>
      <c r="P834" s="21">
        <v>0.84</v>
      </c>
      <c r="Q834" s="21">
        <v>0.65</v>
      </c>
      <c r="T834" s="25">
        <f>J834+M834</f>
        <v>550</v>
      </c>
      <c r="U834" s="21">
        <f>ROUNDDOWN(IF(T834=T833,U833,(ROW()-715)/333),2)</f>
        <v>0.35</v>
      </c>
      <c r="V834" s="21">
        <f>ROUNDDOWN(IF(O834=O833,V833,(ROW()-812)/36+0.02),2)</f>
        <v>0.63</v>
      </c>
      <c r="W834" s="25">
        <f>ROUNDDOWN(IF(I834=I833,W833,MAX(_xlfn.NORM.INV((ROW()-646)/402,250,43),150))/10,0)*10</f>
        <v>240</v>
      </c>
      <c r="X834" s="21">
        <f>ROUNDDOWN(IF(W834=W833,X833,(ROW()-646)/402),2)</f>
        <v>0.41</v>
      </c>
      <c r="Y834" s="3">
        <f>ROUNDDOWN(IF(L834=L833,Y833,MAX(_xlfn.NORM.INV((ROW()-715)/333,250,43),150))/10,0)*10</f>
        <v>230</v>
      </c>
      <c r="Z834" s="21">
        <f>ROUNDDOWN(IF(Y834=Y833,Z833,(ROW()-715)/333),2)</f>
        <v>0.32</v>
      </c>
    </row>
    <row r="835" spans="1:34" x14ac:dyDescent="0.2">
      <c r="A835" s="4" t="s">
        <v>931</v>
      </c>
      <c r="B835" s="10" t="s">
        <v>932</v>
      </c>
      <c r="C835" s="14" t="s">
        <v>900</v>
      </c>
      <c r="D835" s="10"/>
      <c r="E835" s="3" t="s">
        <v>894</v>
      </c>
      <c r="F835" s="3" t="s">
        <v>895</v>
      </c>
      <c r="G835" s="3" t="s">
        <v>20</v>
      </c>
      <c r="H835" s="3" t="s">
        <v>67</v>
      </c>
      <c r="I835" s="3">
        <v>5</v>
      </c>
      <c r="J835" s="3">
        <v>240</v>
      </c>
      <c r="K835" s="21">
        <v>0.41</v>
      </c>
      <c r="L835" s="3">
        <v>36</v>
      </c>
      <c r="M835" s="3">
        <v>250</v>
      </c>
      <c r="N835" s="21">
        <v>0.5</v>
      </c>
      <c r="O835" s="25">
        <v>490</v>
      </c>
      <c r="P835" s="21">
        <v>0.54</v>
      </c>
      <c r="Q835" s="21">
        <v>0.68</v>
      </c>
      <c r="T835" s="25">
        <f>J835+M835</f>
        <v>490</v>
      </c>
      <c r="U835" s="21">
        <f>ROUNDDOWN(IF(T835=T834,U834,(ROW()-715)/333),2)</f>
        <v>0.36</v>
      </c>
      <c r="V835" s="21">
        <f>ROUNDDOWN(IF(O835=O834,V834,(ROW()-868)/19+0.05),2)</f>
        <v>-1.68</v>
      </c>
      <c r="W835" s="25">
        <f>ROUNDDOWN(IF(I835=I834,W834,MAX(_xlfn.NORM.INV((ROW()-646)/402,250,43),150))/10,0)*10</f>
        <v>240</v>
      </c>
      <c r="X835" s="21">
        <f>ROUNDDOWN(IF(W835=W834,X834,(ROW()-646)/402),2)</f>
        <v>0.41</v>
      </c>
      <c r="Y835" s="3">
        <f>ROUNDDOWN(IF(L835=L834,Y834,MAX(_xlfn.NORM.INV((ROW()-715)/333,250,43),150))/10,0)*10</f>
        <v>230</v>
      </c>
      <c r="Z835" s="21">
        <f>ROUNDDOWN(IF(Y835=Y834,Z834,(ROW()-715)/333),2)</f>
        <v>0.32</v>
      </c>
    </row>
    <row r="836" spans="1:34" x14ac:dyDescent="0.2">
      <c r="A836" s="4" t="s">
        <v>898</v>
      </c>
      <c r="B836" s="10" t="s">
        <v>899</v>
      </c>
      <c r="C836" s="14" t="s">
        <v>900</v>
      </c>
      <c r="D836" s="10"/>
      <c r="E836" s="3" t="s">
        <v>894</v>
      </c>
      <c r="F836" s="3" t="s">
        <v>895</v>
      </c>
      <c r="G836" s="3" t="s">
        <v>20</v>
      </c>
      <c r="H836" s="3" t="s">
        <v>67</v>
      </c>
      <c r="I836" s="3">
        <v>5</v>
      </c>
      <c r="J836" s="3">
        <v>240</v>
      </c>
      <c r="K836" s="21">
        <v>0.41</v>
      </c>
      <c r="L836" s="3">
        <v>52</v>
      </c>
      <c r="M836" s="3">
        <v>270</v>
      </c>
      <c r="N836" s="21">
        <v>0.68</v>
      </c>
      <c r="O836" s="25">
        <v>510</v>
      </c>
      <c r="P836" s="21">
        <v>0.67</v>
      </c>
      <c r="Q836" s="21">
        <v>0.73</v>
      </c>
      <c r="T836" s="25">
        <f>J836+M836</f>
        <v>510</v>
      </c>
      <c r="U836" s="21">
        <f>ROUNDDOWN(IF(T836=T835,U835,(ROW()-715)/333),2)</f>
        <v>0.36</v>
      </c>
      <c r="V836" s="21">
        <f>ROUNDDOWN(IF(O836=O835,V835,(ROW()-868)/19+0.05),2)</f>
        <v>-1.63</v>
      </c>
      <c r="W836" s="25">
        <f>ROUNDDOWN(IF(I836=I835,W835,MAX(_xlfn.NORM.INV((ROW()-646)/402,250,43),150))/10,0)*10</f>
        <v>240</v>
      </c>
      <c r="X836" s="21">
        <f>ROUNDDOWN(IF(W836=W835,X835,(ROW()-646)/402),2)</f>
        <v>0.41</v>
      </c>
      <c r="Y836" s="3">
        <f>ROUNDDOWN(IF(L836=L835,Y835,MAX(_xlfn.NORM.INV((ROW()-715)/333,250,43),150))/10,0)*10</f>
        <v>230</v>
      </c>
      <c r="Z836" s="21">
        <f>ROUNDDOWN(IF(Y836=Y835,Z835,(ROW()-715)/333),2)</f>
        <v>0.32</v>
      </c>
      <c r="AC836" s="2"/>
      <c r="AD836" s="2"/>
      <c r="AE836" s="2"/>
      <c r="AF836" s="2"/>
      <c r="AG836" s="2"/>
      <c r="AH836" s="2"/>
    </row>
    <row r="837" spans="1:34" x14ac:dyDescent="0.2">
      <c r="A837" s="4" t="s">
        <v>925</v>
      </c>
      <c r="B837" s="10" t="s">
        <v>926</v>
      </c>
      <c r="C837" s="14" t="s">
        <v>900</v>
      </c>
      <c r="D837" s="10"/>
      <c r="E837" s="3" t="s">
        <v>894</v>
      </c>
      <c r="F837" s="3" t="s">
        <v>895</v>
      </c>
      <c r="G837" s="3" t="s">
        <v>20</v>
      </c>
      <c r="H837" s="3" t="s">
        <v>67</v>
      </c>
      <c r="I837" s="3">
        <v>5</v>
      </c>
      <c r="J837" s="3">
        <v>240</v>
      </c>
      <c r="K837" s="21">
        <v>0.41</v>
      </c>
      <c r="L837" s="3">
        <v>56</v>
      </c>
      <c r="M837" s="3">
        <v>280</v>
      </c>
      <c r="N837" s="21">
        <v>0.76</v>
      </c>
      <c r="O837" s="25">
        <v>520</v>
      </c>
      <c r="P837" s="21">
        <v>0.72</v>
      </c>
      <c r="Q837" s="21">
        <v>0.89</v>
      </c>
      <c r="T837" s="25">
        <f>J837+M837</f>
        <v>520</v>
      </c>
      <c r="U837" s="21">
        <f>ROUNDDOWN(IF(T837=T836,U836,(ROW()-715)/333),2)</f>
        <v>0.36</v>
      </c>
      <c r="V837" s="21">
        <f>ROUNDDOWN(IF(O837=O836,V836,(ROW()-868)/19+0.05),2)</f>
        <v>-1.58</v>
      </c>
      <c r="W837" s="25">
        <f>ROUNDDOWN(IF(I837=I836,W836,MAX(_xlfn.NORM.INV((ROW()-646)/402,250,43),150))/10,0)*10</f>
        <v>240</v>
      </c>
      <c r="X837" s="21">
        <f>ROUNDDOWN(IF(W837=W836,X836,(ROW()-646)/402),2)</f>
        <v>0.41</v>
      </c>
      <c r="Y837" s="3">
        <f>ROUNDDOWN(IF(L837=L836,Y836,MAX(_xlfn.NORM.INV((ROW()-715)/333,250,43),150))/10,0)*10</f>
        <v>230</v>
      </c>
      <c r="Z837" s="21">
        <f>ROUNDDOWN(IF(Y837=Y836,Z836,(ROW()-715)/333),2)</f>
        <v>0.32</v>
      </c>
    </row>
    <row r="838" spans="1:34" x14ac:dyDescent="0.2">
      <c r="A838" s="4" t="s">
        <v>1534</v>
      </c>
      <c r="B838" s="10" t="s">
        <v>1535</v>
      </c>
      <c r="C838" s="14" t="s">
        <v>1505</v>
      </c>
      <c r="D838" s="10"/>
      <c r="E838" s="3" t="s">
        <v>1501</v>
      </c>
      <c r="F838" s="3" t="s">
        <v>1502</v>
      </c>
      <c r="G838" s="3" t="s">
        <v>20</v>
      </c>
      <c r="H838" s="3" t="s">
        <v>67</v>
      </c>
      <c r="I838" s="3">
        <v>5</v>
      </c>
      <c r="J838" s="3">
        <v>240</v>
      </c>
      <c r="K838" s="21">
        <v>0.41</v>
      </c>
      <c r="L838" s="3">
        <v>0</v>
      </c>
      <c r="M838" s="3">
        <v>150</v>
      </c>
      <c r="N838" s="21">
        <v>0.01</v>
      </c>
      <c r="O838" s="25">
        <v>390</v>
      </c>
      <c r="P838" s="21">
        <v>0.06</v>
      </c>
      <c r="Q838" s="21">
        <v>0.16</v>
      </c>
      <c r="T838" s="25">
        <f>J838+M838</f>
        <v>390</v>
      </c>
      <c r="U838" s="21">
        <f>ROUNDDOWN(IF(T838=T837,U837,(ROW()-715)/333),2)</f>
        <v>0.36</v>
      </c>
      <c r="V838" s="21">
        <f>1%+0.15</f>
        <v>0.16</v>
      </c>
      <c r="W838" s="25">
        <f>ROUNDDOWN(IF(I838=I837,W837,MAX(_xlfn.NORM.INV((ROW()-646)/402,250,43),150))/10,0)*10</f>
        <v>240</v>
      </c>
      <c r="X838" s="21">
        <f>ROUNDDOWN(IF(W838=W837,X837,(ROW()-646)/402),2)</f>
        <v>0.41</v>
      </c>
      <c r="Y838" s="3">
        <f>ROUNDDOWN(IF(L838=L837,Y837,MAX(_xlfn.NORM.INV((ROW()-715)/333,250,43),150))/10,0)*10</f>
        <v>230</v>
      </c>
      <c r="Z838" s="21">
        <f>ROUNDDOWN(IF(Y838=Y837,Z837,(ROW()-715)/333),2)</f>
        <v>0.32</v>
      </c>
    </row>
    <row r="839" spans="1:34" x14ac:dyDescent="0.2">
      <c r="A839" s="4" t="s">
        <v>1532</v>
      </c>
      <c r="B839" s="10" t="s">
        <v>1533</v>
      </c>
      <c r="C839" s="14" t="s">
        <v>1505</v>
      </c>
      <c r="D839" s="10"/>
      <c r="E839" s="3" t="s">
        <v>1501</v>
      </c>
      <c r="F839" s="3" t="s">
        <v>1502</v>
      </c>
      <c r="G839" s="3" t="s">
        <v>20</v>
      </c>
      <c r="H839" s="3" t="s">
        <v>67</v>
      </c>
      <c r="I839" s="3">
        <v>5</v>
      </c>
      <c r="J839" s="3">
        <v>240</v>
      </c>
      <c r="K839" s="21">
        <v>0.41</v>
      </c>
      <c r="L839" s="3">
        <v>0</v>
      </c>
      <c r="M839" s="3">
        <v>150</v>
      </c>
      <c r="N839" s="21">
        <v>0.01</v>
      </c>
      <c r="O839" s="25">
        <v>390</v>
      </c>
      <c r="P839" s="21">
        <v>0.06</v>
      </c>
      <c r="Q839" s="21">
        <v>0.16</v>
      </c>
      <c r="T839" s="25">
        <f>J839+M839</f>
        <v>390</v>
      </c>
      <c r="U839" s="21">
        <f>ROUNDDOWN(IF(T839=T838,U838,(ROW()-715)/333),2)</f>
        <v>0.36</v>
      </c>
      <c r="V839" s="21">
        <f>ROUNDDOWN(IF(O839=O838,V838,(ROW()-934)/19+0.15),2)</f>
        <v>0.16</v>
      </c>
      <c r="W839" s="25">
        <f>ROUNDDOWN(IF(I839=I838,W838,MAX(_xlfn.NORM.INV((ROW()-646)/402,250,43),150))/10,0)*10</f>
        <v>240</v>
      </c>
      <c r="X839" s="21">
        <f>ROUNDDOWN(IF(W839=W838,X838,(ROW()-646)/402),2)</f>
        <v>0.41</v>
      </c>
      <c r="Y839" s="3">
        <f>ROUNDDOWN(IF(L839=L838,Y838,MAX(_xlfn.NORM.INV((ROW()-715)/333,250,43),150))/10,0)*10</f>
        <v>230</v>
      </c>
      <c r="Z839" s="21">
        <f>ROUNDDOWN(IF(Y839=Y838,Z838,(ROW()-715)/333),2)</f>
        <v>0.32</v>
      </c>
    </row>
    <row r="840" spans="1:34" x14ac:dyDescent="0.2">
      <c r="A840" s="4" t="s">
        <v>1526</v>
      </c>
      <c r="B840" s="10" t="s">
        <v>1527</v>
      </c>
      <c r="C840" s="14" t="s">
        <v>1505</v>
      </c>
      <c r="D840" s="10"/>
      <c r="E840" s="3" t="s">
        <v>1501</v>
      </c>
      <c r="F840" s="3" t="s">
        <v>1502</v>
      </c>
      <c r="G840" s="3" t="s">
        <v>20</v>
      </c>
      <c r="H840" s="3" t="s">
        <v>67</v>
      </c>
      <c r="I840" s="3">
        <v>5</v>
      </c>
      <c r="J840" s="3">
        <v>240</v>
      </c>
      <c r="K840" s="21">
        <v>0.41</v>
      </c>
      <c r="L840" s="3">
        <v>8</v>
      </c>
      <c r="M840" s="3">
        <v>200</v>
      </c>
      <c r="N840" s="21">
        <v>0.12</v>
      </c>
      <c r="O840" s="25">
        <v>440</v>
      </c>
      <c r="P840" s="21">
        <v>0.26</v>
      </c>
      <c r="Q840" s="21">
        <v>0.25</v>
      </c>
      <c r="T840" s="25">
        <f>J840+M840</f>
        <v>440</v>
      </c>
      <c r="U840" s="21">
        <f>ROUNDDOWN(IF(T840=T839,U839,(ROW()-715)/333),2)</f>
        <v>0.37</v>
      </c>
      <c r="V840" s="21">
        <f>ROUNDDOWN(IF(O840=O839,V839,(ROW()-934)/19+0.15),2)</f>
        <v>-4.79</v>
      </c>
      <c r="W840" s="25">
        <f>ROUNDDOWN(IF(I840=I839,W839,MAX(_xlfn.NORM.INV((ROW()-646)/402,250,43),150))/10,0)*10</f>
        <v>240</v>
      </c>
      <c r="X840" s="21">
        <f>ROUNDDOWN(IF(W840=W839,X839,(ROW()-646)/402),2)</f>
        <v>0.41</v>
      </c>
      <c r="Y840" s="3">
        <f>ROUNDDOWN(IF(L840=L839,Y839,MAX(_xlfn.NORM.INV((ROW()-715)/333,250,43),150))/10,0)*10</f>
        <v>230</v>
      </c>
      <c r="Z840" s="21">
        <f>ROUNDDOWN(IF(Y840=Y839,Z839,(ROW()-715)/333),2)</f>
        <v>0.32</v>
      </c>
    </row>
    <row r="841" spans="1:34" x14ac:dyDescent="0.2">
      <c r="A841" s="4" t="s">
        <v>1512</v>
      </c>
      <c r="B841" s="10" t="s">
        <v>1513</v>
      </c>
      <c r="C841" s="14" t="s">
        <v>1505</v>
      </c>
      <c r="D841" s="10"/>
      <c r="E841" s="3" t="s">
        <v>1501</v>
      </c>
      <c r="F841" s="3" t="s">
        <v>1502</v>
      </c>
      <c r="G841" s="3" t="s">
        <v>20</v>
      </c>
      <c r="H841" s="3" t="s">
        <v>67</v>
      </c>
      <c r="I841" s="3">
        <v>5</v>
      </c>
      <c r="J841" s="3">
        <v>240</v>
      </c>
      <c r="K841" s="21">
        <v>0.41</v>
      </c>
      <c r="L841" s="3">
        <v>12</v>
      </c>
      <c r="M841" s="3">
        <v>210</v>
      </c>
      <c r="N841" s="21">
        <v>0.18</v>
      </c>
      <c r="O841" s="25">
        <v>450</v>
      </c>
      <c r="P841" s="21">
        <v>0.32</v>
      </c>
      <c r="Q841" s="21">
        <v>0.3</v>
      </c>
      <c r="T841" s="25">
        <f>J841+M841</f>
        <v>450</v>
      </c>
      <c r="U841" s="21">
        <f>ROUNDDOWN(IF(T841=T840,U840,(ROW()-715)/333),2)</f>
        <v>0.37</v>
      </c>
      <c r="V841" s="21">
        <f>ROUNDDOWN(IF(O841=O840,V840,(ROW()-934)/19+0.15),2)</f>
        <v>-4.74</v>
      </c>
      <c r="W841" s="25">
        <f>ROUNDDOWN(IF(I841=I840,W840,MAX(_xlfn.NORM.INV((ROW()-646)/402,250,43),150))/10,0)*10</f>
        <v>240</v>
      </c>
      <c r="X841" s="21">
        <f>ROUNDDOWN(IF(W841=W840,X840,(ROW()-646)/402),2)</f>
        <v>0.41</v>
      </c>
      <c r="Y841" s="3">
        <f>ROUNDDOWN(IF(L841=L840,Y840,MAX(_xlfn.NORM.INV((ROW()-715)/333,250,43),150))/10,0)*10</f>
        <v>230</v>
      </c>
      <c r="Z841" s="21">
        <f>ROUNDDOWN(IF(Y841=Y840,Z840,(ROW()-715)/333),2)</f>
        <v>0.32</v>
      </c>
    </row>
    <row r="842" spans="1:34" x14ac:dyDescent="0.2">
      <c r="A842" s="4" t="s">
        <v>1522</v>
      </c>
      <c r="B842" s="10" t="s">
        <v>1523</v>
      </c>
      <c r="C842" s="14" t="s">
        <v>1505</v>
      </c>
      <c r="D842" s="10"/>
      <c r="E842" s="3" t="s">
        <v>1501</v>
      </c>
      <c r="F842" s="3" t="s">
        <v>1502</v>
      </c>
      <c r="G842" s="3" t="s">
        <v>20</v>
      </c>
      <c r="H842" s="3" t="s">
        <v>67</v>
      </c>
      <c r="I842" s="3">
        <v>5</v>
      </c>
      <c r="J842" s="3">
        <v>240</v>
      </c>
      <c r="K842" s="21">
        <v>0.41</v>
      </c>
      <c r="L842" s="3">
        <v>14</v>
      </c>
      <c r="M842" s="3">
        <v>210</v>
      </c>
      <c r="N842" s="21">
        <v>0.18</v>
      </c>
      <c r="O842" s="25">
        <v>450</v>
      </c>
      <c r="P842" s="21">
        <v>0.32</v>
      </c>
      <c r="Q842" s="21">
        <v>0.3</v>
      </c>
      <c r="T842" s="25">
        <f>J842+M842</f>
        <v>450</v>
      </c>
      <c r="U842" s="21">
        <f>ROUNDDOWN(IF(T842=T841,U841,(ROW()-715)/333),2)</f>
        <v>0.37</v>
      </c>
      <c r="V842" s="21">
        <f>ROUNDDOWN(IF(O842=O841,V841,(ROW()-934)/19+0.15),2)</f>
        <v>-4.74</v>
      </c>
      <c r="W842" s="25">
        <f>ROUNDDOWN(IF(I842=I841,W841,MAX(_xlfn.NORM.INV((ROW()-646)/402,250,43),150))/10,0)*10</f>
        <v>240</v>
      </c>
      <c r="X842" s="21">
        <f>ROUNDDOWN(IF(W842=W841,X841,(ROW()-646)/402),2)</f>
        <v>0.41</v>
      </c>
      <c r="Y842" s="3">
        <f>ROUNDDOWN(IF(L842=L841,Y841,MAX(_xlfn.NORM.INV((ROW()-715)/333,250,43),150))/10,0)*10</f>
        <v>230</v>
      </c>
      <c r="Z842" s="21">
        <f>ROUNDDOWN(IF(Y842=Y841,Z841,(ROW()-715)/333),2)</f>
        <v>0.32</v>
      </c>
    </row>
    <row r="843" spans="1:34" x14ac:dyDescent="0.2">
      <c r="A843" s="4" t="s">
        <v>1506</v>
      </c>
      <c r="B843" s="10" t="s">
        <v>1507</v>
      </c>
      <c r="C843" s="14" t="s">
        <v>1505</v>
      </c>
      <c r="D843" s="10"/>
      <c r="E843" s="3" t="s">
        <v>1501</v>
      </c>
      <c r="F843" s="3" t="s">
        <v>1502</v>
      </c>
      <c r="G843" s="3" t="s">
        <v>20</v>
      </c>
      <c r="H843" s="3" t="s">
        <v>67</v>
      </c>
      <c r="I843" s="3">
        <v>5</v>
      </c>
      <c r="J843" s="3">
        <v>240</v>
      </c>
      <c r="K843" s="21">
        <v>0.41</v>
      </c>
      <c r="L843" s="3">
        <v>18</v>
      </c>
      <c r="M843" s="3">
        <v>220</v>
      </c>
      <c r="N843" s="21">
        <v>0.26</v>
      </c>
      <c r="O843" s="25">
        <v>460</v>
      </c>
      <c r="P843" s="21">
        <v>0.38</v>
      </c>
      <c r="Q843" s="21">
        <v>0.41</v>
      </c>
      <c r="T843" s="25">
        <f>J843+M843</f>
        <v>460</v>
      </c>
      <c r="U843" s="21">
        <f>ROUNDDOWN(IF(T843=T842,U842,(ROW()-715)/333),2)</f>
        <v>0.38</v>
      </c>
      <c r="V843" s="21">
        <f>ROUNDDOWN(IF(O843=O842,V842,(ROW()-934)/19+0.15),2)</f>
        <v>-4.63</v>
      </c>
      <c r="W843" s="25">
        <f>ROUNDDOWN(IF(I843=I842,W842,MAX(_xlfn.NORM.INV((ROW()-646)/402,250,43),150))/10,0)*10</f>
        <v>240</v>
      </c>
      <c r="X843" s="21">
        <f>ROUNDDOWN(IF(W843=W842,X842,(ROW()-646)/402),2)</f>
        <v>0.41</v>
      </c>
      <c r="Y843" s="3">
        <f>ROUNDDOWN(IF(L843=L842,Y842,MAX(_xlfn.NORM.INV((ROW()-715)/333,250,43),150))/10,0)*10</f>
        <v>230</v>
      </c>
      <c r="Z843" s="21">
        <f>ROUNDDOWN(IF(Y843=Y842,Z842,(ROW()-715)/333),2)</f>
        <v>0.32</v>
      </c>
    </row>
    <row r="844" spans="1:34" x14ac:dyDescent="0.2">
      <c r="A844" s="4" t="s">
        <v>1530</v>
      </c>
      <c r="B844" s="10" t="s">
        <v>1531</v>
      </c>
      <c r="C844" s="14" t="s">
        <v>1505</v>
      </c>
      <c r="D844" s="10"/>
      <c r="E844" s="3" t="s">
        <v>1501</v>
      </c>
      <c r="F844" s="3" t="s">
        <v>1502</v>
      </c>
      <c r="G844" s="3" t="s">
        <v>20</v>
      </c>
      <c r="H844" s="3" t="s">
        <v>67</v>
      </c>
      <c r="I844" s="3">
        <v>5</v>
      </c>
      <c r="J844" s="3">
        <v>240</v>
      </c>
      <c r="K844" s="21">
        <v>0.41</v>
      </c>
      <c r="L844" s="3">
        <v>21</v>
      </c>
      <c r="M844" s="3">
        <v>230</v>
      </c>
      <c r="N844" s="21">
        <v>0.32</v>
      </c>
      <c r="O844" s="25">
        <v>470</v>
      </c>
      <c r="P844" s="21">
        <v>0.44</v>
      </c>
      <c r="Q844" s="21">
        <v>0.46</v>
      </c>
      <c r="T844" s="25">
        <f>J844+M844</f>
        <v>470</v>
      </c>
      <c r="U844" s="21">
        <f>ROUNDDOWN(IF(T844=T843,U843,(ROW()-715)/333),2)</f>
        <v>0.38</v>
      </c>
      <c r="V844" s="21">
        <f>ROUNDDOWN(IF(O844=O843,V843,(ROW()-934)/19+0.15),2)</f>
        <v>-4.58</v>
      </c>
      <c r="W844" s="25">
        <f>ROUNDDOWN(IF(I844=I843,W843,MAX(_xlfn.NORM.INV((ROW()-646)/402,250,43),150))/10,0)*10</f>
        <v>240</v>
      </c>
      <c r="X844" s="21">
        <f>ROUNDDOWN(IF(W844=W843,X843,(ROW()-646)/402),2)</f>
        <v>0.41</v>
      </c>
      <c r="Y844" s="3">
        <f>ROUNDDOWN(IF(L844=L843,Y843,MAX(_xlfn.NORM.INV((ROW()-715)/333,250,43),150))/10,0)*10</f>
        <v>230</v>
      </c>
      <c r="Z844" s="21">
        <f>ROUNDDOWN(IF(Y844=Y843,Z843,(ROW()-715)/333),2)</f>
        <v>0.32</v>
      </c>
    </row>
    <row r="845" spans="1:34" x14ac:dyDescent="0.2">
      <c r="A845" s="4" t="s">
        <v>1508</v>
      </c>
      <c r="B845" s="10" t="s">
        <v>1509</v>
      </c>
      <c r="C845" s="14" t="s">
        <v>1505</v>
      </c>
      <c r="D845" s="10"/>
      <c r="E845" s="3" t="s">
        <v>1501</v>
      </c>
      <c r="F845" s="3" t="s">
        <v>1502</v>
      </c>
      <c r="G845" s="3" t="s">
        <v>20</v>
      </c>
      <c r="H845" s="3" t="s">
        <v>67</v>
      </c>
      <c r="I845" s="3">
        <v>5</v>
      </c>
      <c r="J845" s="3">
        <v>240</v>
      </c>
      <c r="K845" s="21">
        <v>0.41</v>
      </c>
      <c r="L845" s="3">
        <v>35</v>
      </c>
      <c r="M845" s="3">
        <v>250</v>
      </c>
      <c r="N845" s="21">
        <v>0.5</v>
      </c>
      <c r="O845" s="25">
        <v>490</v>
      </c>
      <c r="P845" s="21">
        <v>0.54</v>
      </c>
      <c r="Q845" s="21">
        <v>0.51</v>
      </c>
      <c r="T845" s="25">
        <f>J845+M845</f>
        <v>490</v>
      </c>
      <c r="U845" s="21">
        <f>ROUNDDOWN(IF(T845=T844,U844,(ROW()-715)/333),2)</f>
        <v>0.39</v>
      </c>
      <c r="V845" s="21">
        <f>ROUNDDOWN(IF(O845=O844,V844,(ROW()-934)/19+0.15),2)</f>
        <v>-4.53</v>
      </c>
      <c r="W845" s="25">
        <f>ROUNDDOWN(IF(I845=I844,W844,MAX(_xlfn.NORM.INV((ROW()-646)/402,250,43),150))/10,0)*10</f>
        <v>240</v>
      </c>
      <c r="X845" s="21">
        <f>ROUNDDOWN(IF(W845=W844,X844,(ROW()-646)/402),2)</f>
        <v>0.41</v>
      </c>
      <c r="Y845" s="3">
        <f>ROUNDDOWN(IF(L845=L844,Y844,MAX(_xlfn.NORM.INV((ROW()-715)/333,250,43),150))/10,0)*10</f>
        <v>230</v>
      </c>
      <c r="Z845" s="21">
        <f>ROUNDDOWN(IF(Y845=Y844,Z844,(ROW()-715)/333),2)</f>
        <v>0.32</v>
      </c>
    </row>
    <row r="846" spans="1:34" x14ac:dyDescent="0.2">
      <c r="A846" s="4" t="s">
        <v>1516</v>
      </c>
      <c r="B846" s="10" t="s">
        <v>1517</v>
      </c>
      <c r="C846" s="14" t="s">
        <v>1505</v>
      </c>
      <c r="D846" s="10"/>
      <c r="E846" s="3" t="s">
        <v>1501</v>
      </c>
      <c r="F846" s="3" t="s">
        <v>1502</v>
      </c>
      <c r="G846" s="3" t="s">
        <v>20</v>
      </c>
      <c r="H846" s="3" t="s">
        <v>67</v>
      </c>
      <c r="I846" s="3">
        <v>5</v>
      </c>
      <c r="J846" s="3">
        <v>240</v>
      </c>
      <c r="K846" s="21">
        <v>0.41</v>
      </c>
      <c r="L846" s="3">
        <v>36</v>
      </c>
      <c r="M846" s="3">
        <v>250</v>
      </c>
      <c r="N846" s="21">
        <v>0.5</v>
      </c>
      <c r="O846" s="25">
        <v>490</v>
      </c>
      <c r="P846" s="21">
        <v>0.54</v>
      </c>
      <c r="Q846" s="21">
        <v>0.51</v>
      </c>
      <c r="T846" s="25">
        <f>J846+M846</f>
        <v>490</v>
      </c>
      <c r="U846" s="21">
        <f>ROUNDDOWN(IF(T846=T845,U845,(ROW()-715)/333),2)</f>
        <v>0.39</v>
      </c>
      <c r="V846" s="21">
        <f>ROUNDDOWN(IF(O846=O845,V845,(ROW()-934)/19+0.15),2)</f>
        <v>-4.53</v>
      </c>
      <c r="W846" s="25">
        <f>ROUNDDOWN(IF(I846=I845,W845,MAX(_xlfn.NORM.INV((ROW()-646)/402,250,43),150))/10,0)*10</f>
        <v>240</v>
      </c>
      <c r="X846" s="21">
        <f>ROUNDDOWN(IF(W846=W845,X845,(ROW()-646)/402),2)</f>
        <v>0.41</v>
      </c>
      <c r="Y846" s="3">
        <f>ROUNDDOWN(IF(L846=L845,Y845,MAX(_xlfn.NORM.INV((ROW()-715)/333,250,43),150))/10,0)*10</f>
        <v>230</v>
      </c>
      <c r="Z846" s="21">
        <f>ROUNDDOWN(IF(Y846=Y845,Z845,(ROW()-715)/333),2)</f>
        <v>0.32</v>
      </c>
    </row>
    <row r="847" spans="1:34" x14ac:dyDescent="0.2">
      <c r="A847" s="4" t="s">
        <v>1518</v>
      </c>
      <c r="B847" s="10" t="s">
        <v>1519</v>
      </c>
      <c r="C847" s="14" t="s">
        <v>1505</v>
      </c>
      <c r="D847" s="10"/>
      <c r="E847" s="3" t="s">
        <v>1501</v>
      </c>
      <c r="F847" s="3" t="s">
        <v>1502</v>
      </c>
      <c r="G847" s="3" t="s">
        <v>20</v>
      </c>
      <c r="H847" s="3" t="s">
        <v>67</v>
      </c>
      <c r="I847" s="3">
        <v>5</v>
      </c>
      <c r="J847" s="3">
        <v>240</v>
      </c>
      <c r="K847" s="21">
        <v>0.41</v>
      </c>
      <c r="L847" s="3">
        <v>36</v>
      </c>
      <c r="M847" s="3">
        <v>250</v>
      </c>
      <c r="N847" s="21">
        <v>0.5</v>
      </c>
      <c r="O847" s="25">
        <v>490</v>
      </c>
      <c r="P847" s="21">
        <v>0.54</v>
      </c>
      <c r="Q847" s="21">
        <v>0.51</v>
      </c>
      <c r="T847" s="25">
        <f>J847+M847</f>
        <v>490</v>
      </c>
      <c r="U847" s="21">
        <f>ROUNDDOWN(IF(T847=T846,U846,(ROW()-715)/333),2)</f>
        <v>0.39</v>
      </c>
      <c r="V847" s="21">
        <f>ROUNDDOWN(IF(O847=O846,V846,(ROW()-934)/19+0.15),2)</f>
        <v>-4.53</v>
      </c>
      <c r="W847" s="25">
        <f>ROUNDDOWN(IF(I847=I846,W846,MAX(_xlfn.NORM.INV((ROW()-646)/402,250,43),150))/10,0)*10</f>
        <v>240</v>
      </c>
      <c r="X847" s="21">
        <f>ROUNDDOWN(IF(W847=W846,X846,(ROW()-646)/402),2)</f>
        <v>0.41</v>
      </c>
      <c r="Y847" s="3">
        <f>ROUNDDOWN(IF(L847=L846,Y846,MAX(_xlfn.NORM.INV((ROW()-715)/333,250,43),150))/10,0)*10</f>
        <v>230</v>
      </c>
      <c r="Z847" s="21">
        <f>ROUNDDOWN(IF(Y847=Y846,Z846,(ROW()-715)/333),2)</f>
        <v>0.32</v>
      </c>
    </row>
    <row r="848" spans="1:34" x14ac:dyDescent="0.2">
      <c r="A848" s="4" t="s">
        <v>1514</v>
      </c>
      <c r="B848" s="10" t="s">
        <v>1515</v>
      </c>
      <c r="C848" s="14" t="s">
        <v>1505</v>
      </c>
      <c r="D848" s="10"/>
      <c r="E848" s="3" t="s">
        <v>1501</v>
      </c>
      <c r="F848" s="3" t="s">
        <v>1502</v>
      </c>
      <c r="G848" s="3" t="s">
        <v>20</v>
      </c>
      <c r="H848" s="3" t="s">
        <v>67</v>
      </c>
      <c r="I848" s="3">
        <v>5</v>
      </c>
      <c r="J848" s="3">
        <v>240</v>
      </c>
      <c r="K848" s="21">
        <v>0.41</v>
      </c>
      <c r="L848" s="3">
        <v>36</v>
      </c>
      <c r="M848" s="3">
        <v>250</v>
      </c>
      <c r="N848" s="21">
        <v>0.5</v>
      </c>
      <c r="O848" s="25">
        <v>490</v>
      </c>
      <c r="P848" s="21">
        <v>0.54</v>
      </c>
      <c r="Q848" s="21">
        <v>0.51</v>
      </c>
      <c r="R848" s="2"/>
      <c r="T848" s="25">
        <f>J848+M848</f>
        <v>490</v>
      </c>
      <c r="U848" s="21">
        <f>ROUNDDOWN(IF(T848=T847,U847,(ROW()-715)/333),2)</f>
        <v>0.39</v>
      </c>
      <c r="V848" s="21">
        <f>ROUNDDOWN(IF(O848=O847,V847,(ROW()-934)/19+0.15),2)</f>
        <v>-4.53</v>
      </c>
      <c r="W848" s="25">
        <f>ROUNDDOWN(IF(I848=I847,W847,MAX(_xlfn.NORM.INV((ROW()-646)/402,250,43),150))/10,0)*10</f>
        <v>240</v>
      </c>
      <c r="X848" s="21">
        <f>ROUNDDOWN(IF(W848=W847,X847,(ROW()-646)/402),2)</f>
        <v>0.41</v>
      </c>
      <c r="Y848" s="3">
        <f>ROUNDDOWN(IF(L848=L847,Y847,MAX(_xlfn.NORM.INV((ROW()-715)/333,250,43),150))/10,0)*10</f>
        <v>230</v>
      </c>
      <c r="Z848" s="21">
        <f>ROUNDDOWN(IF(Y848=Y847,Z847,(ROW()-715)/333),2)</f>
        <v>0.32</v>
      </c>
    </row>
    <row r="849" spans="1:34" x14ac:dyDescent="0.2">
      <c r="A849" s="4" t="s">
        <v>1520</v>
      </c>
      <c r="B849" s="10" t="s">
        <v>1521</v>
      </c>
      <c r="C849" s="14" t="s">
        <v>1505</v>
      </c>
      <c r="D849" s="10"/>
      <c r="E849" s="3" t="s">
        <v>1501</v>
      </c>
      <c r="F849" s="3" t="s">
        <v>1502</v>
      </c>
      <c r="G849" s="3" t="s">
        <v>20</v>
      </c>
      <c r="H849" s="3" t="s">
        <v>67</v>
      </c>
      <c r="I849" s="3">
        <v>5</v>
      </c>
      <c r="J849" s="3">
        <v>240</v>
      </c>
      <c r="K849" s="21">
        <v>0.41</v>
      </c>
      <c r="L849" s="3">
        <v>36</v>
      </c>
      <c r="M849" s="3">
        <v>250</v>
      </c>
      <c r="N849" s="21">
        <v>0.5</v>
      </c>
      <c r="O849" s="25">
        <v>490</v>
      </c>
      <c r="P849" s="21">
        <v>0.54</v>
      </c>
      <c r="Q849" s="21">
        <v>0.51</v>
      </c>
      <c r="R849" s="2"/>
      <c r="T849" s="25">
        <f>J849+M849</f>
        <v>490</v>
      </c>
      <c r="U849" s="21">
        <f>ROUNDDOWN(IF(T849=T848,U848,(ROW()-715)/333),2)</f>
        <v>0.39</v>
      </c>
      <c r="V849" s="21">
        <f>ROUNDDOWN(IF(O849=O848,V848,(ROW()-934)/19+0.15),2)</f>
        <v>-4.53</v>
      </c>
      <c r="W849" s="25">
        <f>ROUNDDOWN(IF(I849=I848,W848,MAX(_xlfn.NORM.INV((ROW()-646)/402,250,43),150))/10,0)*10</f>
        <v>240</v>
      </c>
      <c r="X849" s="21">
        <f>ROUNDDOWN(IF(W849=W848,X848,(ROW()-646)/402),2)</f>
        <v>0.41</v>
      </c>
      <c r="Y849" s="3">
        <f>ROUNDDOWN(IF(L849=L848,Y848,MAX(_xlfn.NORM.INV((ROW()-715)/333,250,43),150))/10,0)*10</f>
        <v>230</v>
      </c>
      <c r="Z849" s="21">
        <f>ROUNDDOWN(IF(Y849=Y848,Z848,(ROW()-715)/333),2)</f>
        <v>0.32</v>
      </c>
    </row>
    <row r="850" spans="1:34" x14ac:dyDescent="0.2">
      <c r="A850" s="4" t="s">
        <v>1538</v>
      </c>
      <c r="B850" s="10" t="s">
        <v>1539</v>
      </c>
      <c r="C850" s="14" t="s">
        <v>1505</v>
      </c>
      <c r="D850" s="10"/>
      <c r="E850" s="3" t="s">
        <v>1501</v>
      </c>
      <c r="F850" s="3" t="s">
        <v>1502</v>
      </c>
      <c r="G850" s="3" t="s">
        <v>20</v>
      </c>
      <c r="H850" s="3" t="s">
        <v>67</v>
      </c>
      <c r="I850" s="3">
        <v>5</v>
      </c>
      <c r="J850" s="3">
        <v>240</v>
      </c>
      <c r="K850" s="21">
        <v>0.41</v>
      </c>
      <c r="L850" s="3">
        <v>41</v>
      </c>
      <c r="M850" s="3">
        <v>260</v>
      </c>
      <c r="N850" s="21">
        <v>0.6</v>
      </c>
      <c r="O850" s="25">
        <v>500</v>
      </c>
      <c r="P850" s="21">
        <v>0.6</v>
      </c>
      <c r="Q850" s="21">
        <v>0.78</v>
      </c>
      <c r="R850" s="2"/>
      <c r="T850" s="25">
        <f>J850+M850</f>
        <v>500</v>
      </c>
      <c r="U850" s="21">
        <f>ROUNDDOWN(IF(T850=T849,U849,(ROW()-715)/333),2)</f>
        <v>0.4</v>
      </c>
      <c r="V850" s="21">
        <f>ROUNDDOWN(IF(O850=O849,V849,(ROW()-934)/19+0.15),2)</f>
        <v>-4.2699999999999996</v>
      </c>
      <c r="W850" s="25">
        <f>ROUNDDOWN(IF(I850=I849,W849,MAX(_xlfn.NORM.INV((ROW()-646)/402,250,43),150))/10,0)*10</f>
        <v>240</v>
      </c>
      <c r="X850" s="21">
        <f>ROUNDDOWN(IF(W850=W849,X849,(ROW()-646)/402),2)</f>
        <v>0.41</v>
      </c>
      <c r="Y850" s="3">
        <f>ROUNDDOWN(IF(L850=L849,Y849,MAX(_xlfn.NORM.INV((ROW()-715)/333,250,43),150))/10,0)*10</f>
        <v>230</v>
      </c>
      <c r="Z850" s="21">
        <f>ROUNDDOWN(IF(Y850=Y849,Z849,(ROW()-715)/333),2)</f>
        <v>0.32</v>
      </c>
    </row>
    <row r="851" spans="1:34" x14ac:dyDescent="0.2">
      <c r="A851" s="4" t="s">
        <v>1510</v>
      </c>
      <c r="B851" s="10" t="s">
        <v>1511</v>
      </c>
      <c r="C851" s="14" t="s">
        <v>1505</v>
      </c>
      <c r="D851" s="10"/>
      <c r="E851" s="3" t="s">
        <v>1501</v>
      </c>
      <c r="F851" s="3" t="s">
        <v>1502</v>
      </c>
      <c r="G851" s="3" t="s">
        <v>20</v>
      </c>
      <c r="H851" s="3" t="s">
        <v>67</v>
      </c>
      <c r="I851" s="3">
        <v>5</v>
      </c>
      <c r="J851" s="3">
        <v>240</v>
      </c>
      <c r="K851" s="21">
        <v>0.41</v>
      </c>
      <c r="L851" s="3">
        <v>42</v>
      </c>
      <c r="M851" s="3">
        <v>260</v>
      </c>
      <c r="N851" s="21">
        <v>0.6</v>
      </c>
      <c r="O851" s="25">
        <v>500</v>
      </c>
      <c r="P851" s="21">
        <v>0.6</v>
      </c>
      <c r="Q851" s="21">
        <v>0.78</v>
      </c>
      <c r="R851" s="2"/>
      <c r="T851" s="25">
        <f>J851+M851</f>
        <v>500</v>
      </c>
      <c r="U851" s="21">
        <f>ROUNDDOWN(IF(T851=T850,U850,(ROW()-715)/333),2)</f>
        <v>0.4</v>
      </c>
      <c r="V851" s="21">
        <f>ROUNDDOWN(IF(O851=O850,V850,(ROW()-934)/19+0.15),2)</f>
        <v>-4.2699999999999996</v>
      </c>
      <c r="W851" s="25">
        <f>ROUNDDOWN(IF(I851=I850,W850,MAX(_xlfn.NORM.INV((ROW()-646)/402,250,43),150))/10,0)*10</f>
        <v>240</v>
      </c>
      <c r="X851" s="21">
        <f>ROUNDDOWN(IF(W851=W850,X850,(ROW()-646)/402),2)</f>
        <v>0.41</v>
      </c>
      <c r="Y851" s="3">
        <f>ROUNDDOWN(IF(L851=L850,Y850,MAX(_xlfn.NORM.INV((ROW()-715)/333,250,43),150))/10,0)*10</f>
        <v>240</v>
      </c>
      <c r="Z851" s="21">
        <f>ROUNDDOWN(IF(Y851=Y850,Z850,(ROW()-715)/333),2)</f>
        <v>0.4</v>
      </c>
    </row>
    <row r="852" spans="1:34" x14ac:dyDescent="0.2">
      <c r="A852" s="4" t="s">
        <v>1540</v>
      </c>
      <c r="B852" s="10" t="s">
        <v>1541</v>
      </c>
      <c r="C852" s="14" t="s">
        <v>1505</v>
      </c>
      <c r="D852" s="10"/>
      <c r="E852" s="3" t="s">
        <v>1501</v>
      </c>
      <c r="F852" s="3" t="s">
        <v>1502</v>
      </c>
      <c r="G852" s="3" t="s">
        <v>20</v>
      </c>
      <c r="H852" s="3" t="s">
        <v>67</v>
      </c>
      <c r="I852" s="3">
        <v>5</v>
      </c>
      <c r="J852" s="3">
        <v>240</v>
      </c>
      <c r="K852" s="21">
        <v>0.41</v>
      </c>
      <c r="L852" s="3">
        <v>46</v>
      </c>
      <c r="M852" s="3">
        <v>260</v>
      </c>
      <c r="N852" s="21">
        <v>0.6</v>
      </c>
      <c r="O852" s="25">
        <v>500</v>
      </c>
      <c r="P852" s="21">
        <v>0.6</v>
      </c>
      <c r="Q852" s="21">
        <v>0.78</v>
      </c>
      <c r="R852" s="2"/>
      <c r="T852" s="25">
        <f>J852+M852</f>
        <v>500</v>
      </c>
      <c r="U852" s="21">
        <f>ROUNDDOWN(IF(T852=T851,U851,(ROW()-715)/333),2)</f>
        <v>0.4</v>
      </c>
      <c r="V852" s="21">
        <f>ROUNDDOWN(IF(O852=O851,V851,(ROW()-934)/19+0.15),2)</f>
        <v>-4.2699999999999996</v>
      </c>
      <c r="W852" s="25">
        <f>ROUNDDOWN(IF(I852=I851,W851,MAX(_xlfn.NORM.INV((ROW()-646)/402,250,43),150))/10,0)*10</f>
        <v>240</v>
      </c>
      <c r="X852" s="21">
        <f>ROUNDDOWN(IF(W852=W851,X851,(ROW()-646)/402),2)</f>
        <v>0.41</v>
      </c>
      <c r="Y852" s="3">
        <f>ROUNDDOWN(IF(L852=L851,Y851,MAX(_xlfn.NORM.INV((ROW()-715)/333,250,43),150))/10,0)*10</f>
        <v>240</v>
      </c>
      <c r="Z852" s="21">
        <f>ROUNDDOWN(IF(Y852=Y851,Z851,(ROW()-715)/333),2)</f>
        <v>0.4</v>
      </c>
    </row>
    <row r="853" spans="1:34" x14ac:dyDescent="0.2">
      <c r="A853" s="4" t="s">
        <v>1524</v>
      </c>
      <c r="B853" s="10" t="s">
        <v>1525</v>
      </c>
      <c r="C853" s="14" t="s">
        <v>1505</v>
      </c>
      <c r="D853" s="10"/>
      <c r="E853" s="3" t="s">
        <v>1501</v>
      </c>
      <c r="F853" s="3" t="s">
        <v>1502</v>
      </c>
      <c r="G853" s="3" t="s">
        <v>20</v>
      </c>
      <c r="H853" s="3" t="s">
        <v>67</v>
      </c>
      <c r="I853" s="3">
        <v>5</v>
      </c>
      <c r="J853" s="3">
        <v>240</v>
      </c>
      <c r="K853" s="21">
        <v>0.41</v>
      </c>
      <c r="L853" s="3">
        <v>49</v>
      </c>
      <c r="M853" s="2">
        <v>270</v>
      </c>
      <c r="N853" s="23">
        <v>0.68</v>
      </c>
      <c r="O853" s="28">
        <v>510</v>
      </c>
      <c r="P853" s="23">
        <v>0.67</v>
      </c>
      <c r="Q853" s="23">
        <v>0.93</v>
      </c>
      <c r="R853" s="2"/>
      <c r="S853" s="23"/>
      <c r="T853" s="25">
        <f>J853+M853</f>
        <v>510</v>
      </c>
      <c r="U853" s="21">
        <f>ROUNDDOWN(IF(T853=T852,U852,(ROW()-715)/333),2)</f>
        <v>0.41</v>
      </c>
      <c r="V853" s="21">
        <f>ROUNDDOWN(IF(O853=O852,V852,(ROW()-934)/19+0.15),2)</f>
        <v>-4.1100000000000003</v>
      </c>
      <c r="W853" s="25">
        <f>ROUNDDOWN(IF(I853=I852,W852,MAX(_xlfn.NORM.INV((ROW()-646)/402,250,43),150))/10,0)*10</f>
        <v>240</v>
      </c>
      <c r="X853" s="21">
        <f>ROUNDDOWN(IF(W853=W852,X852,(ROW()-646)/402),2)</f>
        <v>0.41</v>
      </c>
      <c r="Y853" s="3">
        <f>ROUNDDOWN(IF(L853=L852,Y852,MAX(_xlfn.NORM.INV((ROW()-715)/333,250,43),150))/10,0)*10</f>
        <v>240</v>
      </c>
      <c r="Z853" s="21">
        <f>ROUNDDOWN(IF(Y853=Y852,Z852,(ROW()-715)/333),2)</f>
        <v>0.4</v>
      </c>
      <c r="AA853" s="2"/>
      <c r="AB853" s="2"/>
      <c r="AC853" s="2"/>
      <c r="AD853" s="2"/>
      <c r="AE853" s="2"/>
      <c r="AF853" s="2"/>
      <c r="AG853" s="2"/>
      <c r="AH853" s="2"/>
    </row>
    <row r="854" spans="1:34" x14ac:dyDescent="0.2">
      <c r="A854" s="4" t="s">
        <v>1528</v>
      </c>
      <c r="B854" s="10" t="s">
        <v>1529</v>
      </c>
      <c r="C854" s="14" t="s">
        <v>1505</v>
      </c>
      <c r="D854" s="10"/>
      <c r="E854" s="3" t="s">
        <v>1501</v>
      </c>
      <c r="F854" s="3" t="s">
        <v>1502</v>
      </c>
      <c r="G854" s="3" t="s">
        <v>20</v>
      </c>
      <c r="H854" s="3" t="s">
        <v>67</v>
      </c>
      <c r="I854" s="3">
        <v>5</v>
      </c>
      <c r="J854" s="3">
        <v>240</v>
      </c>
      <c r="K854" s="21">
        <v>0.41</v>
      </c>
      <c r="L854" s="3">
        <v>68</v>
      </c>
      <c r="M854" s="3">
        <v>290</v>
      </c>
      <c r="N854" s="21">
        <v>0.82</v>
      </c>
      <c r="O854" s="25">
        <v>530</v>
      </c>
      <c r="P854" s="21">
        <v>0.75</v>
      </c>
      <c r="Q854" s="21">
        <v>0.99</v>
      </c>
      <c r="R854" s="2"/>
      <c r="T854" s="25">
        <f>J854+M854</f>
        <v>530</v>
      </c>
      <c r="U854" s="21">
        <f>ROUNDDOWN(IF(T854=T853,U853,(ROW()-715)/333),2)</f>
        <v>0.41</v>
      </c>
      <c r="V854" s="21">
        <f>ROUNDDOWN(IF(O854=O853,V853,(ROW()-934)/19+0.15),2)</f>
        <v>-4.0599999999999996</v>
      </c>
      <c r="W854" s="25">
        <f>ROUNDDOWN(IF(I854=I853,W853,MAX(_xlfn.NORM.INV((ROW()-646)/402,250,43),150))/10,0)*10</f>
        <v>240</v>
      </c>
      <c r="X854" s="21">
        <f>ROUNDDOWN(IF(W854=W853,X853,(ROW()-646)/402),2)</f>
        <v>0.41</v>
      </c>
      <c r="Y854" s="3">
        <f>ROUNDDOWN(IF(L854=L853,Y853,MAX(_xlfn.NORM.INV((ROW()-715)/333,250,43),150))/10,0)*10</f>
        <v>240</v>
      </c>
      <c r="Z854" s="21">
        <f>ROUNDDOWN(IF(Y854=Y853,Z853,(ROW()-715)/333),2)</f>
        <v>0.4</v>
      </c>
    </row>
    <row r="855" spans="1:34" x14ac:dyDescent="0.2">
      <c r="A855" s="4" t="s">
        <v>1536</v>
      </c>
      <c r="B855" s="10" t="s">
        <v>1537</v>
      </c>
      <c r="C855" s="14" t="s">
        <v>1505</v>
      </c>
      <c r="D855" s="10"/>
      <c r="E855" s="3" t="s">
        <v>1501</v>
      </c>
      <c r="F855" s="3" t="s">
        <v>1502</v>
      </c>
      <c r="G855" s="3" t="s">
        <v>20</v>
      </c>
      <c r="H855" s="3" t="s">
        <v>67</v>
      </c>
      <c r="I855" s="3">
        <v>5</v>
      </c>
      <c r="J855" s="3">
        <v>240</v>
      </c>
      <c r="K855" s="21">
        <v>0.41</v>
      </c>
      <c r="L855" s="3">
        <v>68</v>
      </c>
      <c r="M855" s="3">
        <v>290</v>
      </c>
      <c r="N855" s="21">
        <v>0.82</v>
      </c>
      <c r="O855" s="25">
        <v>530</v>
      </c>
      <c r="P855" s="21">
        <v>0.75</v>
      </c>
      <c r="Q855" s="21">
        <v>0.99</v>
      </c>
      <c r="R855" s="2"/>
      <c r="T855" s="25">
        <f>J855+M855</f>
        <v>530</v>
      </c>
      <c r="U855" s="21">
        <f>ROUNDDOWN(IF(T855=T854,U854,(ROW()-715)/333),2)</f>
        <v>0.41</v>
      </c>
      <c r="V855" s="21">
        <f>ROUNDDOWN(IF(O855=O854,V854,(ROW()-934)/19+0.15),2)</f>
        <v>-4.0599999999999996</v>
      </c>
      <c r="W855" s="25">
        <f>ROUNDDOWN(IF(I855=I854,W854,MAX(_xlfn.NORM.INV((ROW()-646)/402,250,43),150))/10,0)*10</f>
        <v>240</v>
      </c>
      <c r="X855" s="21">
        <f>ROUNDDOWN(IF(W855=W854,X854,(ROW()-646)/402),2)</f>
        <v>0.41</v>
      </c>
      <c r="Y855" s="3">
        <f>ROUNDDOWN(IF(L855=L854,Y854,MAX(_xlfn.NORM.INV((ROW()-715)/333,250,43),150))/10,0)*10</f>
        <v>240</v>
      </c>
      <c r="Z855" s="21">
        <f>ROUNDDOWN(IF(Y855=Y854,Z854,(ROW()-715)/333),2)</f>
        <v>0.4</v>
      </c>
    </row>
    <row r="856" spans="1:34" x14ac:dyDescent="0.2">
      <c r="A856" s="4" t="s">
        <v>1503</v>
      </c>
      <c r="B856" s="10" t="s">
        <v>1504</v>
      </c>
      <c r="C856" s="14" t="s">
        <v>1505</v>
      </c>
      <c r="D856" s="10"/>
      <c r="E856" s="3" t="s">
        <v>1501</v>
      </c>
      <c r="F856" s="3" t="s">
        <v>1502</v>
      </c>
      <c r="G856" s="3" t="s">
        <v>20</v>
      </c>
      <c r="H856" s="3" t="s">
        <v>67</v>
      </c>
      <c r="I856" s="3">
        <v>5</v>
      </c>
      <c r="J856" s="3">
        <v>240</v>
      </c>
      <c r="K856" s="21">
        <v>0.41</v>
      </c>
      <c r="L856" s="3">
        <v>68</v>
      </c>
      <c r="M856" s="3">
        <v>290</v>
      </c>
      <c r="N856" s="21">
        <v>0.82</v>
      </c>
      <c r="O856" s="25">
        <v>530</v>
      </c>
      <c r="P856" s="21">
        <v>0.75</v>
      </c>
      <c r="Q856" s="21">
        <v>0.99</v>
      </c>
      <c r="R856" s="2"/>
      <c r="T856" s="25">
        <f>J856+M856</f>
        <v>530</v>
      </c>
      <c r="U856" s="21">
        <f>ROUNDDOWN(IF(T856=T855,U855,(ROW()-715)/333),2)</f>
        <v>0.41</v>
      </c>
      <c r="V856" s="21">
        <f>ROUNDDOWN(IF(O856=O855,V855,(ROW()-934)/19+0.15),2)</f>
        <v>-4.0599999999999996</v>
      </c>
      <c r="W856" s="25">
        <f>ROUNDDOWN(IF(I856=I855,W855,MAX(_xlfn.NORM.INV((ROW()-646)/402,250,43),150))/10,0)*10</f>
        <v>240</v>
      </c>
      <c r="X856" s="21">
        <f>ROUNDDOWN(IF(W856=W855,X855,(ROW()-646)/402),2)</f>
        <v>0.41</v>
      </c>
      <c r="Y856" s="3">
        <f>ROUNDDOWN(IF(L856=L855,Y855,MAX(_xlfn.NORM.INV((ROW()-715)/333,250,43),150))/10,0)*10</f>
        <v>240</v>
      </c>
      <c r="Z856" s="21">
        <f>ROUNDDOWN(IF(Y856=Y855,Z855,(ROW()-715)/333),2)</f>
        <v>0.4</v>
      </c>
    </row>
    <row r="857" spans="1:34" x14ac:dyDescent="0.2">
      <c r="A857" s="4" t="s">
        <v>1192</v>
      </c>
      <c r="B857" s="10" t="s">
        <v>1193</v>
      </c>
      <c r="C857" s="14" t="s">
        <v>1185</v>
      </c>
      <c r="D857" s="10"/>
      <c r="E857" s="3" t="s">
        <v>280</v>
      </c>
      <c r="F857" s="3" t="s">
        <v>1180</v>
      </c>
      <c r="G857" s="3" t="s">
        <v>20</v>
      </c>
      <c r="H857" s="3" t="s">
        <v>67</v>
      </c>
      <c r="I857" s="3">
        <v>5</v>
      </c>
      <c r="J857" s="3">
        <v>240</v>
      </c>
      <c r="K857" s="21">
        <v>0.41</v>
      </c>
      <c r="L857" s="3">
        <v>50</v>
      </c>
      <c r="M857" s="3">
        <v>270</v>
      </c>
      <c r="N857" s="21">
        <v>0.68</v>
      </c>
      <c r="O857" s="25">
        <v>510</v>
      </c>
      <c r="P857" s="21">
        <v>0.67</v>
      </c>
      <c r="Q857" s="21">
        <v>0.69</v>
      </c>
      <c r="T857" s="25">
        <f>J857+M857</f>
        <v>510</v>
      </c>
      <c r="U857" s="21">
        <f>ROUNDDOWN(IF(T857=T856,U856,(ROW()-715)/333),2)</f>
        <v>0.42</v>
      </c>
      <c r="V857" s="21">
        <f>ROUNDDOWN(IF(O857=O856,V856,(ROW()-998)/20+0.04),2)</f>
        <v>-7.01</v>
      </c>
      <c r="W857" s="25">
        <f>ROUNDDOWN(IF(I857=I856,W856,MAX(_xlfn.NORM.INV((ROW()-646)/402,250,43),150))/10,0)*10</f>
        <v>240</v>
      </c>
      <c r="X857" s="21">
        <f>ROUNDDOWN(IF(W857=W856,X856,(ROW()-646)/402),2)</f>
        <v>0.41</v>
      </c>
      <c r="Y857" s="3">
        <f>ROUNDDOWN(IF(L857=L856,Y856,MAX(_xlfn.NORM.INV((ROW()-715)/333,250,43),150))/10,0)*10</f>
        <v>240</v>
      </c>
      <c r="Z857" s="21">
        <f>ROUNDDOWN(IF(Y857=Y856,Z856,(ROW()-715)/333),2)</f>
        <v>0.4</v>
      </c>
      <c r="AC857" s="2"/>
      <c r="AD857" s="2"/>
      <c r="AE857" s="2"/>
      <c r="AF857" s="2"/>
      <c r="AG857" s="2"/>
      <c r="AH857" s="2"/>
    </row>
    <row r="858" spans="1:34" x14ac:dyDescent="0.2">
      <c r="A858" s="4" t="s">
        <v>1183</v>
      </c>
      <c r="B858" s="10" t="s">
        <v>1184</v>
      </c>
      <c r="C858" s="14" t="s">
        <v>1185</v>
      </c>
      <c r="D858" s="10"/>
      <c r="E858" s="3" t="s">
        <v>280</v>
      </c>
      <c r="F858" s="3" t="s">
        <v>1180</v>
      </c>
      <c r="G858" s="3" t="s">
        <v>20</v>
      </c>
      <c r="H858" s="3" t="s">
        <v>67</v>
      </c>
      <c r="I858" s="3">
        <v>5</v>
      </c>
      <c r="J858" s="3">
        <v>240</v>
      </c>
      <c r="K858" s="21">
        <v>0.41</v>
      </c>
      <c r="L858" s="3">
        <v>57</v>
      </c>
      <c r="M858" s="3">
        <v>280</v>
      </c>
      <c r="N858" s="21">
        <v>0.76</v>
      </c>
      <c r="O858" s="25">
        <v>520</v>
      </c>
      <c r="P858" s="21">
        <v>0.72</v>
      </c>
      <c r="Q858" s="21">
        <v>0.84</v>
      </c>
      <c r="T858" s="25">
        <f>J858+M858</f>
        <v>520</v>
      </c>
      <c r="U858" s="21">
        <f>ROUNDDOWN(IF(T858=T857,U857,(ROW()-715)/333),2)</f>
        <v>0.42</v>
      </c>
      <c r="V858" s="21">
        <f>ROUNDDOWN(IF(O858=O857,V857,(ROW()-998)/20+0.04),2)</f>
        <v>-6.96</v>
      </c>
      <c r="W858" s="25">
        <f>ROUNDDOWN(IF(I858=I857,W857,MAX(_xlfn.NORM.INV((ROW()-646)/402,250,43),150))/10,0)*10</f>
        <v>240</v>
      </c>
      <c r="X858" s="21">
        <f>ROUNDDOWN(IF(W858=W857,X857,(ROW()-646)/402),2)</f>
        <v>0.41</v>
      </c>
      <c r="Y858" s="3">
        <f>ROUNDDOWN(IF(L858=L857,Y857,MAX(_xlfn.NORM.INV((ROW()-715)/333,250,43),150))/10,0)*10</f>
        <v>240</v>
      </c>
      <c r="Z858" s="21">
        <f>ROUNDDOWN(IF(Y858=Y857,Z857,(ROW()-715)/333),2)</f>
        <v>0.4</v>
      </c>
    </row>
    <row r="859" spans="1:34" x14ac:dyDescent="0.2">
      <c r="A859" s="3" t="s">
        <v>2230</v>
      </c>
      <c r="B859" s="3" t="s">
        <v>2231</v>
      </c>
      <c r="C859" s="14" t="s">
        <v>2225</v>
      </c>
      <c r="E859" s="3" t="s">
        <v>2226</v>
      </c>
      <c r="F859" s="3" t="s">
        <v>2227</v>
      </c>
      <c r="G859" s="3" t="s">
        <v>20</v>
      </c>
      <c r="H859" s="3" t="s">
        <v>67</v>
      </c>
      <c r="I859" s="3">
        <v>6</v>
      </c>
      <c r="J859" s="3">
        <v>250</v>
      </c>
      <c r="K859" s="21">
        <v>0.52</v>
      </c>
      <c r="L859" s="3">
        <v>0</v>
      </c>
      <c r="M859" s="3">
        <v>150</v>
      </c>
      <c r="N859" s="21">
        <v>0.01</v>
      </c>
      <c r="O859" s="25">
        <v>400</v>
      </c>
      <c r="P859" s="21">
        <v>0.1</v>
      </c>
      <c r="Q859" s="21">
        <v>0.32</v>
      </c>
      <c r="T859" s="25">
        <f>J859+M859</f>
        <v>400</v>
      </c>
      <c r="U859" s="21">
        <f>ROUNDDOWN(IF(T859=T858,U858,(ROW()-715)/333),2)</f>
        <v>0.43</v>
      </c>
      <c r="V859" s="21">
        <f>ROUNDDOWN(IF(O859=O858,V858,(ROW()-192)/27+0.03),2)</f>
        <v>24.73</v>
      </c>
      <c r="W859" s="25">
        <f>ROUNDDOWN(IF(I859=I858,W858,MAX(_xlfn.NORM.INV((ROW()-646)/402,250,43),150))/10,0)*10</f>
        <v>250</v>
      </c>
      <c r="X859" s="21">
        <f>ROUNDDOWN(IF(W859=W858,X858,(ROW()-646)/402),2)</f>
        <v>0.52</v>
      </c>
      <c r="Y859" s="3">
        <f>ROUNDDOWN(IF(L859=L858,Y858,MAX(_xlfn.NORM.INV((ROW()-715)/333,250,43),150))/10,0)*10</f>
        <v>240</v>
      </c>
      <c r="Z859" s="21">
        <f>ROUNDDOWN(IF(Y859=Y858,Z858,(ROW()-715)/333),2)</f>
        <v>0.4</v>
      </c>
    </row>
    <row r="860" spans="1:34" x14ac:dyDescent="0.2">
      <c r="A860" s="3" t="s">
        <v>2098</v>
      </c>
      <c r="B860" s="3" t="s">
        <v>2099</v>
      </c>
      <c r="C860" s="14" t="s">
        <v>2090</v>
      </c>
      <c r="E860" s="3" t="s">
        <v>18</v>
      </c>
      <c r="F860" s="3" t="s">
        <v>2091</v>
      </c>
      <c r="G860" s="3" t="s">
        <v>20</v>
      </c>
      <c r="H860" s="3" t="s">
        <v>21</v>
      </c>
      <c r="I860" s="3">
        <v>6</v>
      </c>
      <c r="J860" s="3">
        <v>250</v>
      </c>
      <c r="K860" s="21">
        <v>0.52</v>
      </c>
      <c r="L860" s="3">
        <v>0</v>
      </c>
      <c r="M860" s="3">
        <v>150</v>
      </c>
      <c r="N860" s="21">
        <v>0.01</v>
      </c>
      <c r="O860" s="25">
        <v>400</v>
      </c>
      <c r="P860" s="21">
        <v>0.03</v>
      </c>
      <c r="Q860" s="21">
        <v>0.17</v>
      </c>
      <c r="T860" s="25">
        <f>J860+M860</f>
        <v>400</v>
      </c>
      <c r="U860" s="21">
        <f>ROUNDDOWN(IF(T860=T859,U859,(ROW()-646)/69+0.01),2)</f>
        <v>0.43</v>
      </c>
      <c r="V860" s="21">
        <f>1%+0.16</f>
        <v>0.17</v>
      </c>
      <c r="W860" s="25">
        <f>ROUNDDOWN(IF(I860=I859,W859,MAX(_xlfn.NORM.INV((ROW()-646)/402,250,43),150))/10,0)*10</f>
        <v>250</v>
      </c>
      <c r="X860" s="21">
        <f>ROUNDDOWN(IF(W860=W859,X859,(ROW()-646)/402),2)</f>
        <v>0.52</v>
      </c>
      <c r="Y860" s="3" t="e">
        <f>ROUNDDOWN(IF(L860=L861,Y859,MAX(_xlfn.NORM.INV((ROW()-646)/69,250,43),150))/10,0)*10</f>
        <v>#NUM!</v>
      </c>
      <c r="Z860" s="21" t="e">
        <f>ROUNDDOWN(IF(Y860=Y859,Z859,(ROW()-646)/69+0.02),2)</f>
        <v>#NUM!</v>
      </c>
    </row>
    <row r="861" spans="1:34" x14ac:dyDescent="0.2">
      <c r="A861" s="4" t="s">
        <v>218</v>
      </c>
      <c r="B861" s="10" t="s">
        <v>219</v>
      </c>
      <c r="C861" s="14" t="s">
        <v>211</v>
      </c>
      <c r="D861" s="10"/>
      <c r="E861" s="3" t="s">
        <v>203</v>
      </c>
      <c r="F861" s="3" t="s">
        <v>204</v>
      </c>
      <c r="G861" s="3" t="s">
        <v>20</v>
      </c>
      <c r="H861" s="3" t="s">
        <v>67</v>
      </c>
      <c r="I861" s="3">
        <v>6</v>
      </c>
      <c r="J861" s="3">
        <v>250</v>
      </c>
      <c r="K861" s="21">
        <v>0.52</v>
      </c>
      <c r="L861" s="3">
        <v>6</v>
      </c>
      <c r="M861" s="3">
        <v>190</v>
      </c>
      <c r="N861" s="21">
        <v>0.08</v>
      </c>
      <c r="O861" s="25">
        <v>440</v>
      </c>
      <c r="P861" s="21">
        <v>0.26</v>
      </c>
      <c r="Q861" s="21">
        <v>0.26</v>
      </c>
      <c r="T861" s="25">
        <f>J861+M861</f>
        <v>440</v>
      </c>
      <c r="U861" s="21">
        <f>ROUNDDOWN(IF(T861=T860,U860,(ROW()-715)/333),2)</f>
        <v>0.43</v>
      </c>
      <c r="V861" s="21">
        <f>ROUNDDOWN(IF(O861=O860,V860,(ROW()-430)/54+0.01),2)</f>
        <v>7.99</v>
      </c>
      <c r="W861" s="25">
        <f>ROUNDDOWN(IF(I861=I860,W860,MAX(_xlfn.NORM.INV((ROW()-646)/402,250,43),150))/10,0)*10</f>
        <v>250</v>
      </c>
      <c r="X861" s="21">
        <f>ROUNDDOWN(IF(W861=W860,X860,(ROW()-646)/402),2)</f>
        <v>0.52</v>
      </c>
      <c r="Y861" s="3">
        <f>ROUNDDOWN(IF(L861=L860,Y860,MAX(_xlfn.NORM.INV((ROW()-715)/333,250,43),150))/10,0)*10</f>
        <v>240</v>
      </c>
      <c r="Z861" s="21" t="e">
        <f>ROUNDDOWN(IF(Y861=Y860,Z860,(ROW()-715)/333),2)</f>
        <v>#NUM!</v>
      </c>
    </row>
    <row r="862" spans="1:34" x14ac:dyDescent="0.2">
      <c r="A862" s="4" t="s">
        <v>896</v>
      </c>
      <c r="B862" s="10" t="s">
        <v>897</v>
      </c>
      <c r="C862" s="14" t="s">
        <v>893</v>
      </c>
      <c r="D862" s="10"/>
      <c r="E862" s="3" t="s">
        <v>894</v>
      </c>
      <c r="F862" s="3" t="s">
        <v>895</v>
      </c>
      <c r="G862" s="3" t="s">
        <v>20</v>
      </c>
      <c r="H862" s="3" t="s">
        <v>21</v>
      </c>
      <c r="I862" s="3">
        <v>6</v>
      </c>
      <c r="J862" s="3">
        <v>250</v>
      </c>
      <c r="K862" s="21">
        <v>0.52</v>
      </c>
      <c r="L862" s="3">
        <v>55</v>
      </c>
      <c r="M862" s="3">
        <v>270</v>
      </c>
      <c r="N862" s="21">
        <v>0.7</v>
      </c>
      <c r="O862" s="25">
        <v>520</v>
      </c>
      <c r="P862" s="21">
        <v>0.47</v>
      </c>
      <c r="Q862" s="21">
        <v>0.49</v>
      </c>
      <c r="T862" s="25">
        <f>J862+M862</f>
        <v>520</v>
      </c>
      <c r="U862" s="21">
        <f>ROUNDDOWN(IF(T862=T861,U861,(ROW()-646)/69+0.01),2)</f>
        <v>3.14</v>
      </c>
      <c r="V862" s="21">
        <v>0.49</v>
      </c>
      <c r="W862" s="25">
        <f>ROUNDDOWN(IF(I862=I861,W861,MAX(_xlfn.NORM.INV((ROW()-646)/402,250,43),150))/10,0)*10</f>
        <v>250</v>
      </c>
      <c r="X862" s="21">
        <f>ROUNDDOWN(IF(W862=W861,X861,(ROW()-646)/402),2)</f>
        <v>0.52</v>
      </c>
      <c r="Y862" s="3" t="e">
        <f>ROUNDDOWN(IF(L862=L863,Y861,MAX(_xlfn.NORM.INV((ROW()-646)/69,250,43),150))/10,0)*10</f>
        <v>#NUM!</v>
      </c>
      <c r="Z862" s="21" t="e">
        <f>ROUNDDOWN(IF(Y862=Y861,Z861,(ROW()-646)/69+0.02),2)</f>
        <v>#NUM!</v>
      </c>
    </row>
    <row r="863" spans="1:34" x14ac:dyDescent="0.2">
      <c r="A863" s="4" t="s">
        <v>1498</v>
      </c>
      <c r="B863" s="10" t="s">
        <v>1499</v>
      </c>
      <c r="C863" s="14" t="s">
        <v>1500</v>
      </c>
      <c r="D863" s="10"/>
      <c r="E863" s="3" t="s">
        <v>1501</v>
      </c>
      <c r="F863" s="3" t="s">
        <v>1502</v>
      </c>
      <c r="G863" s="3" t="s">
        <v>20</v>
      </c>
      <c r="H863" s="3" t="s">
        <v>21</v>
      </c>
      <c r="I863" s="3">
        <v>6</v>
      </c>
      <c r="J863" s="3">
        <v>250</v>
      </c>
      <c r="K863" s="21">
        <v>0.52</v>
      </c>
      <c r="L863" s="3">
        <v>25</v>
      </c>
      <c r="M863" s="3">
        <v>250</v>
      </c>
      <c r="N863" s="21">
        <v>0.52</v>
      </c>
      <c r="O863" s="25">
        <v>500</v>
      </c>
      <c r="P863" s="21">
        <v>0.37</v>
      </c>
      <c r="Q863" s="21">
        <v>0.99</v>
      </c>
      <c r="T863" s="25">
        <f>J863+M863</f>
        <v>500</v>
      </c>
      <c r="U863" s="21">
        <f>ROUNDDOWN(IF(T863=T862,U862,(ROW()-646)/69+0.01),2)</f>
        <v>3.15</v>
      </c>
      <c r="V863" s="21">
        <v>0.99</v>
      </c>
      <c r="W863" s="25">
        <f>ROUNDDOWN(IF(I863=I862,W862,MAX(_xlfn.NORM.INV((ROW()-646)/402,250,43),150))/10,0)*10</f>
        <v>250</v>
      </c>
      <c r="X863" s="21">
        <f>ROUNDDOWN(IF(W863=W862,X862,(ROW()-646)/402),2)</f>
        <v>0.52</v>
      </c>
      <c r="Y863" s="3" t="e">
        <f>ROUNDDOWN(IF(L863=L864,Y862,MAX(_xlfn.NORM.INV((ROW()-646)/69,250,43),150))/10,0)*10</f>
        <v>#NUM!</v>
      </c>
      <c r="Z863" s="21" t="e">
        <f>ROUNDDOWN(IF(Y863=Y862,Z862,(ROW()-646)/69+0.02),2)</f>
        <v>#NUM!</v>
      </c>
    </row>
    <row r="864" spans="1:34" x14ac:dyDescent="0.2">
      <c r="A864" s="4" t="s">
        <v>298</v>
      </c>
      <c r="B864" s="10" t="s">
        <v>299</v>
      </c>
      <c r="C864" s="14" t="s">
        <v>279</v>
      </c>
      <c r="D864" s="10"/>
      <c r="E864" s="3" t="s">
        <v>280</v>
      </c>
      <c r="F864" s="3" t="s">
        <v>281</v>
      </c>
      <c r="G864" s="3" t="s">
        <v>20</v>
      </c>
      <c r="H864" s="3" t="s">
        <v>67</v>
      </c>
      <c r="I864" s="3">
        <v>6</v>
      </c>
      <c r="J864" s="3">
        <v>250</v>
      </c>
      <c r="K864" s="21">
        <v>0.52</v>
      </c>
      <c r="L864" s="3">
        <v>2</v>
      </c>
      <c r="M864" s="3">
        <v>170</v>
      </c>
      <c r="N864" s="21">
        <v>0.04</v>
      </c>
      <c r="O864" s="25">
        <v>420</v>
      </c>
      <c r="P864" s="21">
        <v>0.18</v>
      </c>
      <c r="Q864" s="21">
        <v>0.14000000000000001</v>
      </c>
      <c r="T864" s="25">
        <f>J864+M864</f>
        <v>420</v>
      </c>
      <c r="U864" s="21">
        <f>ROUNDDOWN(IF(T864=T863,U863,(ROW()-715)/333),2)</f>
        <v>0.44</v>
      </c>
      <c r="V864" s="21">
        <f>ROUNDDOWN(IF(O864=O863,V863,(ROW()-998)/20+0.04),2)</f>
        <v>-6.66</v>
      </c>
      <c r="W864" s="25">
        <f>ROUNDDOWN(IF(I864=I863,W863,MAX(_xlfn.NORM.INV((ROW()-646)/402,250,43),150))/10,0)*10</f>
        <v>250</v>
      </c>
      <c r="X864" s="21">
        <f>ROUNDDOWN(IF(W864=W863,X863,(ROW()-646)/402),2)</f>
        <v>0.52</v>
      </c>
      <c r="Y864" s="3">
        <f>ROUNDDOWN(IF(L864=L863,Y863,MAX(_xlfn.NORM.INV((ROW()-715)/333,250,43),150))/10,0)*10</f>
        <v>240</v>
      </c>
      <c r="Z864" s="21" t="e">
        <f>ROUNDDOWN(IF(Y864=Y863,Z863,(ROW()-715)/333),2)</f>
        <v>#NUM!</v>
      </c>
    </row>
    <row r="865" spans="1:28" x14ac:dyDescent="0.2">
      <c r="A865" s="4" t="s">
        <v>1012</v>
      </c>
      <c r="B865" s="10" t="s">
        <v>1013</v>
      </c>
      <c r="C865" s="14" t="s">
        <v>991</v>
      </c>
      <c r="D865" s="10"/>
      <c r="E865" s="3" t="s">
        <v>987</v>
      </c>
      <c r="F865" s="3" t="s">
        <v>988</v>
      </c>
      <c r="G865" s="3" t="s">
        <v>20</v>
      </c>
      <c r="H865" s="3" t="s">
        <v>67</v>
      </c>
      <c r="I865" s="3">
        <v>7</v>
      </c>
      <c r="J865" s="3">
        <v>250</v>
      </c>
      <c r="K865" s="21">
        <v>0.52</v>
      </c>
      <c r="L865" s="3">
        <v>0</v>
      </c>
      <c r="M865" s="3">
        <v>150</v>
      </c>
      <c r="N865" s="21">
        <v>0.01</v>
      </c>
      <c r="O865" s="25">
        <v>400</v>
      </c>
      <c r="P865" s="21">
        <v>0.1</v>
      </c>
      <c r="Q865" s="21">
        <v>0.14000000000000001</v>
      </c>
      <c r="T865" s="25">
        <f>J865+M865</f>
        <v>400</v>
      </c>
      <c r="U865" s="21">
        <f>ROUNDDOWN(IF(T865=T864,U864,(ROW()-715)/333),2)</f>
        <v>0.45</v>
      </c>
      <c r="V865" s="21">
        <f>ROUNDDOWN(IF(O865=O864,V864,(ROW()-167)/14+0.07),2)</f>
        <v>49.92</v>
      </c>
      <c r="W865" s="25">
        <f>ROUNDDOWN(IF(I865=I864,W864,MAX(_xlfn.NORM.INV((ROW()-646)/402,250,43),150))/10,0)*10</f>
        <v>250</v>
      </c>
      <c r="X865" s="21">
        <f>ROUNDDOWN(IF(W865=W864,X864,(ROW()-646)/402),2)</f>
        <v>0.52</v>
      </c>
      <c r="Y865" s="3">
        <f>ROUNDDOWN(IF(L865=L864,Y864,MAX(_xlfn.NORM.INV((ROW()-715)/333,250,43),150))/10,0)*10</f>
        <v>240</v>
      </c>
      <c r="Z865" s="21" t="e">
        <f>ROUNDDOWN(IF(Y865=Y864,Z864,(ROW()-715)/333),2)</f>
        <v>#NUM!</v>
      </c>
    </row>
    <row r="866" spans="1:28" x14ac:dyDescent="0.2">
      <c r="A866" s="4" t="s">
        <v>1016</v>
      </c>
      <c r="B866" s="10" t="s">
        <v>1017</v>
      </c>
      <c r="C866" s="14" t="s">
        <v>991</v>
      </c>
      <c r="D866" s="10"/>
      <c r="E866" s="3" t="s">
        <v>987</v>
      </c>
      <c r="F866" s="3" t="s">
        <v>988</v>
      </c>
      <c r="G866" s="3" t="s">
        <v>20</v>
      </c>
      <c r="H866" s="3" t="s">
        <v>67</v>
      </c>
      <c r="I866" s="3">
        <v>7</v>
      </c>
      <c r="J866" s="3">
        <v>250</v>
      </c>
      <c r="K866" s="21">
        <v>0.52</v>
      </c>
      <c r="L866" s="3">
        <v>11</v>
      </c>
      <c r="M866" s="3">
        <v>200</v>
      </c>
      <c r="N866" s="21">
        <v>0.12</v>
      </c>
      <c r="O866" s="25">
        <v>450</v>
      </c>
      <c r="P866" s="21">
        <v>0.32</v>
      </c>
      <c r="Q866" s="21">
        <v>0.42</v>
      </c>
      <c r="T866" s="25">
        <f>J866+M866</f>
        <v>450</v>
      </c>
      <c r="U866" s="21">
        <f>ROUNDDOWN(IF(T866=T865,U865,(ROW()-715)/333),2)</f>
        <v>0.45</v>
      </c>
      <c r="V866" s="21">
        <f>ROUNDDOWN(IF(O866=O865,V865,(ROW()-167)/14+0.07),2)</f>
        <v>49.99</v>
      </c>
      <c r="W866" s="25">
        <f>ROUNDDOWN(IF(I866=I865,W865,MAX(_xlfn.NORM.INV((ROW()-646)/402,250,43),150))/10,0)*10</f>
        <v>250</v>
      </c>
      <c r="X866" s="21">
        <f>ROUNDDOWN(IF(W866=W865,X865,(ROW()-646)/402),2)</f>
        <v>0.52</v>
      </c>
      <c r="Y866" s="3">
        <f>ROUNDDOWN(IF(L866=L865,Y865,MAX(_xlfn.NORM.INV((ROW()-715)/333,250,43),150))/10,0)*10</f>
        <v>240</v>
      </c>
      <c r="Z866" s="21" t="e">
        <f>ROUNDDOWN(IF(Y866=Y865,Z865,(ROW()-715)/333),2)</f>
        <v>#NUM!</v>
      </c>
    </row>
    <row r="867" spans="1:28" x14ac:dyDescent="0.2">
      <c r="A867" s="4" t="s">
        <v>1296</v>
      </c>
      <c r="B867" s="10" t="s">
        <v>1297</v>
      </c>
      <c r="C867" s="14" t="s">
        <v>1273</v>
      </c>
      <c r="D867" s="10"/>
      <c r="E867" s="3" t="s">
        <v>203</v>
      </c>
      <c r="F867" s="3" t="s">
        <v>1268</v>
      </c>
      <c r="G867" s="3" t="s">
        <v>20</v>
      </c>
      <c r="H867" s="3" t="s">
        <v>67</v>
      </c>
      <c r="I867" s="3">
        <v>7</v>
      </c>
      <c r="J867" s="3">
        <v>250</v>
      </c>
      <c r="K867" s="21">
        <v>0.52</v>
      </c>
      <c r="L867" s="3">
        <v>25</v>
      </c>
      <c r="M867" s="3">
        <v>230</v>
      </c>
      <c r="N867" s="21">
        <v>0.32</v>
      </c>
      <c r="O867" s="25">
        <v>480</v>
      </c>
      <c r="P867" s="21">
        <v>0.48</v>
      </c>
      <c r="Q867" s="21">
        <v>0.54</v>
      </c>
      <c r="T867" s="25">
        <f>J867+M867</f>
        <v>480</v>
      </c>
      <c r="U867" s="21">
        <f>ROUNDDOWN(IF(T867=T866,U866,(ROW()-715)/333),2)</f>
        <v>0.45</v>
      </c>
      <c r="V867" s="21">
        <f>ROUNDDOWN(IF(O867=O866,V866,(ROW()-430)/54+0.01),2)</f>
        <v>8.1</v>
      </c>
      <c r="W867" s="25">
        <f>ROUNDDOWN(IF(I867=I866,W866,MAX(_xlfn.NORM.INV((ROW()-646)/402,250,43),150))/10,0)*10</f>
        <v>250</v>
      </c>
      <c r="X867" s="21">
        <f>ROUNDDOWN(IF(W867=W866,X866,(ROW()-646)/402),2)</f>
        <v>0.52</v>
      </c>
      <c r="Y867" s="3">
        <f>ROUNDDOWN(IF(L867=L866,Y866,MAX(_xlfn.NORM.INV((ROW()-715)/333,250,43),150))/10,0)*10</f>
        <v>240</v>
      </c>
      <c r="Z867" s="21" t="e">
        <f>ROUNDDOWN(IF(Y867=Y866,Z866,(ROW()-715)/333),2)</f>
        <v>#NUM!</v>
      </c>
    </row>
    <row r="868" spans="1:28" x14ac:dyDescent="0.2">
      <c r="A868" s="4" t="s">
        <v>1288</v>
      </c>
      <c r="B868" s="10" t="s">
        <v>1289</v>
      </c>
      <c r="C868" s="14" t="s">
        <v>1273</v>
      </c>
      <c r="D868" s="10"/>
      <c r="E868" s="3" t="s">
        <v>203</v>
      </c>
      <c r="F868" s="3" t="s">
        <v>1268</v>
      </c>
      <c r="G868" s="3" t="s">
        <v>20</v>
      </c>
      <c r="H868" s="3" t="s">
        <v>67</v>
      </c>
      <c r="I868" s="3">
        <v>7</v>
      </c>
      <c r="J868" s="3">
        <v>250</v>
      </c>
      <c r="K868" s="21">
        <v>0.52</v>
      </c>
      <c r="L868" s="3">
        <v>68</v>
      </c>
      <c r="M868" s="3">
        <v>290</v>
      </c>
      <c r="N868" s="21">
        <v>0.82</v>
      </c>
      <c r="O868" s="25">
        <v>540</v>
      </c>
      <c r="P868" s="21">
        <v>0.8</v>
      </c>
      <c r="Q868" s="21">
        <v>0.86</v>
      </c>
      <c r="T868" s="25">
        <f>J868+M868</f>
        <v>540</v>
      </c>
      <c r="U868" s="21">
        <f>ROUNDDOWN(IF(T868=T867,U867,(ROW()-715)/333),2)</f>
        <v>0.45</v>
      </c>
      <c r="V868" s="21">
        <f>ROUNDDOWN(IF(O868=O867,V867,(ROW()-430)/54+0.01),2)</f>
        <v>8.1199999999999992</v>
      </c>
      <c r="W868" s="25">
        <f>ROUNDDOWN(IF(I868=I867,W867,MAX(_xlfn.NORM.INV((ROW()-646)/402,250,43),150))/10,0)*10</f>
        <v>250</v>
      </c>
      <c r="X868" s="21">
        <f>ROUNDDOWN(IF(W868=W867,X867,(ROW()-646)/402),2)</f>
        <v>0.52</v>
      </c>
      <c r="Y868" s="3">
        <f>ROUNDDOWN(IF(L868=L867,Y867,MAX(_xlfn.NORM.INV((ROW()-715)/333,250,43),150))/10,0)*10</f>
        <v>240</v>
      </c>
      <c r="Z868" s="21" t="e">
        <f>ROUNDDOWN(IF(Y868=Y867,Z867,(ROW()-715)/333),2)</f>
        <v>#NUM!</v>
      </c>
    </row>
    <row r="869" spans="1:28" x14ac:dyDescent="0.2">
      <c r="A869" s="9" t="s">
        <v>153</v>
      </c>
      <c r="B869" s="10" t="s">
        <v>154</v>
      </c>
      <c r="C869" s="14" t="s">
        <v>152</v>
      </c>
      <c r="D869" s="10"/>
      <c r="E869" s="3" t="s">
        <v>144</v>
      </c>
      <c r="F869" s="3" t="s">
        <v>145</v>
      </c>
      <c r="G869" s="3" t="s">
        <v>20</v>
      </c>
      <c r="H869" s="3" t="s">
        <v>21</v>
      </c>
      <c r="I869" s="3">
        <v>7</v>
      </c>
      <c r="J869" s="3">
        <v>250</v>
      </c>
      <c r="K869" s="21">
        <v>0.52</v>
      </c>
      <c r="L869" s="3">
        <v>8</v>
      </c>
      <c r="M869" s="3">
        <v>230</v>
      </c>
      <c r="N869" s="21">
        <v>0.35</v>
      </c>
      <c r="O869" s="25">
        <v>480</v>
      </c>
      <c r="P869" s="21">
        <v>0.25</v>
      </c>
      <c r="Q869" s="21">
        <v>0.49</v>
      </c>
      <c r="T869" s="25">
        <f>J869+M869</f>
        <v>480</v>
      </c>
      <c r="U869" s="21">
        <f>ROUNDDOWN(IF(T869=T868,U868,(ROW()-646)/69+0.01),2)</f>
        <v>3.24</v>
      </c>
      <c r="V869" s="21">
        <f>ROUNDDOWN(IF(O869=O868,V868,(ROW()-552)/6+0.16),2)</f>
        <v>52.99</v>
      </c>
      <c r="W869" s="25">
        <f>ROUNDDOWN(IF(I869=I868,W868,MAX(_xlfn.NORM.INV((ROW()-646)/402,250,43),150))/10,0)*10</f>
        <v>250</v>
      </c>
      <c r="X869" s="21">
        <f>ROUNDDOWN(IF(W869=W868,X868,(ROW()-646)/402),2)</f>
        <v>0.52</v>
      </c>
      <c r="Y869" s="3" t="e">
        <f>ROUNDDOWN(IF(L869=L870,Y868,MAX(_xlfn.NORM.INV((ROW()-646)/69,250,43),150))/10,0)*10</f>
        <v>#NUM!</v>
      </c>
      <c r="Z869" s="21" t="e">
        <f>ROUNDDOWN(IF(Y869=Y868,Z868,(ROW()-646)/69+0.02),2)</f>
        <v>#NUM!</v>
      </c>
    </row>
    <row r="870" spans="1:28" x14ac:dyDescent="0.2">
      <c r="A870" s="4" t="s">
        <v>909</v>
      </c>
      <c r="B870" s="10" t="s">
        <v>910</v>
      </c>
      <c r="C870" s="14" t="s">
        <v>900</v>
      </c>
      <c r="D870" s="2" t="s">
        <v>911</v>
      </c>
      <c r="E870" s="3" t="s">
        <v>894</v>
      </c>
      <c r="F870" s="3" t="s">
        <v>895</v>
      </c>
      <c r="G870" s="3" t="s">
        <v>20</v>
      </c>
      <c r="H870" s="3" t="s">
        <v>67</v>
      </c>
      <c r="I870" s="2">
        <v>7</v>
      </c>
      <c r="J870" s="3">
        <v>250</v>
      </c>
      <c r="K870" s="23">
        <v>0.52</v>
      </c>
      <c r="L870" s="2">
        <v>13</v>
      </c>
      <c r="M870" s="3">
        <v>210</v>
      </c>
      <c r="N870" s="21">
        <v>0.18</v>
      </c>
      <c r="O870" s="25">
        <v>460</v>
      </c>
      <c r="P870" s="21">
        <v>0.38</v>
      </c>
      <c r="Q870" s="21">
        <v>0.47</v>
      </c>
      <c r="T870" s="25">
        <f>J870+M870</f>
        <v>460</v>
      </c>
      <c r="U870" s="21">
        <f>ROUNDDOWN(IF(T870=T869,U869,(ROW()-715)/333),2)</f>
        <v>0.46</v>
      </c>
      <c r="V870" s="21">
        <f>ROUNDDOWN(IF(O870=O869,V869,(ROW()-868)/19+0.05),2)</f>
        <v>0.15</v>
      </c>
      <c r="W870" s="25">
        <f>ROUNDDOWN(IF(I870=I869,W869,MAX(_xlfn.NORM.INV((ROW()-646)/402,250,43),150))/10,0)*10</f>
        <v>250</v>
      </c>
      <c r="X870" s="21">
        <f>ROUNDDOWN(IF(W870=W869,X869,(ROW()-646)/402),2)</f>
        <v>0.52</v>
      </c>
      <c r="Y870" s="3">
        <f>ROUNDDOWN(IF(L870=L869,Y869,MAX(_xlfn.NORM.INV((ROW()-715)/333,250,43),150))/10,0)*10</f>
        <v>240</v>
      </c>
      <c r="Z870" s="21" t="e">
        <f>ROUNDDOWN(IF(Y870=Y869,Z869,(ROW()-715)/333),2)</f>
        <v>#NUM!</v>
      </c>
    </row>
    <row r="871" spans="1:28" x14ac:dyDescent="0.2">
      <c r="A871" s="3" t="s">
        <v>2363</v>
      </c>
      <c r="B871" s="3" t="s">
        <v>2364</v>
      </c>
      <c r="C871" s="14" t="s">
        <v>2365</v>
      </c>
      <c r="E871" s="3" t="s">
        <v>2366</v>
      </c>
      <c r="F871" s="3" t="s">
        <v>2367</v>
      </c>
      <c r="G871" s="3" t="s">
        <v>20</v>
      </c>
      <c r="H871" s="3" t="s">
        <v>67</v>
      </c>
      <c r="I871" s="3">
        <v>7</v>
      </c>
      <c r="J871" s="3">
        <v>250</v>
      </c>
      <c r="K871" s="21">
        <v>0.52</v>
      </c>
      <c r="L871" s="3">
        <v>12</v>
      </c>
      <c r="M871" s="3">
        <v>210</v>
      </c>
      <c r="N871" s="21">
        <v>0.18</v>
      </c>
      <c r="O871" s="25">
        <v>460</v>
      </c>
      <c r="P871" s="21">
        <v>0.38</v>
      </c>
      <c r="Q871" s="21">
        <v>0.99</v>
      </c>
      <c r="T871" s="25">
        <f>J871+M871</f>
        <v>460</v>
      </c>
      <c r="U871" s="21">
        <f>ROUNDDOWN(IF(T871=T870,U870,(ROW()-715)/333),2)</f>
        <v>0.46</v>
      </c>
      <c r="V871" s="21">
        <v>0.99</v>
      </c>
      <c r="W871" s="25">
        <f>ROUNDDOWN(IF(I871=I870,W870,MAX(_xlfn.NORM.INV((ROW()-646)/402,250,43),150))/10,0)*10</f>
        <v>250</v>
      </c>
      <c r="X871" s="21">
        <f>ROUNDDOWN(IF(W871=W870,X870,(ROW()-646)/402),2)</f>
        <v>0.52</v>
      </c>
      <c r="Y871" s="3">
        <f>ROUNDDOWN(IF(L871=L870,Y870,MAX(_xlfn.NORM.INV((ROW()-715)/333,250,43),150))/10,0)*10</f>
        <v>240</v>
      </c>
      <c r="Z871" s="21" t="e">
        <f>ROUNDDOWN(IF(Y871=Y870,Z870,(ROW()-715)/333),2)</f>
        <v>#NUM!</v>
      </c>
    </row>
    <row r="872" spans="1:28" x14ac:dyDescent="0.2">
      <c r="A872" s="4" t="s">
        <v>1838</v>
      </c>
      <c r="B872" s="10" t="s">
        <v>1839</v>
      </c>
      <c r="C872" s="14" t="s">
        <v>1827</v>
      </c>
      <c r="D872" s="10"/>
      <c r="E872" s="3" t="s">
        <v>1744</v>
      </c>
      <c r="F872" s="3" t="s">
        <v>1744</v>
      </c>
      <c r="G872" s="3" t="s">
        <v>20</v>
      </c>
      <c r="H872" s="3" t="s">
        <v>21</v>
      </c>
      <c r="I872" s="3">
        <v>8</v>
      </c>
      <c r="J872" s="3">
        <v>250</v>
      </c>
      <c r="K872" s="21">
        <v>0.52</v>
      </c>
      <c r="L872" s="3">
        <v>10</v>
      </c>
      <c r="M872" s="3">
        <v>230</v>
      </c>
      <c r="N872" s="21">
        <v>0.35</v>
      </c>
      <c r="O872" s="25">
        <v>480</v>
      </c>
      <c r="P872" s="21">
        <v>0.25</v>
      </c>
      <c r="Q872" s="21">
        <v>0.31</v>
      </c>
      <c r="T872" s="25">
        <f>J872+M872</f>
        <v>480</v>
      </c>
      <c r="U872" s="21">
        <f>ROUNDDOWN(IF(T872=T871,U871,(ROW()-646)/69+0.01),2)</f>
        <v>3.28</v>
      </c>
      <c r="V872" s="21">
        <f>ROUNDDOWN(IF(O872=O871,V871,(ROW()-91)/19+0.05),2)</f>
        <v>41.15</v>
      </c>
      <c r="W872" s="25">
        <f>ROUNDDOWN(IF(I872=I871,W871,MAX(_xlfn.NORM.INV((ROW()-646)/402,250,43),150))/10,0)*10</f>
        <v>250</v>
      </c>
      <c r="X872" s="21">
        <f>ROUNDDOWN(IF(W872=W871,X871,(ROW()-646)/402),2)</f>
        <v>0.52</v>
      </c>
      <c r="Y872" s="3" t="e">
        <f>ROUNDDOWN(IF(L872=L873,Y871,MAX(_xlfn.NORM.INV((ROW()-646)/69,250,43),150))/10,0)*10</f>
        <v>#NUM!</v>
      </c>
      <c r="Z872" s="21" t="e">
        <f>ROUNDDOWN(IF(Y872=Y871,Z871,(ROW()-646)/69+0.02),2)</f>
        <v>#NUM!</v>
      </c>
    </row>
    <row r="873" spans="1:28" x14ac:dyDescent="0.2">
      <c r="A873" s="4" t="s">
        <v>1803</v>
      </c>
      <c r="B873" s="10" t="s">
        <v>1804</v>
      </c>
      <c r="C873" s="14" t="s">
        <v>1743</v>
      </c>
      <c r="D873" s="10"/>
      <c r="E873" s="3" t="s">
        <v>1744</v>
      </c>
      <c r="F873" s="3" t="s">
        <v>1744</v>
      </c>
      <c r="G873" s="3" t="s">
        <v>20</v>
      </c>
      <c r="H873" s="3" t="s">
        <v>67</v>
      </c>
      <c r="I873" s="3">
        <v>8</v>
      </c>
      <c r="J873" s="3">
        <v>250</v>
      </c>
      <c r="K873" s="21">
        <v>0.52</v>
      </c>
      <c r="L873" s="3">
        <v>18</v>
      </c>
      <c r="M873" s="3">
        <v>220</v>
      </c>
      <c r="N873" s="21">
        <v>0.26</v>
      </c>
      <c r="O873" s="25">
        <v>470</v>
      </c>
      <c r="P873" s="21">
        <v>0.44</v>
      </c>
      <c r="Q873" s="21">
        <v>0.42</v>
      </c>
      <c r="T873" s="25">
        <f>J873+M873</f>
        <v>470</v>
      </c>
      <c r="U873" s="21">
        <f>ROUNDDOWN(IF(T873=T872,U872,(ROW()-715)/333),2)</f>
        <v>0.47</v>
      </c>
      <c r="V873" s="21">
        <f>ROUNDDOWN(IF(O873=O872,V872,(ROW()-110)/40+0.02),2)</f>
        <v>19.09</v>
      </c>
      <c r="W873" s="25">
        <f>ROUNDDOWN(IF(I873=I872,W872,MAX(_xlfn.NORM.INV((ROW()-646)/402,250,43),150))/10,0)*10</f>
        <v>250</v>
      </c>
      <c r="X873" s="21">
        <f>ROUNDDOWN(IF(W873=W872,X872,(ROW()-646)/402),2)</f>
        <v>0.52</v>
      </c>
      <c r="Y873" s="3">
        <f>ROUNDDOWN(IF(L873=L872,Y872,MAX(_xlfn.NORM.INV((ROW()-715)/333,250,43),150))/10,0)*10</f>
        <v>240</v>
      </c>
      <c r="Z873" s="21" t="e">
        <f>ROUNDDOWN(IF(Y873=Y872,Z872,(ROW()-715)/333),2)</f>
        <v>#NUM!</v>
      </c>
    </row>
    <row r="874" spans="1:28" x14ac:dyDescent="0.2">
      <c r="A874" s="5" t="s">
        <v>1775</v>
      </c>
      <c r="B874" s="10" t="s">
        <v>1776</v>
      </c>
      <c r="C874" s="14" t="s">
        <v>1743</v>
      </c>
      <c r="D874" s="10"/>
      <c r="E874" s="3" t="s">
        <v>1744</v>
      </c>
      <c r="F874" s="3" t="s">
        <v>1744</v>
      </c>
      <c r="G874" s="3" t="s">
        <v>20</v>
      </c>
      <c r="H874" s="3" t="s">
        <v>67</v>
      </c>
      <c r="I874" s="3">
        <v>8</v>
      </c>
      <c r="J874" s="3">
        <v>250</v>
      </c>
      <c r="K874" s="21">
        <v>0.52</v>
      </c>
      <c r="L874" s="3">
        <v>54</v>
      </c>
      <c r="M874" s="3">
        <v>280</v>
      </c>
      <c r="N874" s="21">
        <v>0.76</v>
      </c>
      <c r="O874" s="25">
        <v>530</v>
      </c>
      <c r="P874" s="21">
        <v>0.75</v>
      </c>
      <c r="Q874" s="21">
        <v>0.72</v>
      </c>
      <c r="T874" s="25">
        <f>J874+M874</f>
        <v>530</v>
      </c>
      <c r="U874" s="21">
        <f>ROUNDDOWN(IF(T874=T873,U873,(ROW()-715)/333),2)</f>
        <v>0.47</v>
      </c>
      <c r="V874" s="21">
        <f>ROUNDDOWN(IF(O874=O873,V873,(ROW()-110)/40+0.02),2)</f>
        <v>19.12</v>
      </c>
      <c r="W874" s="25">
        <f>ROUNDDOWN(IF(I874=I873,W873,MAX(_xlfn.NORM.INV((ROW()-646)/402,250,43),150))/10,0)*10</f>
        <v>250</v>
      </c>
      <c r="X874" s="21">
        <f>ROUNDDOWN(IF(W874=W873,X873,(ROW()-646)/402),2)</f>
        <v>0.52</v>
      </c>
      <c r="Y874" s="3">
        <f>ROUNDDOWN(IF(L874=L873,Y873,MAX(_xlfn.NORM.INV((ROW()-715)/333,250,43),150))/10,0)*10</f>
        <v>240</v>
      </c>
      <c r="Z874" s="21" t="e">
        <f>ROUNDDOWN(IF(Y874=Y873,Z873,(ROW()-715)/333),2)</f>
        <v>#NUM!</v>
      </c>
    </row>
    <row r="875" spans="1:28" x14ac:dyDescent="0.2">
      <c r="A875" s="3" t="s">
        <v>2248</v>
      </c>
      <c r="B875" s="3" t="s">
        <v>2249</v>
      </c>
      <c r="C875" s="14" t="s">
        <v>2225</v>
      </c>
      <c r="E875" s="3" t="s">
        <v>2226</v>
      </c>
      <c r="F875" s="3" t="s">
        <v>2227</v>
      </c>
      <c r="G875" s="3" t="s">
        <v>20</v>
      </c>
      <c r="H875" s="3" t="s">
        <v>67</v>
      </c>
      <c r="I875" s="3">
        <v>8</v>
      </c>
      <c r="J875" s="3">
        <v>250</v>
      </c>
      <c r="K875" s="21">
        <v>0.52</v>
      </c>
      <c r="L875" s="3">
        <v>6</v>
      </c>
      <c r="M875" s="3">
        <v>190</v>
      </c>
      <c r="N875" s="21">
        <v>0.08</v>
      </c>
      <c r="O875" s="25">
        <v>440</v>
      </c>
      <c r="P875" s="21">
        <v>0.26</v>
      </c>
      <c r="Q875" s="21">
        <v>0.62</v>
      </c>
      <c r="T875" s="25">
        <f>J875+M875</f>
        <v>440</v>
      </c>
      <c r="U875" s="21">
        <f>ROUNDDOWN(IF(T875=T874,U874,(ROW()-715)/333),2)</f>
        <v>0.48</v>
      </c>
      <c r="V875" s="21">
        <f>ROUNDDOWN(IF(O875=O874,V874,(ROW()-192)/27+0.03),2)</f>
        <v>25.32</v>
      </c>
      <c r="W875" s="25">
        <f>ROUNDDOWN(IF(I875=I874,W874,MAX(_xlfn.NORM.INV((ROW()-646)/402,250,43),150))/10,0)*10</f>
        <v>250</v>
      </c>
      <c r="X875" s="21">
        <f>ROUNDDOWN(IF(W875=W874,X874,(ROW()-646)/402),2)</f>
        <v>0.52</v>
      </c>
      <c r="Y875" s="3">
        <f>ROUNDDOWN(IF(L875=L874,Y874,MAX(_xlfn.NORM.INV((ROW()-715)/333,250,43),150))/10,0)*10</f>
        <v>240</v>
      </c>
      <c r="Z875" s="21" t="e">
        <f>ROUNDDOWN(IF(Y875=Y874,Z874,(ROW()-715)/333),2)</f>
        <v>#NUM!</v>
      </c>
    </row>
    <row r="876" spans="1:28" x14ac:dyDescent="0.2">
      <c r="A876" s="3" t="s">
        <v>2270</v>
      </c>
      <c r="B876" s="3" t="s">
        <v>2271</v>
      </c>
      <c r="C876" s="14" t="s">
        <v>2225</v>
      </c>
      <c r="E876" s="3" t="s">
        <v>2226</v>
      </c>
      <c r="F876" s="3" t="s">
        <v>2227</v>
      </c>
      <c r="G876" s="3" t="s">
        <v>20</v>
      </c>
      <c r="H876" s="3" t="s">
        <v>67</v>
      </c>
      <c r="I876" s="3">
        <v>8</v>
      </c>
      <c r="J876" s="3">
        <v>250</v>
      </c>
      <c r="K876" s="21">
        <v>0.52</v>
      </c>
      <c r="L876" s="3">
        <v>11</v>
      </c>
      <c r="M876" s="3">
        <v>200</v>
      </c>
      <c r="N876" s="21">
        <v>0.12</v>
      </c>
      <c r="O876" s="25">
        <v>450</v>
      </c>
      <c r="P876" s="21">
        <v>0.32</v>
      </c>
      <c r="Q876" s="21">
        <v>0.73</v>
      </c>
      <c r="T876" s="25">
        <f>J876+M876</f>
        <v>450</v>
      </c>
      <c r="U876" s="21">
        <f>ROUNDDOWN(IF(T876=T875,U875,(ROW()-715)/333),2)</f>
        <v>0.48</v>
      </c>
      <c r="V876" s="21">
        <f>ROUNDDOWN(IF(O876=O875,V875,(ROW()-192)/27+0.03),2)</f>
        <v>25.36</v>
      </c>
      <c r="W876" s="25">
        <f>ROUNDDOWN(IF(I876=I875,W875,MAX(_xlfn.NORM.INV((ROW()-646)/402,250,43),150))/10,0)*10</f>
        <v>250</v>
      </c>
      <c r="X876" s="21">
        <f>ROUNDDOWN(IF(W876=W875,X875,(ROW()-646)/402),2)</f>
        <v>0.52</v>
      </c>
      <c r="Y876" s="3">
        <f>ROUNDDOWN(IF(L876=L875,Y875,MAX(_xlfn.NORM.INV((ROW()-715)/333,250,43),150))/10,0)*10</f>
        <v>240</v>
      </c>
      <c r="Z876" s="21" t="e">
        <f>ROUNDDOWN(IF(Y876=Y875,Z875,(ROW()-715)/333),2)</f>
        <v>#NUM!</v>
      </c>
    </row>
    <row r="877" spans="1:28" x14ac:dyDescent="0.2">
      <c r="A877" s="4" t="s">
        <v>1249</v>
      </c>
      <c r="B877" s="10" t="s">
        <v>1250</v>
      </c>
      <c r="C877" s="14" t="s">
        <v>1251</v>
      </c>
      <c r="D877" s="10"/>
      <c r="E877" s="3" t="s">
        <v>203</v>
      </c>
      <c r="F877" s="3" t="s">
        <v>1252</v>
      </c>
      <c r="G877" s="3" t="s">
        <v>20</v>
      </c>
      <c r="H877" s="3" t="s">
        <v>67</v>
      </c>
      <c r="I877" s="3">
        <v>8</v>
      </c>
      <c r="J877" s="3">
        <v>250</v>
      </c>
      <c r="K877" s="21">
        <v>0.52</v>
      </c>
      <c r="L877" s="3">
        <v>37</v>
      </c>
      <c r="M877" s="3">
        <v>250</v>
      </c>
      <c r="N877" s="21">
        <v>0.5</v>
      </c>
      <c r="O877" s="25">
        <v>500</v>
      </c>
      <c r="P877" s="21">
        <v>0.6</v>
      </c>
      <c r="Q877" s="21">
        <v>0.63</v>
      </c>
      <c r="T877" s="25">
        <f>J877+M877</f>
        <v>500</v>
      </c>
      <c r="U877" s="21">
        <f>ROUNDDOWN(IF(T877=T876,U876,(ROW()-715)/333),2)</f>
        <v>0.48</v>
      </c>
      <c r="V877" s="21">
        <f>ROUNDDOWN(IF(O877=O876,V876,(ROW()-430)/54+0.01),2)</f>
        <v>8.2799999999999994</v>
      </c>
      <c r="W877" s="25">
        <f>ROUNDDOWN(IF(I877=I876,W876,MAX(_xlfn.NORM.INV((ROW()-646)/402,250,43),150))/10,0)*10</f>
        <v>250</v>
      </c>
      <c r="X877" s="21">
        <f>ROUNDDOWN(IF(W877=W876,X876,(ROW()-646)/402),2)</f>
        <v>0.52</v>
      </c>
      <c r="Y877" s="3">
        <f>ROUNDDOWN(IF(L877=L876,Y876,MAX(_xlfn.NORM.INV((ROW()-715)/333,250,43),150))/10,0)*10</f>
        <v>240</v>
      </c>
      <c r="Z877" s="21" t="e">
        <f>ROUNDDOWN(IF(Y877=Y876,Z876,(ROW()-715)/333),2)</f>
        <v>#NUM!</v>
      </c>
    </row>
    <row r="878" spans="1:28" x14ac:dyDescent="0.2">
      <c r="A878" s="4" t="s">
        <v>446</v>
      </c>
      <c r="B878" s="10" t="s">
        <v>447</v>
      </c>
      <c r="C878" s="14" t="s">
        <v>437</v>
      </c>
      <c r="D878" s="10"/>
      <c r="E878" s="3" t="s">
        <v>203</v>
      </c>
      <c r="F878" s="3" t="s">
        <v>423</v>
      </c>
      <c r="G878" s="3" t="s">
        <v>20</v>
      </c>
      <c r="H878" s="3" t="s">
        <v>67</v>
      </c>
      <c r="I878" s="3">
        <v>8</v>
      </c>
      <c r="J878" s="3">
        <v>250</v>
      </c>
      <c r="K878" s="21">
        <v>0.52</v>
      </c>
      <c r="L878" s="3">
        <v>39</v>
      </c>
      <c r="M878" s="3">
        <v>250</v>
      </c>
      <c r="N878" s="21">
        <v>0.5</v>
      </c>
      <c r="O878" s="25">
        <v>500</v>
      </c>
      <c r="P878" s="21">
        <v>0.6</v>
      </c>
      <c r="Q878" s="21">
        <v>0.63</v>
      </c>
      <c r="T878" s="25">
        <f>J878+M878</f>
        <v>500</v>
      </c>
      <c r="U878" s="21">
        <f>ROUNDDOWN(IF(T878=T877,U877,(ROW()-715)/333),2)</f>
        <v>0.48</v>
      </c>
      <c r="V878" s="21">
        <f>ROUNDDOWN(IF(O878=O877,V877,(ROW()-430)/54+0.01),2)</f>
        <v>8.2799999999999994</v>
      </c>
      <c r="W878" s="25">
        <f>ROUNDDOWN(IF(I878=I877,W877,MAX(_xlfn.NORM.INV((ROW()-646)/402,250,43),150))/10,0)*10</f>
        <v>250</v>
      </c>
      <c r="X878" s="21">
        <f>ROUNDDOWN(IF(W878=W877,X877,(ROW()-646)/402),2)</f>
        <v>0.52</v>
      </c>
      <c r="Y878" s="3">
        <f>ROUNDDOWN(IF(L878=L877,Y877,MAX(_xlfn.NORM.INV((ROW()-715)/333,250,43),150))/10,0)*10</f>
        <v>240</v>
      </c>
      <c r="Z878" s="21" t="e">
        <f>ROUNDDOWN(IF(Y878=Y877,Z877,(ROW()-715)/333),2)</f>
        <v>#NUM!</v>
      </c>
    </row>
    <row r="879" spans="1:28" x14ac:dyDescent="0.2">
      <c r="A879" s="4" t="s">
        <v>458</v>
      </c>
      <c r="B879" s="10" t="s">
        <v>459</v>
      </c>
      <c r="C879" s="14" t="s">
        <v>437</v>
      </c>
      <c r="D879" s="10"/>
      <c r="E879" s="3" t="s">
        <v>203</v>
      </c>
      <c r="F879" s="3" t="s">
        <v>423</v>
      </c>
      <c r="G879" s="3" t="s">
        <v>20</v>
      </c>
      <c r="H879" s="3" t="s">
        <v>67</v>
      </c>
      <c r="I879" s="3">
        <v>8</v>
      </c>
      <c r="J879" s="3">
        <v>250</v>
      </c>
      <c r="K879" s="21">
        <v>0.52</v>
      </c>
      <c r="L879" s="3">
        <v>49</v>
      </c>
      <c r="M879" s="2">
        <v>270</v>
      </c>
      <c r="N879" s="23">
        <v>0.68</v>
      </c>
      <c r="O879" s="28">
        <v>520</v>
      </c>
      <c r="P879" s="23">
        <v>0.72</v>
      </c>
      <c r="Q879" s="23">
        <v>0.8</v>
      </c>
      <c r="S879" s="23"/>
      <c r="T879" s="25">
        <f>J879+M879</f>
        <v>520</v>
      </c>
      <c r="U879" s="21">
        <f>ROUNDDOWN(IF(T879=T878,U878,(ROW()-715)/333),2)</f>
        <v>0.49</v>
      </c>
      <c r="V879" s="21">
        <f>ROUNDDOWN(IF(O879=O878,V878,(ROW()-430)/54+0.01),2)</f>
        <v>8.32</v>
      </c>
      <c r="W879" s="25">
        <f>ROUNDDOWN(IF(I879=I878,W878,MAX(_xlfn.NORM.INV((ROW()-646)/402,250,43),150))/10,0)*10</f>
        <v>250</v>
      </c>
      <c r="X879" s="21">
        <f>ROUNDDOWN(IF(W879=W878,X878,(ROW()-646)/402),2)</f>
        <v>0.52</v>
      </c>
      <c r="Y879" s="3">
        <f>ROUNDDOWN(IF(L879=L878,Y878,MAX(_xlfn.NORM.INV((ROW()-715)/333,250,43),150))/10,0)*10</f>
        <v>240</v>
      </c>
      <c r="Z879" s="21" t="e">
        <f>ROUNDDOWN(IF(Y879=Y878,Z878,(ROW()-715)/333),2)</f>
        <v>#NUM!</v>
      </c>
      <c r="AA879" s="2"/>
      <c r="AB879" s="2"/>
    </row>
    <row r="880" spans="1:28" x14ac:dyDescent="0.2">
      <c r="A880" s="5" t="s">
        <v>450</v>
      </c>
      <c r="B880" s="10" t="s">
        <v>451</v>
      </c>
      <c r="C880" s="14" t="s">
        <v>437</v>
      </c>
      <c r="D880" s="10"/>
      <c r="E880" s="3" t="s">
        <v>203</v>
      </c>
      <c r="F880" s="3" t="s">
        <v>423</v>
      </c>
      <c r="G880" s="3" t="s">
        <v>20</v>
      </c>
      <c r="H880" s="3" t="s">
        <v>67</v>
      </c>
      <c r="I880" s="3">
        <v>8</v>
      </c>
      <c r="J880" s="3">
        <v>250</v>
      </c>
      <c r="K880" s="21">
        <v>0.52</v>
      </c>
      <c r="L880" s="3">
        <v>68</v>
      </c>
      <c r="M880" s="3">
        <v>290</v>
      </c>
      <c r="N880" s="21">
        <v>0.82</v>
      </c>
      <c r="O880" s="25">
        <v>540</v>
      </c>
      <c r="P880" s="21">
        <v>0.8</v>
      </c>
      <c r="Q880" s="21">
        <v>0.86</v>
      </c>
      <c r="T880" s="25">
        <f>J880+M880</f>
        <v>540</v>
      </c>
      <c r="U880" s="21">
        <f>ROUNDDOWN(IF(T880=T879,U879,(ROW()-715)/333),2)</f>
        <v>0.49</v>
      </c>
      <c r="V880" s="21">
        <f>ROUNDDOWN(IF(O880=O879,V879,(ROW()-430)/54+0.01),2)</f>
        <v>8.34</v>
      </c>
      <c r="W880" s="25">
        <f>ROUNDDOWN(IF(I880=I879,W879,MAX(_xlfn.NORM.INV((ROW()-646)/402,250,43),150))/10,0)*10</f>
        <v>250</v>
      </c>
      <c r="X880" s="21">
        <f>ROUNDDOWN(IF(W880=W879,X879,(ROW()-646)/402),2)</f>
        <v>0.52</v>
      </c>
      <c r="Y880" s="3">
        <f>ROUNDDOWN(IF(L880=L879,Y879,MAX(_xlfn.NORM.INV((ROW()-715)/333,250,43),150))/10,0)*10</f>
        <v>240</v>
      </c>
      <c r="Z880" s="21" t="e">
        <f>ROUNDDOWN(IF(Y880=Y879,Z879,(ROW()-715)/333),2)</f>
        <v>#NUM!</v>
      </c>
    </row>
    <row r="881" spans="1:34" x14ac:dyDescent="0.2">
      <c r="A881" s="9" t="s">
        <v>146</v>
      </c>
      <c r="B881" s="10" t="s">
        <v>147</v>
      </c>
      <c r="C881" s="14" t="s">
        <v>143</v>
      </c>
      <c r="D881" s="10"/>
      <c r="E881" s="3" t="s">
        <v>144</v>
      </c>
      <c r="F881" s="3" t="s">
        <v>145</v>
      </c>
      <c r="G881" s="3" t="s">
        <v>20</v>
      </c>
      <c r="H881" s="3" t="s">
        <v>67</v>
      </c>
      <c r="I881" s="3">
        <v>8</v>
      </c>
      <c r="J881" s="3">
        <v>250</v>
      </c>
      <c r="K881" s="21">
        <v>0.52</v>
      </c>
      <c r="L881" s="3">
        <v>24</v>
      </c>
      <c r="M881" s="3">
        <v>230</v>
      </c>
      <c r="N881" s="21">
        <v>0.32</v>
      </c>
      <c r="O881" s="25">
        <v>480</v>
      </c>
      <c r="P881" s="21">
        <v>0.48</v>
      </c>
      <c r="Q881" s="21">
        <v>0.49</v>
      </c>
      <c r="T881" s="25">
        <f>J881+M881</f>
        <v>480</v>
      </c>
      <c r="U881" s="21">
        <f>ROUNDDOWN(IF(T881=T880,U880,(ROW()-715)/333),2)</f>
        <v>0.49</v>
      </c>
      <c r="V881" s="21">
        <f>ROUNDDOWN(IF(O881=O880,V880,(ROW()-558)/8+0.12),2)</f>
        <v>40.49</v>
      </c>
      <c r="W881" s="25">
        <f>ROUNDDOWN(IF(I881=I880,W880,MAX(_xlfn.NORM.INV((ROW()-646)/402,250,43),150))/10,0)*10</f>
        <v>250</v>
      </c>
      <c r="X881" s="21">
        <f>ROUNDDOWN(IF(W881=W880,X880,(ROW()-646)/402),2)</f>
        <v>0.52</v>
      </c>
      <c r="Y881" s="3">
        <f>ROUNDDOWN(IF(L881=L880,Y880,MAX(_xlfn.NORM.INV((ROW()-715)/333,250,43),150))/10,0)*10</f>
        <v>240</v>
      </c>
      <c r="Z881" s="21" t="e">
        <f>ROUNDDOWN(IF(Y881=Y880,Z880,(ROW()-715)/333),2)</f>
        <v>#NUM!</v>
      </c>
    </row>
    <row r="882" spans="1:34" x14ac:dyDescent="0.2">
      <c r="A882" s="9" t="s">
        <v>141</v>
      </c>
      <c r="B882" s="10" t="s">
        <v>142</v>
      </c>
      <c r="C882" s="14" t="s">
        <v>143</v>
      </c>
      <c r="D882" s="10"/>
      <c r="E882" s="3" t="s">
        <v>144</v>
      </c>
      <c r="F882" s="3" t="s">
        <v>145</v>
      </c>
      <c r="G882" s="3" t="s">
        <v>20</v>
      </c>
      <c r="H882" s="3" t="s">
        <v>67</v>
      </c>
      <c r="I882" s="3">
        <v>8</v>
      </c>
      <c r="J882" s="3">
        <v>250</v>
      </c>
      <c r="K882" s="21">
        <v>0.52</v>
      </c>
      <c r="L882" s="3">
        <v>67</v>
      </c>
      <c r="M882" s="3">
        <v>290</v>
      </c>
      <c r="N882" s="21">
        <v>0.82</v>
      </c>
      <c r="O882" s="25">
        <v>540</v>
      </c>
      <c r="P882" s="21">
        <v>0.8</v>
      </c>
      <c r="Q882" s="21">
        <v>0.62</v>
      </c>
      <c r="T882" s="25">
        <f>J882+M882</f>
        <v>540</v>
      </c>
      <c r="U882" s="21">
        <f>ROUNDDOWN(IF(T882=T881,U881,(ROW()-715)/333),2)</f>
        <v>0.5</v>
      </c>
      <c r="V882" s="21">
        <f>ROUNDDOWN(IF(O882=O881,V881,(ROW()-558)/8+0.12),2)</f>
        <v>40.619999999999997</v>
      </c>
      <c r="W882" s="25">
        <f>ROUNDDOWN(IF(I882=I881,W881,MAX(_xlfn.NORM.INV((ROW()-646)/402,250,43),150))/10,0)*10</f>
        <v>250</v>
      </c>
      <c r="X882" s="21">
        <f>ROUNDDOWN(IF(W882=W881,X881,(ROW()-646)/402),2)</f>
        <v>0.52</v>
      </c>
      <c r="Y882" s="3">
        <f>ROUNDDOWN(IF(L882=L881,Y881,MAX(_xlfn.NORM.INV((ROW()-715)/333,250,43),150))/10,0)*10</f>
        <v>250</v>
      </c>
      <c r="Z882" s="21">
        <f>ROUNDDOWN(IF(Y882=Y881,Z881,(ROW()-715)/333),2)</f>
        <v>0.5</v>
      </c>
    </row>
    <row r="883" spans="1:34" x14ac:dyDescent="0.2">
      <c r="A883" s="4" t="s">
        <v>1698</v>
      </c>
      <c r="B883" s="10" t="s">
        <v>1699</v>
      </c>
      <c r="C883" s="14" t="s">
        <v>1638</v>
      </c>
      <c r="D883" s="10"/>
      <c r="E883" s="3" t="s">
        <v>576</v>
      </c>
      <c r="F883" s="3" t="s">
        <v>1639</v>
      </c>
      <c r="G883" s="3" t="s">
        <v>20</v>
      </c>
      <c r="H883" s="3" t="s">
        <v>67</v>
      </c>
      <c r="I883" s="3">
        <v>8</v>
      </c>
      <c r="J883" s="3">
        <v>250</v>
      </c>
      <c r="K883" s="21">
        <v>0.52</v>
      </c>
      <c r="L883" s="3">
        <v>30</v>
      </c>
      <c r="M883" s="3">
        <v>240</v>
      </c>
      <c r="N883" s="21">
        <v>0.4</v>
      </c>
      <c r="O883" s="25">
        <v>490</v>
      </c>
      <c r="P883" s="21">
        <v>0.54</v>
      </c>
      <c r="Q883" s="21">
        <v>0.43</v>
      </c>
      <c r="T883" s="25">
        <f>J883+M883</f>
        <v>490</v>
      </c>
      <c r="U883" s="21">
        <f>ROUNDDOWN(IF(T883=T882,U882,(ROW()-715)/333),2)</f>
        <v>0.5</v>
      </c>
      <c r="V883" s="21">
        <f>ROUNDDOWN(IF(O883=O882,V882,(ROW()-812)/36+0.02),2)</f>
        <v>1.99</v>
      </c>
      <c r="W883" s="25">
        <f>ROUNDDOWN(IF(I883=I882,W882,MAX(_xlfn.NORM.INV((ROW()-646)/402,250,43),150))/10,0)*10</f>
        <v>250</v>
      </c>
      <c r="X883" s="21">
        <f>ROUNDDOWN(IF(W883=W882,X882,(ROW()-646)/402),2)</f>
        <v>0.52</v>
      </c>
      <c r="Y883" s="3">
        <f>ROUNDDOWN(IF(L883=L882,Y882,MAX(_xlfn.NORM.INV((ROW()-715)/333,250,43),150))/10,0)*10</f>
        <v>250</v>
      </c>
      <c r="Z883" s="21">
        <f>ROUNDDOWN(IF(Y883=Y882,Z882,(ROW()-715)/333),2)</f>
        <v>0.5</v>
      </c>
    </row>
    <row r="884" spans="1:34" x14ac:dyDescent="0.2">
      <c r="A884" s="4" t="s">
        <v>1674</v>
      </c>
      <c r="B884" s="10" t="s">
        <v>1675</v>
      </c>
      <c r="C884" s="14" t="s">
        <v>1638</v>
      </c>
      <c r="D884" s="10"/>
      <c r="E884" s="3" t="s">
        <v>576</v>
      </c>
      <c r="F884" s="3" t="s">
        <v>1639</v>
      </c>
      <c r="G884" s="3" t="s">
        <v>20</v>
      </c>
      <c r="H884" s="3" t="s">
        <v>67</v>
      </c>
      <c r="I884" s="3">
        <v>8</v>
      </c>
      <c r="J884" s="3">
        <v>250</v>
      </c>
      <c r="K884" s="21">
        <v>0.52</v>
      </c>
      <c r="L884" s="3">
        <v>32</v>
      </c>
      <c r="M884" s="3">
        <v>240</v>
      </c>
      <c r="N884" s="21">
        <v>0.4</v>
      </c>
      <c r="O884" s="25">
        <v>490</v>
      </c>
      <c r="P884" s="21">
        <v>0.54</v>
      </c>
      <c r="Q884" s="21">
        <v>0.43</v>
      </c>
      <c r="T884" s="25">
        <f>J884+M884</f>
        <v>490</v>
      </c>
      <c r="U884" s="21">
        <f>ROUNDDOWN(IF(T884=T883,U883,(ROW()-715)/333),2)</f>
        <v>0.5</v>
      </c>
      <c r="V884" s="21">
        <f>ROUNDDOWN(IF(O884=O883,V883,(ROW()-812)/36+0.02),2)</f>
        <v>1.99</v>
      </c>
      <c r="W884" s="25">
        <f>ROUNDDOWN(IF(I884=I883,W883,MAX(_xlfn.NORM.INV((ROW()-646)/402,250,43),150))/10,0)*10</f>
        <v>250</v>
      </c>
      <c r="X884" s="21">
        <f>ROUNDDOWN(IF(W884=W883,X883,(ROW()-646)/402),2)</f>
        <v>0.52</v>
      </c>
      <c r="Y884" s="3">
        <f>ROUNDDOWN(IF(L884=L883,Y883,MAX(_xlfn.NORM.INV((ROW()-715)/333,250,43),150))/10,0)*10</f>
        <v>250</v>
      </c>
      <c r="Z884" s="21">
        <f>ROUNDDOWN(IF(Y884=Y883,Z883,(ROW()-715)/333),2)</f>
        <v>0.5</v>
      </c>
    </row>
    <row r="885" spans="1:34" x14ac:dyDescent="0.2">
      <c r="A885" s="4" t="s">
        <v>578</v>
      </c>
      <c r="B885" s="10" t="s">
        <v>579</v>
      </c>
      <c r="C885" s="14" t="s">
        <v>575</v>
      </c>
      <c r="D885" s="10"/>
      <c r="E885" s="3" t="s">
        <v>576</v>
      </c>
      <c r="F885" s="3" t="s">
        <v>577</v>
      </c>
      <c r="G885" s="3" t="s">
        <v>20</v>
      </c>
      <c r="H885" s="3" t="s">
        <v>67</v>
      </c>
      <c r="I885" s="3">
        <v>8</v>
      </c>
      <c r="J885" s="3">
        <v>250</v>
      </c>
      <c r="K885" s="21">
        <v>0.52</v>
      </c>
      <c r="L885" s="3">
        <v>33</v>
      </c>
      <c r="M885" s="3">
        <v>240</v>
      </c>
      <c r="N885" s="21">
        <v>0.4</v>
      </c>
      <c r="O885" s="25">
        <v>490</v>
      </c>
      <c r="P885" s="21">
        <v>0.54</v>
      </c>
      <c r="Q885" s="21">
        <v>0.43</v>
      </c>
      <c r="T885" s="25">
        <f>J885+M885</f>
        <v>490</v>
      </c>
      <c r="U885" s="21">
        <f>ROUNDDOWN(IF(T885=T884,U884,(ROW()-715)/333),2)</f>
        <v>0.5</v>
      </c>
      <c r="V885" s="21">
        <f>ROUNDDOWN(IF(O885=O884,V884,(ROW()-812)/36+0.02),2)</f>
        <v>1.99</v>
      </c>
      <c r="W885" s="25">
        <f>ROUNDDOWN(IF(I885=I884,W884,MAX(_xlfn.NORM.INV((ROW()-646)/402,250,43),150))/10,0)*10</f>
        <v>250</v>
      </c>
      <c r="X885" s="21">
        <f>ROUNDDOWN(IF(W885=W884,X884,(ROW()-646)/402),2)</f>
        <v>0.52</v>
      </c>
      <c r="Y885" s="3">
        <f>ROUNDDOWN(IF(L885=L884,Y884,MAX(_xlfn.NORM.INV((ROW()-715)/333,250,43),150))/10,0)*10</f>
        <v>250</v>
      </c>
      <c r="Z885" s="21">
        <f>ROUNDDOWN(IF(Y885=Y884,Z884,(ROW()-715)/333),2)</f>
        <v>0.5</v>
      </c>
    </row>
    <row r="886" spans="1:34" x14ac:dyDescent="0.2">
      <c r="A886" s="4" t="s">
        <v>1678</v>
      </c>
      <c r="B886" s="10" t="s">
        <v>1679</v>
      </c>
      <c r="C886" s="14" t="s">
        <v>1638</v>
      </c>
      <c r="D886" s="10"/>
      <c r="E886" s="3" t="s">
        <v>576</v>
      </c>
      <c r="F886" s="3" t="s">
        <v>1639</v>
      </c>
      <c r="G886" s="3" t="s">
        <v>20</v>
      </c>
      <c r="H886" s="3" t="s">
        <v>67</v>
      </c>
      <c r="I886" s="3">
        <v>8</v>
      </c>
      <c r="J886" s="3">
        <v>250</v>
      </c>
      <c r="K886" s="21">
        <v>0.52</v>
      </c>
      <c r="L886" s="3">
        <v>40</v>
      </c>
      <c r="M886" s="3">
        <v>260</v>
      </c>
      <c r="N886" s="21">
        <v>0.6</v>
      </c>
      <c r="O886" s="25">
        <v>510</v>
      </c>
      <c r="P886" s="21">
        <v>0.67</v>
      </c>
      <c r="Q886" s="21">
        <v>0.56999999999999995</v>
      </c>
      <c r="T886" s="25">
        <f>J886+M886</f>
        <v>510</v>
      </c>
      <c r="U886" s="21">
        <f>ROUNDDOWN(IF(T886=T885,U885,(ROW()-715)/333),2)</f>
        <v>0.51</v>
      </c>
      <c r="V886" s="21">
        <f>ROUNDDOWN(IF(O886=O885,V885,(ROW()-812)/36+0.02),2)</f>
        <v>2.0699999999999998</v>
      </c>
      <c r="W886" s="25">
        <f>ROUNDDOWN(IF(I886=I885,W885,MAX(_xlfn.NORM.INV((ROW()-646)/402,250,43),150))/10,0)*10</f>
        <v>250</v>
      </c>
      <c r="X886" s="21">
        <f>ROUNDDOWN(IF(W886=W885,X885,(ROW()-646)/402),2)</f>
        <v>0.52</v>
      </c>
      <c r="Y886" s="3">
        <f>ROUNDDOWN(IF(L886=L885,Y885,MAX(_xlfn.NORM.INV((ROW()-715)/333,250,43),150))/10,0)*10</f>
        <v>250</v>
      </c>
      <c r="Z886" s="21">
        <f>ROUNDDOWN(IF(Y886=Y885,Z885,(ROW()-715)/333),2)</f>
        <v>0.5</v>
      </c>
      <c r="AC886" s="2"/>
      <c r="AD886" s="2"/>
      <c r="AE886" s="2"/>
      <c r="AF886" s="2"/>
      <c r="AG886" s="2"/>
      <c r="AH886" s="2"/>
    </row>
    <row r="887" spans="1:34" x14ac:dyDescent="0.2">
      <c r="A887" s="4" t="s">
        <v>580</v>
      </c>
      <c r="B887" s="10" t="s">
        <v>581</v>
      </c>
      <c r="C887" s="14" t="s">
        <v>575</v>
      </c>
      <c r="D887" s="10"/>
      <c r="E887" s="3" t="s">
        <v>576</v>
      </c>
      <c r="F887" s="3" t="s">
        <v>577</v>
      </c>
      <c r="G887" s="3" t="s">
        <v>20</v>
      </c>
      <c r="H887" s="3" t="s">
        <v>67</v>
      </c>
      <c r="I887" s="3">
        <v>8</v>
      </c>
      <c r="J887" s="3">
        <v>250</v>
      </c>
      <c r="K887" s="21">
        <v>0.52</v>
      </c>
      <c r="L887" s="3">
        <v>55</v>
      </c>
      <c r="M887" s="3">
        <v>280</v>
      </c>
      <c r="N887" s="21">
        <v>0.76</v>
      </c>
      <c r="O887" s="25">
        <v>530</v>
      </c>
      <c r="P887" s="21">
        <v>0.75</v>
      </c>
      <c r="Q887" s="21">
        <v>0.63</v>
      </c>
      <c r="T887" s="25">
        <f>J887+M887</f>
        <v>530</v>
      </c>
      <c r="U887" s="21">
        <f>ROUNDDOWN(IF(T887=T886,U886,(ROW()-715)/333),2)</f>
        <v>0.51</v>
      </c>
      <c r="V887" s="21">
        <f>ROUNDDOWN(IF(O887=O886,V886,(ROW()-812)/36+0.02),2)</f>
        <v>2.1</v>
      </c>
      <c r="W887" s="25">
        <f>ROUNDDOWN(IF(I887=I886,W886,MAX(_xlfn.NORM.INV((ROW()-646)/402,250,43),150))/10,0)*10</f>
        <v>250</v>
      </c>
      <c r="X887" s="21">
        <f>ROUNDDOWN(IF(W887=W886,X886,(ROW()-646)/402),2)</f>
        <v>0.52</v>
      </c>
      <c r="Y887" s="3">
        <f>ROUNDDOWN(IF(L887=L886,Y886,MAX(_xlfn.NORM.INV((ROW()-715)/333,250,43),150))/10,0)*10</f>
        <v>250</v>
      </c>
      <c r="Z887" s="21">
        <f>ROUNDDOWN(IF(Y887=Y886,Z886,(ROW()-715)/333),2)</f>
        <v>0.5</v>
      </c>
    </row>
    <row r="888" spans="1:34" x14ac:dyDescent="0.2">
      <c r="A888" s="4" t="s">
        <v>1642</v>
      </c>
      <c r="B888" s="10" t="s">
        <v>1643</v>
      </c>
      <c r="C888" s="14" t="s">
        <v>1638</v>
      </c>
      <c r="D888" s="10"/>
      <c r="E888" s="3" t="s">
        <v>576</v>
      </c>
      <c r="F888" s="3" t="s">
        <v>1639</v>
      </c>
      <c r="G888" s="3" t="s">
        <v>20</v>
      </c>
      <c r="H888" s="3" t="s">
        <v>67</v>
      </c>
      <c r="I888" s="3">
        <v>8</v>
      </c>
      <c r="J888" s="3">
        <v>250</v>
      </c>
      <c r="K888" s="21">
        <v>0.52</v>
      </c>
      <c r="L888" s="3">
        <v>81</v>
      </c>
      <c r="M888" s="3">
        <v>320</v>
      </c>
      <c r="N888" s="21">
        <v>0.94</v>
      </c>
      <c r="O888" s="25">
        <v>570</v>
      </c>
      <c r="P888" s="21">
        <v>0.87</v>
      </c>
      <c r="Q888" s="21">
        <v>0.71</v>
      </c>
      <c r="T888" s="25">
        <f>J888+M888</f>
        <v>570</v>
      </c>
      <c r="U888" s="21">
        <f>ROUNDDOWN(IF(T888=T887,U887,(ROW()-715)/333),2)</f>
        <v>0.51</v>
      </c>
      <c r="V888" s="21">
        <f>ROUNDDOWN(IF(O888=O887,V887,(ROW()-812)/36+0.02),2)</f>
        <v>2.13</v>
      </c>
      <c r="W888" s="25">
        <f>ROUNDDOWN(IF(I888=I887,W887,MAX(_xlfn.NORM.INV((ROW()-646)/402,250,43),150))/10,0)*10</f>
        <v>250</v>
      </c>
      <c r="X888" s="21">
        <f>ROUNDDOWN(IF(W888=W887,X887,(ROW()-646)/402),2)</f>
        <v>0.52</v>
      </c>
      <c r="Y888" s="3">
        <f>ROUNDDOWN(IF(L888=L887,Y887,MAX(_xlfn.NORM.INV((ROW()-715)/333,250,43),150))/10,0)*10</f>
        <v>250</v>
      </c>
      <c r="Z888" s="21">
        <f>ROUNDDOWN(IF(Y888=Y887,Z887,(ROW()-715)/333),2)</f>
        <v>0.5</v>
      </c>
    </row>
    <row r="889" spans="1:34" x14ac:dyDescent="0.2">
      <c r="A889" s="4" t="s">
        <v>943</v>
      </c>
      <c r="B889" s="10" t="s">
        <v>944</v>
      </c>
      <c r="C889" s="14" t="s">
        <v>900</v>
      </c>
      <c r="D889" s="10"/>
      <c r="E889" s="3" t="s">
        <v>894</v>
      </c>
      <c r="F889" s="3" t="s">
        <v>895</v>
      </c>
      <c r="G889" s="3" t="s">
        <v>20</v>
      </c>
      <c r="H889" s="3" t="s">
        <v>67</v>
      </c>
      <c r="I889" s="3">
        <v>8</v>
      </c>
      <c r="J889" s="3">
        <v>250</v>
      </c>
      <c r="K889" s="21">
        <v>0.52</v>
      </c>
      <c r="L889" s="3">
        <v>2</v>
      </c>
      <c r="M889" s="3">
        <v>170</v>
      </c>
      <c r="N889" s="21">
        <v>0.04</v>
      </c>
      <c r="O889" s="25">
        <v>420</v>
      </c>
      <c r="P889" s="21">
        <v>0.18</v>
      </c>
      <c r="Q889" s="21">
        <v>0.26</v>
      </c>
      <c r="T889" s="25">
        <f>J889+M889</f>
        <v>420</v>
      </c>
      <c r="U889" s="21">
        <f>ROUNDDOWN(IF(T889=T888,U888,(ROW()-715)/333),2)</f>
        <v>0.52</v>
      </c>
      <c r="V889" s="21">
        <f>ROUNDDOWN(IF(O889=O888,V888,(ROW()-868)/19+0.05),2)</f>
        <v>1.1499999999999999</v>
      </c>
      <c r="W889" s="25">
        <f>ROUNDDOWN(IF(I889=I888,W888,MAX(_xlfn.NORM.INV((ROW()-646)/402,250,43),150))/10,0)*10</f>
        <v>250</v>
      </c>
      <c r="X889" s="21">
        <f>ROUNDDOWN(IF(W889=W888,X888,(ROW()-646)/402),2)</f>
        <v>0.52</v>
      </c>
      <c r="Y889" s="3">
        <f>ROUNDDOWN(IF(L889=L888,Y888,MAX(_xlfn.NORM.INV((ROW()-715)/333,250,43),150))/10,0)*10</f>
        <v>250</v>
      </c>
      <c r="Z889" s="21">
        <f>ROUNDDOWN(IF(Y889=Y888,Z888,(ROW()-715)/333),2)</f>
        <v>0.5</v>
      </c>
    </row>
    <row r="890" spans="1:34" x14ac:dyDescent="0.2">
      <c r="A890" s="4" t="s">
        <v>277</v>
      </c>
      <c r="B890" s="10" t="s">
        <v>278</v>
      </c>
      <c r="C890" s="14" t="s">
        <v>279</v>
      </c>
      <c r="D890" s="10"/>
      <c r="E890" s="3" t="s">
        <v>280</v>
      </c>
      <c r="F890" s="3" t="s">
        <v>281</v>
      </c>
      <c r="G890" s="3" t="s">
        <v>20</v>
      </c>
      <c r="H890" s="3" t="s">
        <v>67</v>
      </c>
      <c r="I890" s="3">
        <v>8</v>
      </c>
      <c r="J890" s="3">
        <v>250</v>
      </c>
      <c r="K890" s="21">
        <v>0.52</v>
      </c>
      <c r="L890" s="3">
        <v>28</v>
      </c>
      <c r="M890" s="3">
        <v>240</v>
      </c>
      <c r="N890" s="21">
        <v>0.4</v>
      </c>
      <c r="O890" s="25">
        <v>490</v>
      </c>
      <c r="P890" s="21">
        <v>0.54</v>
      </c>
      <c r="Q890" s="21">
        <v>0.49</v>
      </c>
      <c r="T890" s="25">
        <f>J890+M890</f>
        <v>490</v>
      </c>
      <c r="U890" s="21">
        <f>ROUNDDOWN(IF(T890=T889,U889,(ROW()-715)/333),2)</f>
        <v>0.52</v>
      </c>
      <c r="V890" s="21">
        <f>ROUNDDOWN(IF(O890=O889,V889,(ROW()-998)/20+0.04),2)</f>
        <v>-5.36</v>
      </c>
      <c r="W890" s="25">
        <f>ROUNDDOWN(IF(I890=I889,W889,MAX(_xlfn.NORM.INV((ROW()-646)/402,250,43),150))/10,0)*10</f>
        <v>250</v>
      </c>
      <c r="X890" s="21">
        <f>ROUNDDOWN(IF(W890=W889,X889,(ROW()-646)/402),2)</f>
        <v>0.52</v>
      </c>
      <c r="Y890" s="3">
        <f>ROUNDDOWN(IF(L890=L889,Y889,MAX(_xlfn.NORM.INV((ROW()-715)/333,250,43),150))/10,0)*10</f>
        <v>250</v>
      </c>
      <c r="Z890" s="21">
        <f>ROUNDDOWN(IF(Y890=Y889,Z889,(ROW()-715)/333),2)</f>
        <v>0.5</v>
      </c>
    </row>
    <row r="891" spans="1:34" x14ac:dyDescent="0.2">
      <c r="A891" s="4" t="s">
        <v>1186</v>
      </c>
      <c r="B891" s="10" t="s">
        <v>1187</v>
      </c>
      <c r="C891" s="14" t="s">
        <v>1185</v>
      </c>
      <c r="D891" s="10"/>
      <c r="E891" s="3" t="s">
        <v>280</v>
      </c>
      <c r="F891" s="3" t="s">
        <v>1180</v>
      </c>
      <c r="G891" s="3" t="s">
        <v>20</v>
      </c>
      <c r="H891" s="3" t="s">
        <v>67</v>
      </c>
      <c r="I891" s="3">
        <v>8</v>
      </c>
      <c r="J891" s="3">
        <v>250</v>
      </c>
      <c r="K891" s="21">
        <v>0.52</v>
      </c>
      <c r="L891" s="3">
        <v>55</v>
      </c>
      <c r="M891" s="3">
        <v>280</v>
      </c>
      <c r="N891" s="21">
        <v>0.76</v>
      </c>
      <c r="O891" s="25">
        <v>530</v>
      </c>
      <c r="P891" s="21">
        <v>0.75</v>
      </c>
      <c r="Q891" s="21">
        <v>0.89</v>
      </c>
      <c r="T891" s="25">
        <f>J891+M891</f>
        <v>530</v>
      </c>
      <c r="U891" s="21">
        <f>ROUNDDOWN(IF(T891=T890,U890,(ROW()-715)/333),2)</f>
        <v>0.52</v>
      </c>
      <c r="V891" s="21">
        <f>ROUNDDOWN(IF(O891=O890,V890,(ROW()-998)/20+0.04),2)</f>
        <v>-5.31</v>
      </c>
      <c r="W891" s="25">
        <f>ROUNDDOWN(IF(I891=I890,W890,MAX(_xlfn.NORM.INV((ROW()-646)/402,250,43),150))/10,0)*10</f>
        <v>250</v>
      </c>
      <c r="X891" s="21">
        <f>ROUNDDOWN(IF(W891=W890,X890,(ROW()-646)/402),2)</f>
        <v>0.52</v>
      </c>
      <c r="Y891" s="3">
        <f>ROUNDDOWN(IF(L891=L890,Y890,MAX(_xlfn.NORM.INV((ROW()-715)/333,250,43),150))/10,0)*10</f>
        <v>250</v>
      </c>
      <c r="Z891" s="21">
        <f>ROUNDDOWN(IF(Y891=Y890,Z890,(ROW()-715)/333),2)</f>
        <v>0.5</v>
      </c>
    </row>
    <row r="892" spans="1:34" x14ac:dyDescent="0.2">
      <c r="A892" s="3" t="s">
        <v>2321</v>
      </c>
      <c r="B892" s="3" t="s">
        <v>2322</v>
      </c>
      <c r="C892" s="14" t="s">
        <v>2318</v>
      </c>
      <c r="E892" s="3" t="s">
        <v>2308</v>
      </c>
      <c r="F892" s="3" t="s">
        <v>2309</v>
      </c>
      <c r="G892" s="3" t="s">
        <v>20</v>
      </c>
      <c r="H892" s="3" t="s">
        <v>67</v>
      </c>
      <c r="I892" s="3">
        <v>8</v>
      </c>
      <c r="J892" s="3">
        <v>250</v>
      </c>
      <c r="K892" s="21">
        <v>0.52</v>
      </c>
      <c r="L892" s="3">
        <v>53</v>
      </c>
      <c r="M892" s="3">
        <v>280</v>
      </c>
      <c r="N892" s="21">
        <v>0.76</v>
      </c>
      <c r="O892" s="25">
        <v>530</v>
      </c>
      <c r="P892" s="21">
        <v>0.75</v>
      </c>
      <c r="Q892" s="21">
        <v>0.19</v>
      </c>
      <c r="T892" s="25">
        <f>J892+M892</f>
        <v>530</v>
      </c>
      <c r="U892" s="21">
        <f>ROUNDDOWN(IF(T892=T891,U891,(ROW()-715)/333),2)</f>
        <v>0.52</v>
      </c>
      <c r="V892" s="21">
        <v>0.19</v>
      </c>
      <c r="W892" s="25">
        <f>ROUNDDOWN(IF(I892=I891,W891,MAX(_xlfn.NORM.INV((ROW()-646)/402,250,43),150))/10,0)*10</f>
        <v>250</v>
      </c>
      <c r="X892" s="21">
        <f>ROUNDDOWN(IF(W892=W891,X891,(ROW()-646)/402),2)</f>
        <v>0.52</v>
      </c>
      <c r="Y892" s="3">
        <f>ROUNDDOWN(IF(L892=L891,Y891,MAX(_xlfn.NORM.INV((ROW()-715)/333,250,43),150))/10,0)*10</f>
        <v>250</v>
      </c>
      <c r="Z892" s="21">
        <f>ROUNDDOWN(IF(Y892=Y891,Z891,(ROW()-715)/333),2)</f>
        <v>0.5</v>
      </c>
    </row>
    <row r="893" spans="1:34" x14ac:dyDescent="0.2">
      <c r="A893" s="4" t="s">
        <v>1777</v>
      </c>
      <c r="B893" s="10" t="s">
        <v>1778</v>
      </c>
      <c r="C893" s="14" t="s">
        <v>1743</v>
      </c>
      <c r="D893" s="10"/>
      <c r="E893" s="3" t="s">
        <v>1744</v>
      </c>
      <c r="F893" s="3" t="s">
        <v>1744</v>
      </c>
      <c r="G893" s="3" t="s">
        <v>20</v>
      </c>
      <c r="H893" s="3" t="s">
        <v>67</v>
      </c>
      <c r="I893" s="3">
        <v>9</v>
      </c>
      <c r="J893" s="3">
        <v>260</v>
      </c>
      <c r="K893" s="21">
        <v>0.61</v>
      </c>
      <c r="L893" s="3">
        <v>34</v>
      </c>
      <c r="M893" s="3">
        <v>250</v>
      </c>
      <c r="N893" s="21">
        <v>0.5</v>
      </c>
      <c r="O893" s="25">
        <v>510</v>
      </c>
      <c r="P893" s="21">
        <v>0.67</v>
      </c>
      <c r="Q893" s="21">
        <v>0.59</v>
      </c>
      <c r="T893" s="25">
        <f>J893+M893</f>
        <v>510</v>
      </c>
      <c r="U893" s="21">
        <f>ROUNDDOWN(IF(T893=T892,U892,(ROW()-715)/333),2)</f>
        <v>0.53</v>
      </c>
      <c r="V893" s="21">
        <f>ROUNDDOWN(IF(O893=O892,V892,(ROW()-110)/40+0.02),2)</f>
        <v>19.59</v>
      </c>
      <c r="W893" s="25">
        <f>ROUNDDOWN(IF(I893=I892,W892,MAX(_xlfn.NORM.INV((ROW()-646)/402,250,43),150))/10,0)*10</f>
        <v>260</v>
      </c>
      <c r="X893" s="21">
        <f>ROUNDDOWN(IF(W893=W892,X892,(ROW()-646)/402),2)</f>
        <v>0.61</v>
      </c>
      <c r="Y893" s="3">
        <f>ROUNDDOWN(IF(L893=L892,Y892,MAX(_xlfn.NORM.INV((ROW()-715)/333,250,43),150))/10,0)*10</f>
        <v>250</v>
      </c>
      <c r="Z893" s="21">
        <f>ROUNDDOWN(IF(Y893=Y892,Z892,(ROW()-715)/333),2)</f>
        <v>0.5</v>
      </c>
      <c r="AC893" s="2"/>
      <c r="AD893" s="2"/>
      <c r="AE893" s="2"/>
      <c r="AF893" s="2"/>
      <c r="AG893" s="2"/>
      <c r="AH893" s="2"/>
    </row>
    <row r="894" spans="1:34" x14ac:dyDescent="0.2">
      <c r="A894" s="4" t="s">
        <v>1813</v>
      </c>
      <c r="B894" s="10" t="s">
        <v>1814</v>
      </c>
      <c r="C894" s="14" t="s">
        <v>1743</v>
      </c>
      <c r="D894" s="10"/>
      <c r="E894" s="3" t="s">
        <v>1744</v>
      </c>
      <c r="F894" s="3" t="s">
        <v>1744</v>
      </c>
      <c r="G894" s="3" t="s">
        <v>20</v>
      </c>
      <c r="H894" s="3" t="s">
        <v>67</v>
      </c>
      <c r="I894" s="3">
        <v>9</v>
      </c>
      <c r="J894" s="3">
        <v>260</v>
      </c>
      <c r="K894" s="21">
        <v>0.61</v>
      </c>
      <c r="L894" s="3">
        <v>60</v>
      </c>
      <c r="M894" s="3">
        <v>290</v>
      </c>
      <c r="N894" s="21">
        <v>0.82</v>
      </c>
      <c r="O894" s="25">
        <v>550</v>
      </c>
      <c r="P894" s="21">
        <v>0.84</v>
      </c>
      <c r="Q894" s="21">
        <v>0.77</v>
      </c>
      <c r="T894" s="25">
        <f>J894+M894</f>
        <v>550</v>
      </c>
      <c r="U894" s="21">
        <f>ROUNDDOWN(IF(T894=T893,U893,(ROW()-715)/333),2)</f>
        <v>0.53</v>
      </c>
      <c r="V894" s="21">
        <f>ROUNDDOWN(IF(O894=O893,V893,(ROW()-110)/40+0.02),2)</f>
        <v>19.62</v>
      </c>
      <c r="W894" s="25">
        <f>ROUNDDOWN(IF(I894=I893,W893,MAX(_xlfn.NORM.INV((ROW()-646)/402,250,43),150))/10,0)*10</f>
        <v>260</v>
      </c>
      <c r="X894" s="21">
        <f>ROUNDDOWN(IF(W894=W893,X893,(ROW()-646)/402),2)</f>
        <v>0.61</v>
      </c>
      <c r="Y894" s="3">
        <f>ROUNDDOWN(IF(L894=L893,Y893,MAX(_xlfn.NORM.INV((ROW()-715)/333,250,43),150))/10,0)*10</f>
        <v>250</v>
      </c>
      <c r="Z894" s="21">
        <f>ROUNDDOWN(IF(Y894=Y893,Z893,(ROW()-715)/333),2)</f>
        <v>0.5</v>
      </c>
    </row>
    <row r="895" spans="1:34" x14ac:dyDescent="0.2">
      <c r="A895" s="4" t="s">
        <v>1265</v>
      </c>
      <c r="B895" s="10" t="s">
        <v>1266</v>
      </c>
      <c r="C895" s="14" t="s">
        <v>1267</v>
      </c>
      <c r="D895" s="10"/>
      <c r="E895" s="3" t="s">
        <v>203</v>
      </c>
      <c r="F895" s="3" t="s">
        <v>1268</v>
      </c>
      <c r="G895" s="3" t="s">
        <v>20</v>
      </c>
      <c r="H895" s="3" t="s">
        <v>21</v>
      </c>
      <c r="I895" s="3">
        <v>9</v>
      </c>
      <c r="J895" s="3">
        <v>260</v>
      </c>
      <c r="K895" s="21">
        <v>0.61</v>
      </c>
      <c r="L895" s="3">
        <v>0</v>
      </c>
      <c r="M895" s="3">
        <v>150</v>
      </c>
      <c r="N895" s="21">
        <v>0.01</v>
      </c>
      <c r="O895" s="25">
        <v>410</v>
      </c>
      <c r="P895" s="21">
        <v>0.05</v>
      </c>
      <c r="Q895" s="21">
        <v>0.16</v>
      </c>
      <c r="T895" s="25">
        <f>J895+M895</f>
        <v>410</v>
      </c>
      <c r="U895" s="21">
        <f>ROUNDDOWN(IF(T895=T894,U894,(ROW()-646)/69+0.01),2)</f>
        <v>3.61</v>
      </c>
      <c r="V895" s="21">
        <f>ROUNDDOWN(IF(O895=O894,V894,(ROW()-418)/12+0.08),2)</f>
        <v>39.83</v>
      </c>
      <c r="W895" s="25">
        <f>ROUNDDOWN(IF(I895=I894,W894,MAX(_xlfn.NORM.INV((ROW()-646)/402,250,43),150))/10,0)*10</f>
        <v>260</v>
      </c>
      <c r="X895" s="21">
        <f>ROUNDDOWN(IF(W895=W894,X894,(ROW()-646)/402),2)</f>
        <v>0.61</v>
      </c>
      <c r="Y895" s="3" t="e">
        <f>ROUNDDOWN(IF(L895=L896,Y894,MAX(_xlfn.NORM.INV((ROW()-646)/69,250,43),150))/10,0)*10</f>
        <v>#NUM!</v>
      </c>
      <c r="Z895" s="21" t="e">
        <f>ROUNDDOWN(IF(Y895=Y894,Z894,(ROW()-646)/69+0.02),2)</f>
        <v>#NUM!</v>
      </c>
    </row>
    <row r="896" spans="1:34" x14ac:dyDescent="0.2">
      <c r="A896" s="4" t="s">
        <v>753</v>
      </c>
      <c r="B896" s="10" t="s">
        <v>754</v>
      </c>
      <c r="C896" s="14" t="s">
        <v>674</v>
      </c>
      <c r="D896" s="10"/>
      <c r="E896" s="3" t="s">
        <v>65</v>
      </c>
      <c r="F896" s="3" t="s">
        <v>675</v>
      </c>
      <c r="G896" s="3" t="s">
        <v>20</v>
      </c>
      <c r="H896" s="3" t="s">
        <v>67</v>
      </c>
      <c r="I896" s="3">
        <v>9</v>
      </c>
      <c r="J896" s="3">
        <v>260</v>
      </c>
      <c r="K896" s="21">
        <v>0.61</v>
      </c>
      <c r="L896" s="3">
        <v>35</v>
      </c>
      <c r="M896" s="3">
        <v>250</v>
      </c>
      <c r="N896" s="21">
        <v>0.5</v>
      </c>
      <c r="O896" s="25">
        <v>510</v>
      </c>
      <c r="P896" s="21">
        <v>0.67</v>
      </c>
      <c r="Q896" s="21">
        <v>0.66</v>
      </c>
      <c r="T896" s="25">
        <f>J896+M896</f>
        <v>510</v>
      </c>
      <c r="U896" s="21">
        <f>ROUNDDOWN(IF(T896=T895,U895,(ROW()-715)/333),2)</f>
        <v>0.54</v>
      </c>
      <c r="V896" s="21">
        <f>ROUNDDOWN(IF(O896=O895,V895,(ROW()-670)/66+0.03),2)</f>
        <v>3.45</v>
      </c>
      <c r="W896" s="25">
        <f>ROUNDDOWN(IF(I896=I895,W895,MAX(_xlfn.NORM.INV((ROW()-646)/402,250,43),150))/10,0)*10</f>
        <v>260</v>
      </c>
      <c r="X896" s="21">
        <f>ROUNDDOWN(IF(W896=W895,X895,(ROW()-646)/402),2)</f>
        <v>0.61</v>
      </c>
      <c r="Y896" s="3">
        <f>ROUNDDOWN(IF(L896=L895,Y895,MAX(_xlfn.NORM.INV((ROW()-715)/333,250,43),150))/10,0)*10</f>
        <v>250</v>
      </c>
      <c r="Z896" s="21" t="e">
        <f>ROUNDDOWN(IF(Y896=Y895,Z895,(ROW()-715)/333),2)</f>
        <v>#NUM!</v>
      </c>
      <c r="AC896" s="2"/>
      <c r="AD896" s="2"/>
      <c r="AE896" s="2"/>
      <c r="AF896" s="2"/>
      <c r="AG896" s="2"/>
      <c r="AH896" s="2"/>
    </row>
    <row r="897" spans="1:34" x14ac:dyDescent="0.2">
      <c r="A897" s="4" t="s">
        <v>187</v>
      </c>
      <c r="B897" s="10" t="s">
        <v>188</v>
      </c>
      <c r="C897" s="14" t="s">
        <v>184</v>
      </c>
      <c r="D897" s="10"/>
      <c r="E897" s="3" t="s">
        <v>185</v>
      </c>
      <c r="F897" s="3" t="s">
        <v>186</v>
      </c>
      <c r="G897" s="3" t="s">
        <v>20</v>
      </c>
      <c r="H897" s="3" t="s">
        <v>67</v>
      </c>
      <c r="I897" s="3">
        <v>9</v>
      </c>
      <c r="J897" s="3">
        <v>260</v>
      </c>
      <c r="K897" s="21">
        <v>0.61</v>
      </c>
      <c r="L897" s="3">
        <v>47</v>
      </c>
      <c r="M897" s="3">
        <v>270</v>
      </c>
      <c r="N897" s="21">
        <v>0.68</v>
      </c>
      <c r="O897" s="25">
        <v>530</v>
      </c>
      <c r="P897" s="21">
        <v>0.75</v>
      </c>
      <c r="Q897" s="21">
        <v>0.99</v>
      </c>
      <c r="T897" s="25">
        <f>J897+M897</f>
        <v>530</v>
      </c>
      <c r="U897" s="21">
        <f>ROUNDDOWN(IF(T897=T896,U896,(ROW()-715)/333),2)</f>
        <v>0.54</v>
      </c>
      <c r="V897" s="21">
        <v>0.99</v>
      </c>
      <c r="W897" s="25">
        <f>ROUNDDOWN(IF(I897=I896,W896,MAX(_xlfn.NORM.INV((ROW()-646)/402,250,43),150))/10,0)*10</f>
        <v>260</v>
      </c>
      <c r="X897" s="21">
        <f>ROUNDDOWN(IF(W897=W896,X896,(ROW()-646)/402),2)</f>
        <v>0.61</v>
      </c>
      <c r="Y897" s="3">
        <f>ROUNDDOWN(IF(L897=L896,Y896,MAX(_xlfn.NORM.INV((ROW()-715)/333,250,43),150))/10,0)*10</f>
        <v>250</v>
      </c>
      <c r="Z897" s="21" t="e">
        <f>ROUNDDOWN(IF(Y897=Y896,Z896,(ROW()-715)/333),2)</f>
        <v>#NUM!</v>
      </c>
    </row>
    <row r="898" spans="1:34" x14ac:dyDescent="0.2">
      <c r="A898" s="3" t="s">
        <v>2272</v>
      </c>
      <c r="B898" s="3" t="s">
        <v>2273</v>
      </c>
      <c r="C898" s="14" t="s">
        <v>2225</v>
      </c>
      <c r="E898" s="3" t="s">
        <v>2226</v>
      </c>
      <c r="F898" s="3" t="s">
        <v>2227</v>
      </c>
      <c r="G898" s="3" t="s">
        <v>20</v>
      </c>
      <c r="H898" s="3" t="s">
        <v>67</v>
      </c>
      <c r="I898" s="3">
        <v>10</v>
      </c>
      <c r="J898" s="3">
        <v>260</v>
      </c>
      <c r="K898" s="21">
        <v>0.61</v>
      </c>
      <c r="L898" s="3">
        <v>6</v>
      </c>
      <c r="M898" s="3">
        <v>190</v>
      </c>
      <c r="N898" s="21">
        <v>0.08</v>
      </c>
      <c r="O898" s="25">
        <v>450</v>
      </c>
      <c r="P898" s="21">
        <v>0.32</v>
      </c>
      <c r="Q898" s="21">
        <v>0.73</v>
      </c>
      <c r="T898" s="25">
        <f>J898+M898</f>
        <v>450</v>
      </c>
      <c r="U898" s="21">
        <f>ROUNDDOWN(IF(T898=T897,U897,(ROW()-715)/333),2)</f>
        <v>0.54</v>
      </c>
      <c r="V898" s="21">
        <f>ROUNDDOWN(IF(O898=O897,V897,(ROW()-192)/27+0.03),2)</f>
        <v>26.17</v>
      </c>
      <c r="W898" s="25">
        <f>ROUNDDOWN(IF(I898=I897,W897,MAX(_xlfn.NORM.INV((ROW()-646)/402,250,43),150))/10,0)*10</f>
        <v>260</v>
      </c>
      <c r="X898" s="21">
        <f>ROUNDDOWN(IF(W898=W897,X897,(ROW()-646)/402),2)</f>
        <v>0.61</v>
      </c>
      <c r="Y898" s="3">
        <f>ROUNDDOWN(IF(L898=L897,Y897,MAX(_xlfn.NORM.INV((ROW()-715)/333,250,43),150))/10,0)*10</f>
        <v>250</v>
      </c>
      <c r="Z898" s="21" t="e">
        <f>ROUNDDOWN(IF(Y898=Y897,Z897,(ROW()-715)/333),2)</f>
        <v>#NUM!</v>
      </c>
    </row>
    <row r="899" spans="1:34" x14ac:dyDescent="0.2">
      <c r="A899" s="4" t="s">
        <v>1440</v>
      </c>
      <c r="B899" s="10" t="s">
        <v>1441</v>
      </c>
      <c r="C899" s="14" t="s">
        <v>1442</v>
      </c>
      <c r="D899" s="10"/>
      <c r="E899" s="3" t="s">
        <v>1443</v>
      </c>
      <c r="F899" s="3" t="s">
        <v>1444</v>
      </c>
      <c r="G899" s="3" t="s">
        <v>20</v>
      </c>
      <c r="H899" s="3" t="s">
        <v>67</v>
      </c>
      <c r="I899" s="3">
        <v>10</v>
      </c>
      <c r="J899" s="3">
        <v>260</v>
      </c>
      <c r="K899" s="21">
        <v>0.61</v>
      </c>
      <c r="L899" s="3">
        <v>49</v>
      </c>
      <c r="M899" s="2">
        <v>270</v>
      </c>
      <c r="N899" s="23">
        <v>0.68</v>
      </c>
      <c r="O899" s="28">
        <v>530</v>
      </c>
      <c r="P899" s="23">
        <v>0.75</v>
      </c>
      <c r="Q899" s="23">
        <v>0.77</v>
      </c>
      <c r="S899" s="23"/>
      <c r="T899" s="25">
        <f>J899+M899</f>
        <v>530</v>
      </c>
      <c r="U899" s="21">
        <f>ROUNDDOWN(IF(T899=T898,U898,(ROW()-715)/333),2)</f>
        <v>0.55000000000000004</v>
      </c>
      <c r="V899" s="21">
        <f>ROUNDDOWN(IF(O899=O898,V898,(ROW()-508)/9+0.11),2)</f>
        <v>43.55</v>
      </c>
      <c r="W899" s="25">
        <f>ROUNDDOWN(IF(I899=I898,W898,MAX(_xlfn.NORM.INV((ROW()-646)/402,250,43),150))/10,0)*10</f>
        <v>260</v>
      </c>
      <c r="X899" s="21">
        <f>ROUNDDOWN(IF(W899=W898,X898,(ROW()-646)/402),2)</f>
        <v>0.61</v>
      </c>
      <c r="Y899" s="3">
        <f>ROUNDDOWN(IF(L899=L898,Y898,MAX(_xlfn.NORM.INV((ROW()-715)/333,250,43),150))/10,0)*10</f>
        <v>250</v>
      </c>
      <c r="Z899" s="21" t="e">
        <f>ROUNDDOWN(IF(Y899=Y898,Z898,(ROW()-715)/333),2)</f>
        <v>#NUM!</v>
      </c>
      <c r="AA899" s="2"/>
      <c r="AB899" s="2"/>
    </row>
    <row r="900" spans="1:34" x14ac:dyDescent="0.2">
      <c r="A900" s="9" t="s">
        <v>157</v>
      </c>
      <c r="B900" s="10" t="s">
        <v>158</v>
      </c>
      <c r="C900" s="14" t="s">
        <v>152</v>
      </c>
      <c r="D900" s="10"/>
      <c r="E900" s="3" t="s">
        <v>144</v>
      </c>
      <c r="F900" s="3" t="s">
        <v>145</v>
      </c>
      <c r="G900" s="3" t="s">
        <v>20</v>
      </c>
      <c r="H900" s="3" t="s">
        <v>21</v>
      </c>
      <c r="I900" s="3">
        <v>10</v>
      </c>
      <c r="J900" s="3">
        <v>260</v>
      </c>
      <c r="K900" s="21">
        <v>0.61</v>
      </c>
      <c r="L900" s="3">
        <v>4</v>
      </c>
      <c r="M900" s="3">
        <v>210</v>
      </c>
      <c r="N900" s="21">
        <v>0.23</v>
      </c>
      <c r="O900" s="25">
        <v>470</v>
      </c>
      <c r="P900" s="21">
        <v>0.24</v>
      </c>
      <c r="Q900" s="21">
        <v>0.32</v>
      </c>
      <c r="T900" s="25">
        <f>J900+M900</f>
        <v>470</v>
      </c>
      <c r="U900" s="21">
        <f>ROUNDDOWN(IF(T900=T899,U899,(ROW()-646)/69+0.01),2)</f>
        <v>3.69</v>
      </c>
      <c r="V900" s="21">
        <f>ROUNDDOWN(IF(O900=O899,V899,(ROW()-552)/6+0.16),2)</f>
        <v>58.16</v>
      </c>
      <c r="W900" s="25">
        <f>ROUNDDOWN(IF(I900=I899,W899,MAX(_xlfn.NORM.INV((ROW()-646)/402,250,43),150))/10,0)*10</f>
        <v>260</v>
      </c>
      <c r="X900" s="21">
        <f>ROUNDDOWN(IF(W900=W899,X899,(ROW()-646)/402),2)</f>
        <v>0.61</v>
      </c>
      <c r="Y900" s="3" t="e">
        <f>ROUNDDOWN(IF(L900=L901,Y899,MAX(_xlfn.NORM.INV((ROW()-646)/69,250,43),150))/10,0)*10</f>
        <v>#NUM!</v>
      </c>
      <c r="Z900" s="21" t="e">
        <f>ROUNDDOWN(IF(Y900=Y899,Z899,(ROW()-646)/69+0.02),2)</f>
        <v>#NUM!</v>
      </c>
    </row>
    <row r="901" spans="1:34" x14ac:dyDescent="0.2">
      <c r="A901" s="4" t="s">
        <v>1140</v>
      </c>
      <c r="B901" s="10" t="s">
        <v>1141</v>
      </c>
      <c r="C901" s="14" t="s">
        <v>1142</v>
      </c>
      <c r="D901" s="10"/>
      <c r="E901" s="3" t="s">
        <v>576</v>
      </c>
      <c r="F901" s="3" t="s">
        <v>1143</v>
      </c>
      <c r="G901" s="3" t="s">
        <v>20</v>
      </c>
      <c r="H901" s="3" t="s">
        <v>21</v>
      </c>
      <c r="I901" s="3">
        <v>10</v>
      </c>
      <c r="J901" s="3">
        <v>260</v>
      </c>
      <c r="K901" s="21">
        <v>0.61</v>
      </c>
      <c r="L901" s="3">
        <v>25</v>
      </c>
      <c r="M901" s="3">
        <v>250</v>
      </c>
      <c r="N901" s="21">
        <v>0.52</v>
      </c>
      <c r="O901" s="25">
        <v>510</v>
      </c>
      <c r="P901" s="21">
        <v>0.41</v>
      </c>
      <c r="Q901" s="21">
        <v>0.35</v>
      </c>
      <c r="T901" s="25">
        <f>J901+M901</f>
        <v>510</v>
      </c>
      <c r="U901" s="21">
        <f>ROUNDDOWN(IF(T901=T900,U900,(ROW()-646)/69+0.01),2)</f>
        <v>3.7</v>
      </c>
      <c r="V901" s="21">
        <f>ROUNDDOWN(IF(O901=O900,V900,(ROW()-798)/14+0.14),2)</f>
        <v>7.49</v>
      </c>
      <c r="W901" s="25">
        <f>ROUNDDOWN(IF(I901=I900,W900,MAX(_xlfn.NORM.INV((ROW()-646)/402,250,43),150))/10,0)*10</f>
        <v>260</v>
      </c>
      <c r="X901" s="21">
        <f>ROUNDDOWN(IF(W901=W900,X900,(ROW()-646)/402),2)</f>
        <v>0.61</v>
      </c>
      <c r="Y901" s="3" t="e">
        <f>ROUNDDOWN(IF(L901=L902,Y900,MAX(_xlfn.NORM.INV((ROW()-646)/69,250,43),150))/10,0)*10</f>
        <v>#NUM!</v>
      </c>
      <c r="Z901" s="21" t="e">
        <f>ROUNDDOWN(IF(Y901=Y900,Z900,(ROW()-646)/69+0.02),2)</f>
        <v>#NUM!</v>
      </c>
    </row>
    <row r="902" spans="1:34" x14ac:dyDescent="0.2">
      <c r="A902" s="4" t="s">
        <v>1160</v>
      </c>
      <c r="B902" s="10" t="s">
        <v>1161</v>
      </c>
      <c r="C902" s="14" t="s">
        <v>1142</v>
      </c>
      <c r="D902" s="10"/>
      <c r="E902" s="3" t="s">
        <v>576</v>
      </c>
      <c r="F902" s="3" t="s">
        <v>1143</v>
      </c>
      <c r="G902" s="3" t="s">
        <v>20</v>
      </c>
      <c r="H902" s="3" t="s">
        <v>21</v>
      </c>
      <c r="I902" s="3">
        <v>10</v>
      </c>
      <c r="J902" s="3">
        <v>260</v>
      </c>
      <c r="K902" s="21">
        <v>0.61</v>
      </c>
      <c r="L902" s="3">
        <v>26</v>
      </c>
      <c r="M902" s="3">
        <v>250</v>
      </c>
      <c r="N902" s="21">
        <v>0.52</v>
      </c>
      <c r="O902" s="25">
        <v>510</v>
      </c>
      <c r="P902" s="21">
        <v>0.41</v>
      </c>
      <c r="Q902" s="21">
        <v>0.35</v>
      </c>
      <c r="T902" s="25">
        <f>J902+M902</f>
        <v>510</v>
      </c>
      <c r="U902" s="21">
        <f>ROUNDDOWN(IF(T902=T901,U901,(ROW()-646)/69+0.01),2)</f>
        <v>3.7</v>
      </c>
      <c r="V902" s="21">
        <f>ROUNDDOWN(IF(O902=O901,V901,(ROW()-798)/14+0.14),2)</f>
        <v>7.49</v>
      </c>
      <c r="W902" s="25">
        <f>ROUNDDOWN(IF(I902=I901,W901,MAX(_xlfn.NORM.INV((ROW()-646)/402,250,43),150))/10,0)*10</f>
        <v>260</v>
      </c>
      <c r="X902" s="21">
        <f>ROUNDDOWN(IF(W902=W901,X901,(ROW()-646)/402),2)</f>
        <v>0.61</v>
      </c>
      <c r="Y902" s="3" t="e">
        <f>ROUNDDOWN(IF(L902=L903,Y901,MAX(_xlfn.NORM.INV((ROW()-646)/69,250,43),150))/10,0)*10</f>
        <v>#NUM!</v>
      </c>
      <c r="Z902" s="21" t="e">
        <f>ROUNDDOWN(IF(Y902=Y901,Z901,(ROW()-646)/69+0.02),2)</f>
        <v>#NUM!</v>
      </c>
    </row>
    <row r="903" spans="1:34" x14ac:dyDescent="0.2">
      <c r="A903" s="4" t="s">
        <v>1146</v>
      </c>
      <c r="B903" s="10" t="s">
        <v>1147</v>
      </c>
      <c r="C903" s="14" t="s">
        <v>1142</v>
      </c>
      <c r="D903" s="10"/>
      <c r="E903" s="3" t="s">
        <v>576</v>
      </c>
      <c r="F903" s="3" t="s">
        <v>1143</v>
      </c>
      <c r="G903" s="3" t="s">
        <v>20</v>
      </c>
      <c r="H903" s="3" t="s">
        <v>21</v>
      </c>
      <c r="I903" s="3">
        <v>10</v>
      </c>
      <c r="J903" s="3">
        <v>260</v>
      </c>
      <c r="K903" s="21">
        <v>0.61</v>
      </c>
      <c r="L903" s="3">
        <v>34</v>
      </c>
      <c r="M903" s="3">
        <v>260</v>
      </c>
      <c r="N903" s="21">
        <v>0.62</v>
      </c>
      <c r="O903" s="25">
        <v>520</v>
      </c>
      <c r="P903" s="21">
        <v>0.47</v>
      </c>
      <c r="Q903" s="21">
        <v>0.49</v>
      </c>
      <c r="T903" s="25">
        <f>J903+M903</f>
        <v>520</v>
      </c>
      <c r="U903" s="21">
        <f>ROUNDDOWN(IF(T903=T902,U902,(ROW()-646)/69+0.01),2)</f>
        <v>3.73</v>
      </c>
      <c r="V903" s="21">
        <f>ROUNDDOWN(IF(O903=O902,V902,(ROW()-798)/14+0.14),2)</f>
        <v>7.64</v>
      </c>
      <c r="W903" s="25">
        <f>ROUNDDOWN(IF(I903=I902,W902,MAX(_xlfn.NORM.INV((ROW()-646)/402,250,43),150))/10,0)*10</f>
        <v>260</v>
      </c>
      <c r="X903" s="21">
        <f>ROUNDDOWN(IF(W903=W902,X902,(ROW()-646)/402),2)</f>
        <v>0.61</v>
      </c>
      <c r="Y903" s="3" t="e">
        <f>ROUNDDOWN(IF(L903=L904,Y902,MAX(_xlfn.NORM.INV((ROW()-646)/69,250,43),150))/10,0)*10</f>
        <v>#NUM!</v>
      </c>
      <c r="Z903" s="21" t="e">
        <f>ROUNDDOWN(IF(Y903=Y902,Z902,(ROW()-646)/69+0.02),2)</f>
        <v>#NUM!</v>
      </c>
    </row>
    <row r="904" spans="1:34" x14ac:dyDescent="0.2">
      <c r="A904" s="4" t="s">
        <v>1773</v>
      </c>
      <c r="B904" s="10" t="s">
        <v>1774</v>
      </c>
      <c r="C904" s="14" t="s">
        <v>1743</v>
      </c>
      <c r="D904" s="10"/>
      <c r="E904" s="3" t="s">
        <v>1744</v>
      </c>
      <c r="F904" s="3" t="s">
        <v>1744</v>
      </c>
      <c r="G904" s="3" t="s">
        <v>20</v>
      </c>
      <c r="H904" s="3" t="s">
        <v>67</v>
      </c>
      <c r="I904" s="3">
        <v>11</v>
      </c>
      <c r="J904" s="3">
        <v>260</v>
      </c>
      <c r="K904" s="21">
        <v>0.61</v>
      </c>
      <c r="L904" s="3">
        <v>36</v>
      </c>
      <c r="M904" s="3">
        <v>250</v>
      </c>
      <c r="N904" s="21">
        <v>0.5</v>
      </c>
      <c r="O904" s="25">
        <v>510</v>
      </c>
      <c r="P904" s="21">
        <v>0.67</v>
      </c>
      <c r="Q904" s="21">
        <v>0.59</v>
      </c>
      <c r="T904" s="25">
        <f>J904+M904</f>
        <v>510</v>
      </c>
      <c r="U904" s="21">
        <f>ROUNDDOWN(IF(T904=T903,U903,(ROW()-715)/333),2)</f>
        <v>0.56000000000000005</v>
      </c>
      <c r="V904" s="21">
        <f>ROUNDDOWN(IF(O904=O903,V903,(ROW()-110)/40+0.02),2)</f>
        <v>19.87</v>
      </c>
      <c r="W904" s="25">
        <f>ROUNDDOWN(IF(I904=I903,W903,MAX(_xlfn.NORM.INV((ROW()-646)/402,250,43),150))/10,0)*10</f>
        <v>260</v>
      </c>
      <c r="X904" s="21">
        <f>ROUNDDOWN(IF(W904=W903,X903,(ROW()-646)/402),2)</f>
        <v>0.61</v>
      </c>
      <c r="Y904" s="3">
        <f>ROUNDDOWN(IF(L904=L903,Y903,MAX(_xlfn.NORM.INV((ROW()-715)/333,250,43),150))/10,0)*10</f>
        <v>250</v>
      </c>
      <c r="Z904" s="21" t="e">
        <f>ROUNDDOWN(IF(Y904=Y903,Z903,(ROW()-715)/333),2)</f>
        <v>#NUM!</v>
      </c>
      <c r="AC904" s="2"/>
      <c r="AD904" s="2"/>
      <c r="AE904" s="2"/>
      <c r="AF904" s="2"/>
      <c r="AG904" s="2"/>
      <c r="AH904" s="2"/>
    </row>
    <row r="905" spans="1:34" x14ac:dyDescent="0.2">
      <c r="A905" s="4" t="s">
        <v>996</v>
      </c>
      <c r="B905" s="10" t="s">
        <v>997</v>
      </c>
      <c r="C905" s="14" t="s">
        <v>991</v>
      </c>
      <c r="D905" s="10"/>
      <c r="E905" s="3" t="s">
        <v>987</v>
      </c>
      <c r="F905" s="3" t="s">
        <v>988</v>
      </c>
      <c r="G905" s="3" t="s">
        <v>20</v>
      </c>
      <c r="H905" s="3" t="s">
        <v>67</v>
      </c>
      <c r="I905" s="3">
        <v>11</v>
      </c>
      <c r="J905" s="3">
        <v>260</v>
      </c>
      <c r="K905" s="21">
        <v>0.61</v>
      </c>
      <c r="L905" s="3">
        <v>26</v>
      </c>
      <c r="M905" s="3">
        <v>230</v>
      </c>
      <c r="N905" s="21">
        <v>0.32</v>
      </c>
      <c r="O905" s="25">
        <v>490</v>
      </c>
      <c r="P905" s="21">
        <v>0.54</v>
      </c>
      <c r="Q905" s="21">
        <v>0.85</v>
      </c>
      <c r="T905" s="25">
        <f>J905+M905</f>
        <v>490</v>
      </c>
      <c r="U905" s="21">
        <f>ROUNDDOWN(IF(T905=T904,U904,(ROW()-715)/333),2)</f>
        <v>0.56999999999999995</v>
      </c>
      <c r="V905" s="21">
        <f>ROUNDDOWN(IF(O905=O904,V904,(ROW()-167)/14+0.07),2)</f>
        <v>52.78</v>
      </c>
      <c r="W905" s="25">
        <f>ROUNDDOWN(IF(I905=I904,W904,MAX(_xlfn.NORM.INV((ROW()-646)/402,250,43),150))/10,0)*10</f>
        <v>260</v>
      </c>
      <c r="X905" s="21">
        <f>ROUNDDOWN(IF(W905=W904,X904,(ROW()-646)/402),2)</f>
        <v>0.61</v>
      </c>
      <c r="Y905" s="3">
        <f>ROUNDDOWN(IF(L905=L904,Y904,MAX(_xlfn.NORM.INV((ROW()-715)/333,250,43),150))/10,0)*10</f>
        <v>250</v>
      </c>
      <c r="Z905" s="21" t="e">
        <f>ROUNDDOWN(IF(Y905=Y904,Z904,(ROW()-715)/333),2)</f>
        <v>#NUM!</v>
      </c>
    </row>
    <row r="906" spans="1:34" x14ac:dyDescent="0.2">
      <c r="A906" s="3" t="s">
        <v>2264</v>
      </c>
      <c r="B906" s="3" t="s">
        <v>2265</v>
      </c>
      <c r="C906" s="14" t="s">
        <v>2225</v>
      </c>
      <c r="E906" s="3" t="s">
        <v>2226</v>
      </c>
      <c r="F906" s="3" t="s">
        <v>2227</v>
      </c>
      <c r="G906" s="3" t="s">
        <v>20</v>
      </c>
      <c r="H906" s="3" t="s">
        <v>67</v>
      </c>
      <c r="I906" s="3">
        <v>11</v>
      </c>
      <c r="J906" s="3">
        <v>260</v>
      </c>
      <c r="K906" s="21">
        <v>0.61</v>
      </c>
      <c r="L906" s="3">
        <v>32</v>
      </c>
      <c r="M906" s="3">
        <v>240</v>
      </c>
      <c r="N906" s="21">
        <v>0.4</v>
      </c>
      <c r="O906" s="25">
        <v>500</v>
      </c>
      <c r="P906" s="21">
        <v>0.6</v>
      </c>
      <c r="Q906" s="21">
        <v>0.95</v>
      </c>
      <c r="T906" s="25">
        <f>J906+M906</f>
        <v>500</v>
      </c>
      <c r="U906" s="21">
        <f>ROUNDDOWN(IF(T906=T905,U905,(ROW()-715)/333),2)</f>
        <v>0.56999999999999995</v>
      </c>
      <c r="V906" s="21">
        <f>ROUNDDOWN(IF(O906=O905,V905,(ROW()-192)/27+0.03),2)</f>
        <v>26.47</v>
      </c>
      <c r="W906" s="25">
        <f>ROUNDDOWN(IF(I906=I905,W905,MAX(_xlfn.NORM.INV((ROW()-646)/402,250,43),150))/10,0)*10</f>
        <v>260</v>
      </c>
      <c r="X906" s="21">
        <f>ROUNDDOWN(IF(W906=W905,X905,(ROW()-646)/402),2)</f>
        <v>0.61</v>
      </c>
      <c r="Y906" s="3">
        <f>ROUNDDOWN(IF(L906=L905,Y905,MAX(_xlfn.NORM.INV((ROW()-715)/333,250,43),150))/10,0)*10</f>
        <v>250</v>
      </c>
      <c r="Z906" s="21" t="e">
        <f>ROUNDDOWN(IF(Y906=Y905,Z905,(ROW()-715)/333),2)</f>
        <v>#NUM!</v>
      </c>
    </row>
    <row r="907" spans="1:34" x14ac:dyDescent="0.2">
      <c r="A907" s="4" t="s">
        <v>342</v>
      </c>
      <c r="B907" s="10" t="s">
        <v>343</v>
      </c>
      <c r="C907" s="14" t="s">
        <v>335</v>
      </c>
      <c r="D907" s="10"/>
      <c r="E907" s="3" t="s">
        <v>203</v>
      </c>
      <c r="F907" s="3" t="s">
        <v>332</v>
      </c>
      <c r="G907" s="3" t="s">
        <v>20</v>
      </c>
      <c r="H907" s="3" t="s">
        <v>67</v>
      </c>
      <c r="I907" s="3">
        <v>11</v>
      </c>
      <c r="J907" s="3">
        <v>260</v>
      </c>
      <c r="K907" s="21">
        <v>0.61</v>
      </c>
      <c r="L907" s="3">
        <v>13</v>
      </c>
      <c r="M907" s="3">
        <v>210</v>
      </c>
      <c r="N907" s="21">
        <v>0.18</v>
      </c>
      <c r="O907" s="25">
        <v>470</v>
      </c>
      <c r="P907" s="21">
        <v>0.44</v>
      </c>
      <c r="Q907" s="21">
        <v>0.51</v>
      </c>
      <c r="T907" s="25">
        <f>J907+M907</f>
        <v>470</v>
      </c>
      <c r="U907" s="21">
        <f>ROUNDDOWN(IF(T907=T906,U906,(ROW()-715)/333),2)</f>
        <v>0.56999999999999995</v>
      </c>
      <c r="V907" s="21">
        <f>ROUNDDOWN(IF(O907=O906,V906,(ROW()-430)/54+0.01),2)</f>
        <v>8.84</v>
      </c>
      <c r="W907" s="25">
        <f>ROUNDDOWN(IF(I907=I906,W906,MAX(_xlfn.NORM.INV((ROW()-646)/402,250,43),150))/10,0)*10</f>
        <v>260</v>
      </c>
      <c r="X907" s="21">
        <f>ROUNDDOWN(IF(W907=W906,X906,(ROW()-646)/402),2)</f>
        <v>0.61</v>
      </c>
      <c r="Y907" s="3">
        <f>ROUNDDOWN(IF(L907=L906,Y906,MAX(_xlfn.NORM.INV((ROW()-715)/333,250,43),150))/10,0)*10</f>
        <v>250</v>
      </c>
      <c r="Z907" s="21" t="e">
        <f>ROUNDDOWN(IF(Y907=Y906,Z906,(ROW()-715)/333),2)</f>
        <v>#NUM!</v>
      </c>
    </row>
    <row r="908" spans="1:34" x14ac:dyDescent="0.2">
      <c r="A908" s="4" t="s">
        <v>1451</v>
      </c>
      <c r="B908" s="10" t="s">
        <v>1452</v>
      </c>
      <c r="C908" s="14" t="s">
        <v>1442</v>
      </c>
      <c r="D908" s="10"/>
      <c r="E908" s="3" t="s">
        <v>1443</v>
      </c>
      <c r="F908" s="3" t="s">
        <v>1444</v>
      </c>
      <c r="G908" s="3" t="s">
        <v>20</v>
      </c>
      <c r="H908" s="3" t="s">
        <v>67</v>
      </c>
      <c r="I908" s="3">
        <v>11</v>
      </c>
      <c r="J908" s="3">
        <v>260</v>
      </c>
      <c r="K908" s="21">
        <v>0.61</v>
      </c>
      <c r="L908" s="3">
        <v>40</v>
      </c>
      <c r="M908" s="3">
        <v>260</v>
      </c>
      <c r="N908" s="21">
        <v>0.6</v>
      </c>
      <c r="O908" s="25">
        <v>520</v>
      </c>
      <c r="P908" s="21">
        <v>0.72</v>
      </c>
      <c r="Q908" s="21">
        <v>0.66</v>
      </c>
      <c r="T908" s="25">
        <f>J908+M908</f>
        <v>520</v>
      </c>
      <c r="U908" s="21">
        <f>ROUNDDOWN(IF(T908=T907,U907,(ROW()-715)/333),2)</f>
        <v>0.56999999999999995</v>
      </c>
      <c r="V908" s="21">
        <f>ROUNDDOWN(IF(O908=O907,V907,(ROW()-508)/9+0.11),2)</f>
        <v>44.55</v>
      </c>
      <c r="W908" s="25">
        <f>ROUNDDOWN(IF(I908=I907,W907,MAX(_xlfn.NORM.INV((ROW()-646)/402,250,43),150))/10,0)*10</f>
        <v>260</v>
      </c>
      <c r="X908" s="21">
        <f>ROUNDDOWN(IF(W908=W907,X907,(ROW()-646)/402),2)</f>
        <v>0.61</v>
      </c>
      <c r="Y908" s="3">
        <f>ROUNDDOWN(IF(L908=L907,Y907,MAX(_xlfn.NORM.INV((ROW()-715)/333,250,43),150))/10,0)*10</f>
        <v>250</v>
      </c>
      <c r="Z908" s="21" t="e">
        <f>ROUNDDOWN(IF(Y908=Y907,Z907,(ROW()-715)/333),2)</f>
        <v>#NUM!</v>
      </c>
    </row>
    <row r="909" spans="1:34" x14ac:dyDescent="0.2">
      <c r="A909" s="4" t="s">
        <v>1424</v>
      </c>
      <c r="B909" s="10" t="s">
        <v>1425</v>
      </c>
      <c r="C909" s="14" t="s">
        <v>1420</v>
      </c>
      <c r="D909" s="10"/>
      <c r="E909" s="3" t="s">
        <v>144</v>
      </c>
      <c r="F909" s="3" t="s">
        <v>1421</v>
      </c>
      <c r="G909" s="3" t="s">
        <v>20</v>
      </c>
      <c r="H909" s="3" t="s">
        <v>67</v>
      </c>
      <c r="I909" s="3">
        <v>11</v>
      </c>
      <c r="J909" s="3">
        <v>260</v>
      </c>
      <c r="K909" s="21">
        <v>0.61</v>
      </c>
      <c r="L909" s="3">
        <v>57</v>
      </c>
      <c r="M909" s="3">
        <v>280</v>
      </c>
      <c r="N909" s="21">
        <v>0.76</v>
      </c>
      <c r="O909" s="25">
        <v>540</v>
      </c>
      <c r="P909" s="21">
        <v>0.8</v>
      </c>
      <c r="Q909" s="21">
        <v>0.62</v>
      </c>
      <c r="T909" s="25">
        <f>J909+M909</f>
        <v>540</v>
      </c>
      <c r="U909" s="21">
        <f>ROUNDDOWN(IF(T909=T908,U908,(ROW()-715)/333),2)</f>
        <v>0.57999999999999996</v>
      </c>
      <c r="V909" s="21">
        <f>ROUNDDOWN(IF(O909=O908,V908,(ROW()-558)/8+0.12),2)</f>
        <v>43.99</v>
      </c>
      <c r="W909" s="25">
        <f>ROUNDDOWN(IF(I909=I908,W908,MAX(_xlfn.NORM.INV((ROW()-646)/402,250,43),150))/10,0)*10</f>
        <v>260</v>
      </c>
      <c r="X909" s="21">
        <f>ROUNDDOWN(IF(W909=W908,X908,(ROW()-646)/402),2)</f>
        <v>0.61</v>
      </c>
      <c r="Y909" s="3">
        <f>ROUNDDOWN(IF(L909=L908,Y908,MAX(_xlfn.NORM.INV((ROW()-715)/333,250,43),150))/10,0)*10</f>
        <v>250</v>
      </c>
      <c r="Z909" s="21" t="e">
        <f>ROUNDDOWN(IF(Y909=Y908,Z908,(ROW()-715)/333),2)</f>
        <v>#NUM!</v>
      </c>
    </row>
    <row r="910" spans="1:34" x14ac:dyDescent="0.2">
      <c r="A910" s="4" t="s">
        <v>688</v>
      </c>
      <c r="B910" s="10" t="s">
        <v>689</v>
      </c>
      <c r="C910" s="14" t="s">
        <v>674</v>
      </c>
      <c r="D910" s="10"/>
      <c r="E910" s="3" t="s">
        <v>65</v>
      </c>
      <c r="F910" s="3" t="s">
        <v>675</v>
      </c>
      <c r="G910" s="3" t="s">
        <v>20</v>
      </c>
      <c r="H910" s="3" t="s">
        <v>67</v>
      </c>
      <c r="I910" s="3">
        <v>11</v>
      </c>
      <c r="J910" s="3">
        <v>260</v>
      </c>
      <c r="K910" s="21">
        <v>0.61</v>
      </c>
      <c r="L910" s="3">
        <v>15</v>
      </c>
      <c r="M910" s="3">
        <v>210</v>
      </c>
      <c r="N910" s="21">
        <v>0.18</v>
      </c>
      <c r="O910" s="25">
        <v>470</v>
      </c>
      <c r="P910" s="21">
        <v>0.44</v>
      </c>
      <c r="Q910" s="21">
        <v>0.39</v>
      </c>
      <c r="T910" s="25">
        <f>J910+M910</f>
        <v>470</v>
      </c>
      <c r="U910" s="21">
        <f>ROUNDDOWN(IF(T910=T909,U909,(ROW()-715)/333),2)</f>
        <v>0.57999999999999996</v>
      </c>
      <c r="V910" s="21">
        <f>ROUNDDOWN(IF(O910=O909,V909,(ROW()-670)/66+0.03),2)</f>
        <v>3.66</v>
      </c>
      <c r="W910" s="25">
        <f>ROUNDDOWN(IF(I910=I909,W909,MAX(_xlfn.NORM.INV((ROW()-646)/402,250,43),150))/10,0)*10</f>
        <v>260</v>
      </c>
      <c r="X910" s="21">
        <f>ROUNDDOWN(IF(W910=W909,X909,(ROW()-646)/402),2)</f>
        <v>0.61</v>
      </c>
      <c r="Y910" s="3">
        <f>ROUNDDOWN(IF(L910=L909,Y909,MAX(_xlfn.NORM.INV((ROW()-715)/333,250,43),150))/10,0)*10</f>
        <v>250</v>
      </c>
      <c r="Z910" s="21" t="e">
        <f>ROUNDDOWN(IF(Y910=Y909,Z909,(ROW()-715)/333),2)</f>
        <v>#NUM!</v>
      </c>
    </row>
    <row r="911" spans="1:34" x14ac:dyDescent="0.2">
      <c r="A911" s="4" t="s">
        <v>739</v>
      </c>
      <c r="B911" s="10" t="s">
        <v>740</v>
      </c>
      <c r="C911" s="14" t="s">
        <v>674</v>
      </c>
      <c r="D911" s="10"/>
      <c r="E911" s="3" t="s">
        <v>65</v>
      </c>
      <c r="F911" s="3" t="s">
        <v>675</v>
      </c>
      <c r="G911" s="3" t="s">
        <v>20</v>
      </c>
      <c r="H911" s="3" t="s">
        <v>67</v>
      </c>
      <c r="I911" s="3">
        <v>11</v>
      </c>
      <c r="J911" s="3">
        <v>260</v>
      </c>
      <c r="K911" s="21">
        <v>0.61</v>
      </c>
      <c r="L911" s="3">
        <v>23</v>
      </c>
      <c r="M911" s="3">
        <v>230</v>
      </c>
      <c r="N911" s="21">
        <v>0.32</v>
      </c>
      <c r="O911" s="25">
        <v>490</v>
      </c>
      <c r="P911" s="21">
        <v>0.54</v>
      </c>
      <c r="Q911" s="21">
        <v>0.53</v>
      </c>
      <c r="T911" s="25">
        <f>J911+M911</f>
        <v>490</v>
      </c>
      <c r="U911" s="21">
        <f>ROUNDDOWN(IF(T911=T910,U910,(ROW()-715)/333),2)</f>
        <v>0.57999999999999996</v>
      </c>
      <c r="V911" s="21">
        <f>ROUNDDOWN(IF(O911=O910,V910,(ROW()-670)/66+0.03),2)</f>
        <v>3.68</v>
      </c>
      <c r="W911" s="25">
        <f>ROUNDDOWN(IF(I911=I910,W910,MAX(_xlfn.NORM.INV((ROW()-646)/402,250,43),150))/10,0)*10</f>
        <v>260</v>
      </c>
      <c r="X911" s="21">
        <f>ROUNDDOWN(IF(W911=W910,X910,(ROW()-646)/402),2)</f>
        <v>0.61</v>
      </c>
      <c r="Y911" s="3">
        <f>ROUNDDOWN(IF(L911=L910,Y910,MAX(_xlfn.NORM.INV((ROW()-715)/333,250,43),150))/10,0)*10</f>
        <v>250</v>
      </c>
      <c r="Z911" s="21" t="e">
        <f>ROUNDDOWN(IF(Y911=Y910,Z910,(ROW()-715)/333),2)</f>
        <v>#NUM!</v>
      </c>
    </row>
    <row r="912" spans="1:34" x14ac:dyDescent="0.2">
      <c r="A912" s="4" t="s">
        <v>590</v>
      </c>
      <c r="B912" s="10" t="s">
        <v>591</v>
      </c>
      <c r="C912" s="14" t="s">
        <v>592</v>
      </c>
      <c r="D912" s="10"/>
      <c r="E912" s="3" t="s">
        <v>576</v>
      </c>
      <c r="F912" s="3" t="s">
        <v>577</v>
      </c>
      <c r="G912" s="3" t="s">
        <v>20</v>
      </c>
      <c r="H912" s="3" t="s">
        <v>21</v>
      </c>
      <c r="I912" s="3">
        <v>11</v>
      </c>
      <c r="J912" s="3">
        <v>260</v>
      </c>
      <c r="K912" s="21">
        <v>0.61</v>
      </c>
      <c r="L912" s="3">
        <v>3</v>
      </c>
      <c r="M912" s="3">
        <v>200</v>
      </c>
      <c r="N912" s="21">
        <v>0.17</v>
      </c>
      <c r="O912" s="25">
        <v>460</v>
      </c>
      <c r="P912" s="21">
        <v>0.21</v>
      </c>
      <c r="Q912" s="21">
        <v>0.21</v>
      </c>
      <c r="T912" s="25">
        <f>J912+M912</f>
        <v>460</v>
      </c>
      <c r="U912" s="21">
        <f>ROUNDDOWN(IF(T912=T911,U911,(ROW()-646)/69+0.01),2)</f>
        <v>3.86</v>
      </c>
      <c r="V912" s="21">
        <f>ROUNDDOWN(IF(O912=O911,V911,(ROW()-798)/14+0.14),2)</f>
        <v>8.2799999999999994</v>
      </c>
      <c r="W912" s="25">
        <f>ROUNDDOWN(IF(I912=I911,W911,MAX(_xlfn.NORM.INV((ROW()-646)/402,250,43),150))/10,0)*10</f>
        <v>260</v>
      </c>
      <c r="X912" s="21">
        <f>ROUNDDOWN(IF(W912=W911,X911,(ROW()-646)/402),2)</f>
        <v>0.61</v>
      </c>
      <c r="Y912" s="3" t="e">
        <f>ROUNDDOWN(IF(L912=L913,Y911,MAX(_xlfn.NORM.INV((ROW()-646)/69,250,43),150))/10,0)*10</f>
        <v>#NUM!</v>
      </c>
      <c r="Z912" s="21" t="e">
        <f>ROUNDDOWN(IF(Y912=Y911,Z911,(ROW()-646)/69+0.02),2)</f>
        <v>#NUM!</v>
      </c>
    </row>
    <row r="913" spans="1:26" x14ac:dyDescent="0.2">
      <c r="A913" s="4" t="s">
        <v>1680</v>
      </c>
      <c r="B913" s="10" t="s">
        <v>1681</v>
      </c>
      <c r="C913" s="14" t="s">
        <v>1638</v>
      </c>
      <c r="D913" s="10"/>
      <c r="E913" s="3" t="s">
        <v>576</v>
      </c>
      <c r="F913" s="3" t="s">
        <v>1639</v>
      </c>
      <c r="G913" s="3" t="s">
        <v>20</v>
      </c>
      <c r="H913" s="3" t="s">
        <v>67</v>
      </c>
      <c r="I913" s="3">
        <v>11</v>
      </c>
      <c r="J913" s="3">
        <v>260</v>
      </c>
      <c r="K913" s="21">
        <v>0.61</v>
      </c>
      <c r="L913" s="3">
        <v>12</v>
      </c>
      <c r="M913" s="3">
        <v>210</v>
      </c>
      <c r="N913" s="21">
        <v>0.18</v>
      </c>
      <c r="O913" s="25">
        <v>470</v>
      </c>
      <c r="P913" s="21">
        <v>0.44</v>
      </c>
      <c r="Q913" s="21">
        <v>0.35</v>
      </c>
      <c r="T913" s="25">
        <f>J913+M913</f>
        <v>470</v>
      </c>
      <c r="U913" s="21">
        <f>ROUNDDOWN(IF(T913=T912,U912,(ROW()-715)/333),2)</f>
        <v>0.59</v>
      </c>
      <c r="V913" s="21">
        <f>ROUNDDOWN(IF(O913=O912,V912,(ROW()-812)/36+0.02),2)</f>
        <v>2.82</v>
      </c>
      <c r="W913" s="25">
        <f>ROUNDDOWN(IF(I913=I912,W912,MAX(_xlfn.NORM.INV((ROW()-646)/402,250,43),150))/10,0)*10</f>
        <v>260</v>
      </c>
      <c r="X913" s="21">
        <f>ROUNDDOWN(IF(W913=W912,X912,(ROW()-646)/402),2)</f>
        <v>0.61</v>
      </c>
      <c r="Y913" s="3">
        <f>ROUNDDOWN(IF(L913=L912,Y912,MAX(_xlfn.NORM.INV((ROW()-715)/333,250,43),150))/10,0)*10</f>
        <v>260</v>
      </c>
      <c r="Z913" s="21" t="e">
        <f>ROUNDDOWN(IF(Y913=Y912,Z912,(ROW()-715)/333),2)</f>
        <v>#NUM!</v>
      </c>
    </row>
    <row r="914" spans="1:26" x14ac:dyDescent="0.2">
      <c r="A914" s="3" t="s">
        <v>2323</v>
      </c>
      <c r="B914" s="3" t="s">
        <v>2324</v>
      </c>
      <c r="C914" s="14" t="s">
        <v>2318</v>
      </c>
      <c r="E914" s="3" t="s">
        <v>2308</v>
      </c>
      <c r="F914" s="3" t="s">
        <v>2309</v>
      </c>
      <c r="G914" s="3" t="s">
        <v>20</v>
      </c>
      <c r="H914" s="3" t="s">
        <v>67</v>
      </c>
      <c r="I914" s="3">
        <v>11</v>
      </c>
      <c r="J914" s="3">
        <v>260</v>
      </c>
      <c r="K914" s="21">
        <v>0.61</v>
      </c>
      <c r="L914" s="3">
        <v>98</v>
      </c>
      <c r="M914" s="3">
        <v>330</v>
      </c>
      <c r="N914" s="21">
        <v>0.96</v>
      </c>
      <c r="O914" s="25">
        <v>590</v>
      </c>
      <c r="P914" s="21">
        <v>0.92</v>
      </c>
      <c r="Q914" s="21">
        <v>0.79</v>
      </c>
      <c r="T914" s="25">
        <f>J914+M914</f>
        <v>590</v>
      </c>
      <c r="U914" s="21">
        <f>ROUNDDOWN(IF(T914=T913,U913,(ROW()-715)/333),2)</f>
        <v>0.59</v>
      </c>
      <c r="V914" s="21">
        <v>0.79</v>
      </c>
      <c r="W914" s="25">
        <f>ROUNDDOWN(IF(I914=I913,W913,MAX(_xlfn.NORM.INV((ROW()-646)/402,250,43),150))/10,0)*10</f>
        <v>260</v>
      </c>
      <c r="X914" s="21">
        <f>ROUNDDOWN(IF(W914=W913,X913,(ROW()-646)/402),2)</f>
        <v>0.61</v>
      </c>
      <c r="Y914" s="3">
        <f>ROUNDDOWN(IF(L914=L913,Y913,MAX(_xlfn.NORM.INV((ROW()-715)/333,250,43),150))/10,0)*10</f>
        <v>260</v>
      </c>
      <c r="Z914" s="21" t="e">
        <f>ROUNDDOWN(IF(Y914=Y913,Z913,(ROW()-715)/333),2)</f>
        <v>#NUM!</v>
      </c>
    </row>
    <row r="915" spans="1:26" x14ac:dyDescent="0.2">
      <c r="A915" s="4" t="s">
        <v>340</v>
      </c>
      <c r="B915" s="10" t="s">
        <v>341</v>
      </c>
      <c r="C915" s="14" t="s">
        <v>335</v>
      </c>
      <c r="D915" s="10"/>
      <c r="E915" s="3" t="s">
        <v>203</v>
      </c>
      <c r="F915" s="3" t="s">
        <v>332</v>
      </c>
      <c r="G915" s="3" t="s">
        <v>20</v>
      </c>
      <c r="H915" s="3" t="s">
        <v>67</v>
      </c>
      <c r="I915" s="3">
        <v>12</v>
      </c>
      <c r="J915" s="3">
        <v>260</v>
      </c>
      <c r="K915" s="21">
        <v>0.61</v>
      </c>
      <c r="L915" s="3">
        <v>20</v>
      </c>
      <c r="M915" s="3">
        <v>220</v>
      </c>
      <c r="N915" s="21">
        <v>0.26</v>
      </c>
      <c r="O915" s="25">
        <v>480</v>
      </c>
      <c r="P915" s="21">
        <v>0.48</v>
      </c>
      <c r="Q915" s="21">
        <v>0.54</v>
      </c>
      <c r="T915" s="25">
        <f>J915+M915</f>
        <v>480</v>
      </c>
      <c r="U915" s="21">
        <f>ROUNDDOWN(IF(T915=T914,U914,(ROW()-715)/333),2)</f>
        <v>0.6</v>
      </c>
      <c r="V915" s="21">
        <f>ROUNDDOWN(IF(O915=O914,V914,(ROW()-430)/54+0.01),2)</f>
        <v>8.99</v>
      </c>
      <c r="W915" s="25">
        <f>ROUNDDOWN(IF(I915=I914,W914,MAX(_xlfn.NORM.INV((ROW()-646)/402,250,43),150))/10,0)*10</f>
        <v>260</v>
      </c>
      <c r="X915" s="21">
        <f>ROUNDDOWN(IF(W915=W914,X914,(ROW()-646)/402),2)</f>
        <v>0.61</v>
      </c>
      <c r="Y915" s="3">
        <f>ROUNDDOWN(IF(L915=L914,Y914,MAX(_xlfn.NORM.INV((ROW()-715)/333,250,43),150))/10,0)*10</f>
        <v>260</v>
      </c>
      <c r="Z915" s="21" t="e">
        <f>ROUNDDOWN(IF(Y915=Y914,Z914,(ROW()-715)/333),2)</f>
        <v>#NUM!</v>
      </c>
    </row>
    <row r="916" spans="1:26" x14ac:dyDescent="0.2">
      <c r="A916" s="4" t="s">
        <v>346</v>
      </c>
      <c r="B916" s="10" t="s">
        <v>347</v>
      </c>
      <c r="C916" s="14" t="s">
        <v>335</v>
      </c>
      <c r="D916" s="10"/>
      <c r="E916" s="3" t="s">
        <v>203</v>
      </c>
      <c r="F916" s="3" t="s">
        <v>332</v>
      </c>
      <c r="G916" s="3" t="s">
        <v>20</v>
      </c>
      <c r="H916" s="3" t="s">
        <v>67</v>
      </c>
      <c r="I916" s="3">
        <v>12</v>
      </c>
      <c r="J916" s="3">
        <v>260</v>
      </c>
      <c r="K916" s="21">
        <v>0.61</v>
      </c>
      <c r="L916" s="3">
        <v>31</v>
      </c>
      <c r="M916" s="3">
        <v>240</v>
      </c>
      <c r="N916" s="21">
        <v>0.4</v>
      </c>
      <c r="O916" s="25">
        <v>500</v>
      </c>
      <c r="P916" s="21">
        <v>0.6</v>
      </c>
      <c r="Q916" s="21">
        <v>0.63</v>
      </c>
      <c r="T916" s="25">
        <f>J916+M916</f>
        <v>500</v>
      </c>
      <c r="U916" s="21">
        <f>ROUNDDOWN(IF(T916=T915,U915,(ROW()-715)/333),2)</f>
        <v>0.6</v>
      </c>
      <c r="V916" s="21">
        <f>ROUNDDOWN(IF(O916=O915,V915,(ROW()-430)/54+0.01),2)</f>
        <v>9.01</v>
      </c>
      <c r="W916" s="25">
        <f>ROUNDDOWN(IF(I916=I915,W915,MAX(_xlfn.NORM.INV((ROW()-646)/402,250,43),150))/10,0)*10</f>
        <v>260</v>
      </c>
      <c r="X916" s="21">
        <f>ROUNDDOWN(IF(W916=W915,X915,(ROW()-646)/402),2)</f>
        <v>0.61</v>
      </c>
      <c r="Y916" s="3">
        <f>ROUNDDOWN(IF(L916=L915,Y915,MAX(_xlfn.NORM.INV((ROW()-715)/333,250,43),150))/10,0)*10</f>
        <v>260</v>
      </c>
      <c r="Z916" s="21" t="e">
        <f>ROUNDDOWN(IF(Y916=Y915,Z915,(ROW()-715)/333),2)</f>
        <v>#NUM!</v>
      </c>
    </row>
    <row r="917" spans="1:26" x14ac:dyDescent="0.2">
      <c r="A917" s="4" t="s">
        <v>891</v>
      </c>
      <c r="B917" s="10" t="s">
        <v>892</v>
      </c>
      <c r="C917" s="14" t="s">
        <v>893</v>
      </c>
      <c r="D917" s="10"/>
      <c r="E917" s="3" t="s">
        <v>894</v>
      </c>
      <c r="F917" s="3" t="s">
        <v>895</v>
      </c>
      <c r="G917" s="3" t="s">
        <v>20</v>
      </c>
      <c r="H917" s="3" t="s">
        <v>21</v>
      </c>
      <c r="I917" s="3">
        <v>12</v>
      </c>
      <c r="J917" s="3">
        <v>260</v>
      </c>
      <c r="K917" s="21">
        <v>0.61</v>
      </c>
      <c r="L917" s="3">
        <v>45</v>
      </c>
      <c r="M917" s="3">
        <v>270</v>
      </c>
      <c r="N917" s="21">
        <v>0.7</v>
      </c>
      <c r="O917" s="25">
        <v>530</v>
      </c>
      <c r="P917" s="21">
        <v>0.56999999999999995</v>
      </c>
      <c r="Q917" s="21">
        <v>0.99</v>
      </c>
      <c r="T917" s="25">
        <f>J917+M917</f>
        <v>530</v>
      </c>
      <c r="U917" s="21">
        <f>ROUNDDOWN(IF(T917=T916,U916,(ROW()-646)/69+0.01),2)</f>
        <v>3.93</v>
      </c>
      <c r="V917" s="21">
        <v>0.99</v>
      </c>
      <c r="W917" s="25">
        <f>ROUNDDOWN(IF(I917=I916,W916,MAX(_xlfn.NORM.INV((ROW()-646)/402,250,43),150))/10,0)*10</f>
        <v>260</v>
      </c>
      <c r="X917" s="21">
        <f>ROUNDDOWN(IF(W917=W916,X916,(ROW()-646)/402),2)</f>
        <v>0.61</v>
      </c>
      <c r="Y917" s="3" t="e">
        <f>ROUNDDOWN(IF(L917=L918,Y916,MAX(_xlfn.NORM.INV((ROW()-646)/69,250,43),150))/10,0)*10</f>
        <v>#NUM!</v>
      </c>
      <c r="Z917" s="21" t="e">
        <f>ROUNDDOWN(IF(Y917=Y916,Z916,(ROW()-646)/69+0.02),2)</f>
        <v>#NUM!</v>
      </c>
    </row>
    <row r="918" spans="1:26" x14ac:dyDescent="0.2">
      <c r="A918" s="4" t="s">
        <v>288</v>
      </c>
      <c r="B918" s="10" t="s">
        <v>289</v>
      </c>
      <c r="C918" s="14" t="s">
        <v>279</v>
      </c>
      <c r="D918" s="10"/>
      <c r="E918" s="3" t="s">
        <v>280</v>
      </c>
      <c r="F918" s="3" t="s">
        <v>281</v>
      </c>
      <c r="G918" s="3" t="s">
        <v>20</v>
      </c>
      <c r="H918" s="3" t="s">
        <v>67</v>
      </c>
      <c r="I918" s="3">
        <v>12</v>
      </c>
      <c r="J918" s="3">
        <v>260</v>
      </c>
      <c r="K918" s="21">
        <v>0.61</v>
      </c>
      <c r="L918" s="3">
        <v>64</v>
      </c>
      <c r="M918" s="3">
        <v>290</v>
      </c>
      <c r="N918" s="21">
        <v>0.82</v>
      </c>
      <c r="O918" s="25">
        <v>550</v>
      </c>
      <c r="P918" s="21">
        <v>0.84</v>
      </c>
      <c r="Q918" s="21">
        <v>0.99</v>
      </c>
      <c r="T918" s="25">
        <f>J918+M918</f>
        <v>550</v>
      </c>
      <c r="U918" s="21">
        <f>ROUNDDOWN(IF(T918=T917,U917,(ROW()-715)/333),2)</f>
        <v>0.6</v>
      </c>
      <c r="V918" s="21">
        <f>ROUNDDOWN(IF(O918=O917,V917,(ROW()-998)/20+0.04),2)</f>
        <v>-3.96</v>
      </c>
      <c r="W918" s="25">
        <f>ROUNDDOWN(IF(I918=I917,W917,MAX(_xlfn.NORM.INV((ROW()-646)/402,250,43),150))/10,0)*10</f>
        <v>260</v>
      </c>
      <c r="X918" s="21">
        <f>ROUNDDOWN(IF(W918=W917,X917,(ROW()-646)/402),2)</f>
        <v>0.61</v>
      </c>
      <c r="Y918" s="3">
        <f>ROUNDDOWN(IF(L918=L917,Y917,MAX(_xlfn.NORM.INV((ROW()-715)/333,250,43),150))/10,0)*10</f>
        <v>260</v>
      </c>
      <c r="Z918" s="21" t="e">
        <f>ROUNDDOWN(IF(Y918=Y917,Z917,(ROW()-715)/333),2)</f>
        <v>#NUM!</v>
      </c>
    </row>
    <row r="919" spans="1:26" x14ac:dyDescent="0.2">
      <c r="A919" s="4" t="s">
        <v>1789</v>
      </c>
      <c r="B919" s="10" t="s">
        <v>1790</v>
      </c>
      <c r="C919" s="14" t="s">
        <v>1743</v>
      </c>
      <c r="D919" s="10"/>
      <c r="E919" s="3" t="s">
        <v>1744</v>
      </c>
      <c r="F919" s="3" t="s">
        <v>1744</v>
      </c>
      <c r="G919" s="3" t="s">
        <v>20</v>
      </c>
      <c r="H919" s="3" t="s">
        <v>67</v>
      </c>
      <c r="I919" s="3">
        <v>13</v>
      </c>
      <c r="J919" s="3">
        <v>270</v>
      </c>
      <c r="K919" s="21">
        <v>0.67</v>
      </c>
      <c r="L919" s="3">
        <v>43</v>
      </c>
      <c r="M919" s="3">
        <v>260</v>
      </c>
      <c r="N919" s="21">
        <v>0.6</v>
      </c>
      <c r="O919" s="25">
        <v>530</v>
      </c>
      <c r="P919" s="21">
        <v>0.75</v>
      </c>
      <c r="Q919" s="21">
        <v>0.72</v>
      </c>
      <c r="T919" s="25">
        <f>J919+M919</f>
        <v>530</v>
      </c>
      <c r="U919" s="21">
        <f>ROUNDDOWN(IF(T919=T918,U918,(ROW()-715)/333),2)</f>
        <v>0.61</v>
      </c>
      <c r="V919" s="21">
        <f>ROUNDDOWN(IF(O919=O918,V918,(ROW()-110)/40+0.02),2)</f>
        <v>20.239999999999998</v>
      </c>
      <c r="W919" s="25">
        <f>ROUNDDOWN(IF(I919=I918,W918,MAX(_xlfn.NORM.INV((ROW()-646)/402,250,43),150))/10,0)*10</f>
        <v>270</v>
      </c>
      <c r="X919" s="21">
        <f>ROUNDDOWN(IF(W919=W918,X918,(ROW()-646)/402),2)</f>
        <v>0.67</v>
      </c>
      <c r="Y919" s="3">
        <f>ROUNDDOWN(IF(L919=L918,Y918,MAX(_xlfn.NORM.INV((ROW()-715)/333,250,43),150))/10,0)*10</f>
        <v>260</v>
      </c>
      <c r="Z919" s="21" t="e">
        <f>ROUNDDOWN(IF(Y919=Y918,Z918,(ROW()-715)/333),2)</f>
        <v>#NUM!</v>
      </c>
    </row>
    <row r="920" spans="1:26" x14ac:dyDescent="0.2">
      <c r="A920" s="4" t="s">
        <v>1298</v>
      </c>
      <c r="B920" s="10" t="s">
        <v>1299</v>
      </c>
      <c r="C920" s="14" t="s">
        <v>1273</v>
      </c>
      <c r="D920" s="10"/>
      <c r="E920" s="3" t="s">
        <v>203</v>
      </c>
      <c r="F920" s="3" t="s">
        <v>1268</v>
      </c>
      <c r="G920" s="3" t="s">
        <v>20</v>
      </c>
      <c r="H920" s="3" t="s">
        <v>67</v>
      </c>
      <c r="I920" s="3">
        <v>13</v>
      </c>
      <c r="J920" s="3">
        <v>270</v>
      </c>
      <c r="K920" s="21">
        <v>0.67</v>
      </c>
      <c r="L920" s="3">
        <v>25</v>
      </c>
      <c r="M920" s="3">
        <v>230</v>
      </c>
      <c r="N920" s="21">
        <v>0.32</v>
      </c>
      <c r="O920" s="25">
        <v>500</v>
      </c>
      <c r="P920" s="21">
        <v>0.6</v>
      </c>
      <c r="Q920" s="21">
        <v>0.63</v>
      </c>
      <c r="T920" s="25">
        <f>J920+M920</f>
        <v>500</v>
      </c>
      <c r="U920" s="21">
        <f>ROUNDDOWN(IF(T920=T919,U919,(ROW()-715)/333),2)</f>
        <v>0.61</v>
      </c>
      <c r="V920" s="21">
        <f>ROUNDDOWN(IF(O920=O919,V919,(ROW()-430)/54+0.01),2)</f>
        <v>9.08</v>
      </c>
      <c r="W920" s="25">
        <f>ROUNDDOWN(IF(I920=I919,W919,MAX(_xlfn.NORM.INV((ROW()-646)/402,250,43),150))/10,0)*10</f>
        <v>270</v>
      </c>
      <c r="X920" s="21">
        <f>ROUNDDOWN(IF(W920=W919,X919,(ROW()-646)/402),2)</f>
        <v>0.67</v>
      </c>
      <c r="Y920" s="3">
        <f>ROUNDDOWN(IF(L920=L919,Y919,MAX(_xlfn.NORM.INV((ROW()-715)/333,250,43),150))/10,0)*10</f>
        <v>260</v>
      </c>
      <c r="Z920" s="21" t="e">
        <f>ROUNDDOWN(IF(Y920=Y919,Z919,(ROW()-715)/333),2)</f>
        <v>#NUM!</v>
      </c>
    </row>
    <row r="921" spans="1:26" x14ac:dyDescent="0.2">
      <c r="A921" s="4" t="s">
        <v>448</v>
      </c>
      <c r="B921" s="10" t="s">
        <v>449</v>
      </c>
      <c r="C921" s="14" t="s">
        <v>437</v>
      </c>
      <c r="D921" s="10"/>
      <c r="E921" s="3" t="s">
        <v>203</v>
      </c>
      <c r="F921" s="3" t="s">
        <v>423</v>
      </c>
      <c r="G921" s="3" t="s">
        <v>20</v>
      </c>
      <c r="H921" s="3" t="s">
        <v>67</v>
      </c>
      <c r="I921" s="3">
        <v>13</v>
      </c>
      <c r="J921" s="3">
        <v>270</v>
      </c>
      <c r="K921" s="21">
        <v>0.67</v>
      </c>
      <c r="L921" s="3">
        <v>57</v>
      </c>
      <c r="M921" s="3">
        <v>280</v>
      </c>
      <c r="N921" s="21">
        <v>0.76</v>
      </c>
      <c r="O921" s="25">
        <v>550</v>
      </c>
      <c r="P921" s="21">
        <v>0.84</v>
      </c>
      <c r="Q921" s="21">
        <v>0.91</v>
      </c>
      <c r="T921" s="25">
        <f>J921+M921</f>
        <v>550</v>
      </c>
      <c r="U921" s="21">
        <f>ROUNDDOWN(IF(T921=T920,U920,(ROW()-715)/333),2)</f>
        <v>0.61</v>
      </c>
      <c r="V921" s="21">
        <f>ROUNDDOWN(IF(O921=O920,V920,(ROW()-430)/54+0.01),2)</f>
        <v>9.1</v>
      </c>
      <c r="W921" s="25">
        <f>ROUNDDOWN(IF(I921=I920,W920,MAX(_xlfn.NORM.INV((ROW()-646)/402,250,43),150))/10,0)*10</f>
        <v>270</v>
      </c>
      <c r="X921" s="21">
        <f>ROUNDDOWN(IF(W921=W920,X920,(ROW()-646)/402),2)</f>
        <v>0.67</v>
      </c>
      <c r="Y921" s="3">
        <f>ROUNDDOWN(IF(L921=L920,Y920,MAX(_xlfn.NORM.INV((ROW()-715)/333,250,43),150))/10,0)*10</f>
        <v>260</v>
      </c>
      <c r="Z921" s="21" t="e">
        <f>ROUNDDOWN(IF(Y921=Y920,Z920,(ROW()-715)/333),2)</f>
        <v>#NUM!</v>
      </c>
    </row>
    <row r="922" spans="1:26" x14ac:dyDescent="0.2">
      <c r="A922" s="4" t="s">
        <v>209</v>
      </c>
      <c r="B922" s="10" t="s">
        <v>210</v>
      </c>
      <c r="C922" s="14" t="s">
        <v>211</v>
      </c>
      <c r="D922" s="10"/>
      <c r="E922" s="3" t="s">
        <v>203</v>
      </c>
      <c r="F922" s="3" t="s">
        <v>204</v>
      </c>
      <c r="G922" s="3" t="s">
        <v>20</v>
      </c>
      <c r="H922" s="3" t="s">
        <v>67</v>
      </c>
      <c r="I922" s="3">
        <v>13</v>
      </c>
      <c r="J922" s="3">
        <v>270</v>
      </c>
      <c r="K922" s="21">
        <v>0.67</v>
      </c>
      <c r="L922" s="3">
        <v>84</v>
      </c>
      <c r="M922" s="3">
        <v>320</v>
      </c>
      <c r="N922" s="21">
        <v>0.94</v>
      </c>
      <c r="O922" s="25">
        <v>590</v>
      </c>
      <c r="P922" s="21">
        <v>0.92</v>
      </c>
      <c r="Q922" s="21">
        <v>0.97</v>
      </c>
      <c r="T922" s="25">
        <f>J922+M922</f>
        <v>590</v>
      </c>
      <c r="U922" s="21">
        <f>ROUNDDOWN(IF(T922=T921,U921,(ROW()-715)/333),2)</f>
        <v>0.62</v>
      </c>
      <c r="V922" s="21">
        <f>ROUNDDOWN(IF(O922=O921,V921,(ROW()-430)/54+0.01),2)</f>
        <v>9.1199999999999992</v>
      </c>
      <c r="W922" s="25">
        <f>ROUNDDOWN(IF(I922=I921,W921,MAX(_xlfn.NORM.INV((ROW()-646)/402,250,43),150))/10,0)*10</f>
        <v>270</v>
      </c>
      <c r="X922" s="21">
        <f>ROUNDDOWN(IF(W922=W921,X921,(ROW()-646)/402),2)</f>
        <v>0.67</v>
      </c>
      <c r="Y922" s="3">
        <f>ROUNDDOWN(IF(L922=L921,Y921,MAX(_xlfn.NORM.INV((ROW()-715)/333,250,43),150))/10,0)*10</f>
        <v>260</v>
      </c>
      <c r="Z922" s="21" t="e">
        <f>ROUNDDOWN(IF(Y922=Y921,Z921,(ROW()-715)/333),2)</f>
        <v>#NUM!</v>
      </c>
    </row>
    <row r="923" spans="1:26" x14ac:dyDescent="0.2">
      <c r="A923" s="4" t="s">
        <v>1188</v>
      </c>
      <c r="B923" s="10" t="s">
        <v>1189</v>
      </c>
      <c r="C923" s="14" t="s">
        <v>1185</v>
      </c>
      <c r="D923" s="10"/>
      <c r="E923" s="3" t="s">
        <v>280</v>
      </c>
      <c r="F923" s="3" t="s">
        <v>1180</v>
      </c>
      <c r="G923" s="3" t="s">
        <v>20</v>
      </c>
      <c r="H923" s="3" t="s">
        <v>67</v>
      </c>
      <c r="I923" s="3">
        <v>13</v>
      </c>
      <c r="J923" s="3">
        <v>270</v>
      </c>
      <c r="K923" s="21">
        <v>0.67</v>
      </c>
      <c r="L923" s="3">
        <v>32</v>
      </c>
      <c r="M923" s="3">
        <v>240</v>
      </c>
      <c r="N923" s="21">
        <v>0.4</v>
      </c>
      <c r="O923" s="25">
        <v>510</v>
      </c>
      <c r="P923" s="21">
        <v>0.67</v>
      </c>
      <c r="Q923" s="21">
        <v>0.69</v>
      </c>
      <c r="T923" s="25">
        <f>J923+M923</f>
        <v>510</v>
      </c>
      <c r="U923" s="21">
        <f>ROUNDDOWN(IF(T923=T922,U922,(ROW()-715)/333),2)</f>
        <v>0.62</v>
      </c>
      <c r="V923" s="21">
        <f>ROUNDDOWN(IF(O923=O922,V922,(ROW()-998)/20+0.04),2)</f>
        <v>-3.71</v>
      </c>
      <c r="W923" s="25">
        <f>ROUNDDOWN(IF(I923=I922,W922,MAX(_xlfn.NORM.INV((ROW()-646)/402,250,43),150))/10,0)*10</f>
        <v>270</v>
      </c>
      <c r="X923" s="21">
        <f>ROUNDDOWN(IF(W923=W922,X922,(ROW()-646)/402),2)</f>
        <v>0.67</v>
      </c>
      <c r="Y923" s="3">
        <f>ROUNDDOWN(IF(L923=L922,Y922,MAX(_xlfn.NORM.INV((ROW()-715)/333,250,43),150))/10,0)*10</f>
        <v>260</v>
      </c>
      <c r="Z923" s="21" t="e">
        <f>ROUNDDOWN(IF(Y923=Y922,Z922,(ROW()-715)/333),2)</f>
        <v>#NUM!</v>
      </c>
    </row>
    <row r="924" spans="1:26" x14ac:dyDescent="0.2">
      <c r="A924" s="4" t="s">
        <v>1825</v>
      </c>
      <c r="B924" s="10" t="s">
        <v>1826</v>
      </c>
      <c r="C924" s="14" t="s">
        <v>1827</v>
      </c>
      <c r="D924" s="10"/>
      <c r="E924" s="3" t="s">
        <v>1744</v>
      </c>
      <c r="F924" s="3" t="s">
        <v>1744</v>
      </c>
      <c r="G924" s="3" t="s">
        <v>20</v>
      </c>
      <c r="H924" s="3" t="s">
        <v>21</v>
      </c>
      <c r="I924" s="3">
        <v>14</v>
      </c>
      <c r="J924" s="3">
        <v>270</v>
      </c>
      <c r="K924" s="21">
        <v>0.67</v>
      </c>
      <c r="L924" s="3">
        <v>24</v>
      </c>
      <c r="M924" s="3">
        <v>250</v>
      </c>
      <c r="N924" s="21">
        <v>0.52</v>
      </c>
      <c r="O924" s="25">
        <v>520</v>
      </c>
      <c r="P924" s="21">
        <v>0.47</v>
      </c>
      <c r="Q924" s="21">
        <v>0.56999999999999995</v>
      </c>
      <c r="T924" s="25">
        <f>J924+M924</f>
        <v>520</v>
      </c>
      <c r="U924" s="21">
        <f>ROUNDDOWN(IF(T924=T923,U923,(ROW()-646)/69+0.01),2)</f>
        <v>4.03</v>
      </c>
      <c r="V924" s="21">
        <f>ROUNDDOWN(IF(O924=O923,V923,(ROW()-91)/19+0.05),2)</f>
        <v>43.89</v>
      </c>
      <c r="W924" s="25">
        <f>ROUNDDOWN(IF(I924=I923,W923,MAX(_xlfn.NORM.INV((ROW()-646)/402,250,43),150))/10,0)*10</f>
        <v>270</v>
      </c>
      <c r="X924" s="21">
        <f>ROUNDDOWN(IF(W924=W923,X923,(ROW()-646)/402),2)</f>
        <v>0.67</v>
      </c>
      <c r="Y924" s="3" t="e">
        <f>ROUNDDOWN(IF(L924=L925,Y923,MAX(_xlfn.NORM.INV((ROW()-646)/69,250,43),150))/10,0)*10</f>
        <v>#NUM!</v>
      </c>
      <c r="Z924" s="21" t="e">
        <f>ROUNDDOWN(IF(Y924=Y923,Z923,(ROW()-646)/69+0.02),2)</f>
        <v>#NUM!</v>
      </c>
    </row>
    <row r="925" spans="1:26" x14ac:dyDescent="0.2">
      <c r="A925" s="4" t="s">
        <v>1795</v>
      </c>
      <c r="B925" s="10" t="s">
        <v>1796</v>
      </c>
      <c r="C925" s="14" t="s">
        <v>1743</v>
      </c>
      <c r="D925" s="10"/>
      <c r="E925" s="3" t="s">
        <v>1744</v>
      </c>
      <c r="F925" s="3" t="s">
        <v>1744</v>
      </c>
      <c r="G925" s="3" t="s">
        <v>20</v>
      </c>
      <c r="H925" s="3" t="s">
        <v>67</v>
      </c>
      <c r="I925" s="3">
        <v>14</v>
      </c>
      <c r="J925" s="3">
        <v>270</v>
      </c>
      <c r="K925" s="21">
        <v>0.67</v>
      </c>
      <c r="L925" s="3">
        <v>63</v>
      </c>
      <c r="M925" s="3">
        <v>290</v>
      </c>
      <c r="N925" s="21">
        <v>0.82</v>
      </c>
      <c r="O925" s="25">
        <v>560</v>
      </c>
      <c r="P925" s="21">
        <v>0.86</v>
      </c>
      <c r="Q925" s="21">
        <v>0.84</v>
      </c>
      <c r="T925" s="25">
        <f>J925+M925</f>
        <v>560</v>
      </c>
      <c r="U925" s="21">
        <f>ROUNDDOWN(IF(T925=T924,U924,(ROW()-715)/333),2)</f>
        <v>0.63</v>
      </c>
      <c r="V925" s="21">
        <f>ROUNDDOWN(IF(O925=O924,V924,(ROW()-110)/40+0.02),2)</f>
        <v>20.39</v>
      </c>
      <c r="W925" s="25">
        <f>ROUNDDOWN(IF(I925=I924,W924,MAX(_xlfn.NORM.INV((ROW()-646)/402,250,43),150))/10,0)*10</f>
        <v>270</v>
      </c>
      <c r="X925" s="21">
        <f>ROUNDDOWN(IF(W925=W924,X924,(ROW()-646)/402),2)</f>
        <v>0.67</v>
      </c>
      <c r="Y925" s="3">
        <f>ROUNDDOWN(IF(L925=L924,Y924,MAX(_xlfn.NORM.INV((ROW()-715)/333,250,43),150))/10,0)*10</f>
        <v>260</v>
      </c>
      <c r="Z925" s="21" t="e">
        <f>ROUNDDOWN(IF(Y925=Y924,Z924,(ROW()-715)/333),2)</f>
        <v>#NUM!</v>
      </c>
    </row>
    <row r="926" spans="1:26" x14ac:dyDescent="0.2">
      <c r="A926" s="3" t="s">
        <v>2113</v>
      </c>
      <c r="B926" s="3" t="s">
        <v>2114</v>
      </c>
      <c r="C926" s="14" t="s">
        <v>2102</v>
      </c>
      <c r="E926" s="3" t="s">
        <v>18</v>
      </c>
      <c r="F926" s="3" t="s">
        <v>2091</v>
      </c>
      <c r="G926" s="3" t="s">
        <v>20</v>
      </c>
      <c r="H926" s="3" t="s">
        <v>67</v>
      </c>
      <c r="I926" s="3">
        <v>14</v>
      </c>
      <c r="J926" s="3">
        <v>270</v>
      </c>
      <c r="K926" s="21">
        <v>0.67</v>
      </c>
      <c r="L926" s="3">
        <v>39</v>
      </c>
      <c r="M926" s="3">
        <v>250</v>
      </c>
      <c r="N926" s="21">
        <v>0.5</v>
      </c>
      <c r="O926" s="25">
        <v>520</v>
      </c>
      <c r="P926" s="21">
        <v>0.72</v>
      </c>
      <c r="Q926" s="21">
        <v>0.85</v>
      </c>
      <c r="T926" s="25">
        <f>J926+M926</f>
        <v>520</v>
      </c>
      <c r="U926" s="21">
        <f>ROUNDDOWN(IF(T926=T925,U925,(ROW()-715)/333),2)</f>
        <v>0.63</v>
      </c>
      <c r="V926" s="21">
        <f>ROUNDDOWN(IF(O926=O925,V925,(ROW()-263)/7+0.14),2)</f>
        <v>94.85</v>
      </c>
      <c r="W926" s="25">
        <f>ROUNDDOWN(IF(I926=I925,W925,MAX(_xlfn.NORM.INV((ROW()-646)/402,250,43),150))/10,0)*10</f>
        <v>270</v>
      </c>
      <c r="X926" s="21">
        <f>ROUNDDOWN(IF(W926=W925,X925,(ROW()-646)/402),2)</f>
        <v>0.67</v>
      </c>
      <c r="Y926" s="3">
        <f>ROUNDDOWN(IF(L926=L925,Y925,MAX(_xlfn.NORM.INV((ROW()-715)/333,250,43),150))/10,0)*10</f>
        <v>260</v>
      </c>
      <c r="Z926" s="21" t="e">
        <f>ROUNDDOWN(IF(Y926=Y925,Z925,(ROW()-715)/333),2)</f>
        <v>#NUM!</v>
      </c>
    </row>
    <row r="927" spans="1:26" x14ac:dyDescent="0.2">
      <c r="A927" s="4" t="s">
        <v>430</v>
      </c>
      <c r="B927" s="10" t="s">
        <v>431</v>
      </c>
      <c r="C927" s="14" t="s">
        <v>422</v>
      </c>
      <c r="D927" s="10"/>
      <c r="E927" s="3" t="s">
        <v>203</v>
      </c>
      <c r="F927" s="3" t="s">
        <v>423</v>
      </c>
      <c r="G927" s="3" t="s">
        <v>20</v>
      </c>
      <c r="H927" s="3" t="s">
        <v>21</v>
      </c>
      <c r="I927" s="3">
        <v>14</v>
      </c>
      <c r="J927" s="3">
        <v>270</v>
      </c>
      <c r="K927" s="21">
        <v>0.67</v>
      </c>
      <c r="L927" s="3">
        <v>0</v>
      </c>
      <c r="M927" s="3">
        <v>150</v>
      </c>
      <c r="N927" s="21">
        <v>0.01</v>
      </c>
      <c r="O927" s="25">
        <v>420</v>
      </c>
      <c r="P927" s="21">
        <v>0.06</v>
      </c>
      <c r="Q927" s="21">
        <v>0.24</v>
      </c>
      <c r="T927" s="25">
        <f>J927+M927</f>
        <v>420</v>
      </c>
      <c r="U927" s="21">
        <f>ROUNDDOWN(IF(T927=T926,U926,(ROW()-646)/69+0.01),2)</f>
        <v>4.08</v>
      </c>
      <c r="V927" s="21">
        <f>ROUNDDOWN(IF(O927=O926,V926,(ROW()-418)/12+0.08),2)</f>
        <v>42.49</v>
      </c>
      <c r="W927" s="25">
        <f>ROUNDDOWN(IF(I927=I926,W926,MAX(_xlfn.NORM.INV((ROW()-646)/402,250,43),150))/10,0)*10</f>
        <v>270</v>
      </c>
      <c r="X927" s="21">
        <f>ROUNDDOWN(IF(W927=W926,X926,(ROW()-646)/402),2)</f>
        <v>0.67</v>
      </c>
      <c r="Y927" s="3" t="e">
        <f>ROUNDDOWN(IF(L927=L928,Y926,MAX(_xlfn.NORM.INV((ROW()-646)/69,250,43),150))/10,0)*10</f>
        <v>#NUM!</v>
      </c>
      <c r="Z927" s="21" t="e">
        <f>ROUNDDOWN(IF(Y927=Y926,Z926,(ROW()-646)/69+0.02),2)</f>
        <v>#NUM!</v>
      </c>
    </row>
    <row r="928" spans="1:26" x14ac:dyDescent="0.2">
      <c r="A928" s="4" t="s">
        <v>420</v>
      </c>
      <c r="B928" s="10" t="s">
        <v>421</v>
      </c>
      <c r="C928" s="14" t="s">
        <v>422</v>
      </c>
      <c r="D928" s="10"/>
      <c r="E928" s="3" t="s">
        <v>203</v>
      </c>
      <c r="F928" s="3" t="s">
        <v>423</v>
      </c>
      <c r="G928" s="3" t="s">
        <v>20</v>
      </c>
      <c r="H928" s="3" t="s">
        <v>21</v>
      </c>
      <c r="I928" s="3">
        <v>14</v>
      </c>
      <c r="J928" s="3">
        <v>270</v>
      </c>
      <c r="K928" s="21">
        <v>0.67</v>
      </c>
      <c r="L928" s="3">
        <v>19</v>
      </c>
      <c r="M928" s="3">
        <v>240</v>
      </c>
      <c r="N928" s="21">
        <v>0.45</v>
      </c>
      <c r="O928" s="25">
        <v>510</v>
      </c>
      <c r="P928" s="21">
        <v>0.41</v>
      </c>
      <c r="Q928" s="21">
        <v>0.41</v>
      </c>
      <c r="T928" s="25">
        <f>J928+M928</f>
        <v>510</v>
      </c>
      <c r="U928" s="21">
        <f>ROUNDDOWN(IF(T928=T927,U927,(ROW()-646)/69+0.01),2)</f>
        <v>4.09</v>
      </c>
      <c r="V928" s="21">
        <f>ROUNDDOWN(IF(O928=O927,V927,(ROW()-418)/12+0.08),2)</f>
        <v>42.58</v>
      </c>
      <c r="W928" s="25">
        <f>ROUNDDOWN(IF(I928=I927,W927,MAX(_xlfn.NORM.INV((ROW()-646)/402,250,43),150))/10,0)*10</f>
        <v>270</v>
      </c>
      <c r="X928" s="21">
        <f>ROUNDDOWN(IF(W928=W927,X927,(ROW()-646)/402),2)</f>
        <v>0.67</v>
      </c>
      <c r="Y928" s="3" t="e">
        <f>ROUNDDOWN(IF(L928=L929,Y927,MAX(_xlfn.NORM.INV((ROW()-646)/69,250,43),150))/10,0)*10</f>
        <v>#NUM!</v>
      </c>
      <c r="Z928" s="21" t="e">
        <f>ROUNDDOWN(IF(Y928=Y927,Z927,(ROW()-646)/69+0.02),2)</f>
        <v>#NUM!</v>
      </c>
    </row>
    <row r="929" spans="1:34" x14ac:dyDescent="0.2">
      <c r="A929" s="4" t="s">
        <v>454</v>
      </c>
      <c r="B929" s="10" t="s">
        <v>455</v>
      </c>
      <c r="C929" s="14" t="s">
        <v>437</v>
      </c>
      <c r="D929" s="10"/>
      <c r="E929" s="3" t="s">
        <v>203</v>
      </c>
      <c r="F929" s="3" t="s">
        <v>423</v>
      </c>
      <c r="G929" s="3" t="s">
        <v>20</v>
      </c>
      <c r="H929" s="3" t="s">
        <v>67</v>
      </c>
      <c r="I929" s="3">
        <v>14</v>
      </c>
      <c r="J929" s="3">
        <v>270</v>
      </c>
      <c r="K929" s="21">
        <v>0.67</v>
      </c>
      <c r="L929" s="3">
        <v>21</v>
      </c>
      <c r="M929" s="3">
        <v>230</v>
      </c>
      <c r="N929" s="21">
        <v>0.32</v>
      </c>
      <c r="O929" s="25">
        <v>500</v>
      </c>
      <c r="P929" s="21">
        <v>0.6</v>
      </c>
      <c r="Q929" s="21">
        <v>0.63</v>
      </c>
      <c r="T929" s="25">
        <f>J929+M929</f>
        <v>500</v>
      </c>
      <c r="U929" s="21">
        <f>ROUNDDOWN(IF(T929=T928,U928,(ROW()-715)/333),2)</f>
        <v>0.64</v>
      </c>
      <c r="V929" s="21">
        <f>ROUNDDOWN(IF(O929=O928,V928,(ROW()-430)/54+0.01),2)</f>
        <v>9.25</v>
      </c>
      <c r="W929" s="25">
        <f>ROUNDDOWN(IF(I929=I928,W928,MAX(_xlfn.NORM.INV((ROW()-646)/402,250,43),150))/10,0)*10</f>
        <v>270</v>
      </c>
      <c r="X929" s="21">
        <f>ROUNDDOWN(IF(W929=W928,X928,(ROW()-646)/402),2)</f>
        <v>0.67</v>
      </c>
      <c r="Y929" s="3">
        <f>ROUNDDOWN(IF(L929=L928,Y928,MAX(_xlfn.NORM.INV((ROW()-715)/333,250,43),150))/10,0)*10</f>
        <v>260</v>
      </c>
      <c r="Z929" s="21" t="e">
        <f>ROUNDDOWN(IF(Y929=Y928,Z928,(ROW()-715)/333),2)</f>
        <v>#NUM!</v>
      </c>
    </row>
    <row r="930" spans="1:34" x14ac:dyDescent="0.2">
      <c r="A930" s="4" t="s">
        <v>727</v>
      </c>
      <c r="B930" s="10" t="s">
        <v>728</v>
      </c>
      <c r="C930" s="14" t="s">
        <v>674</v>
      </c>
      <c r="D930" s="10"/>
      <c r="E930" s="3" t="s">
        <v>65</v>
      </c>
      <c r="F930" s="3" t="s">
        <v>675</v>
      </c>
      <c r="G930" s="3" t="s">
        <v>20</v>
      </c>
      <c r="H930" s="3" t="s">
        <v>67</v>
      </c>
      <c r="I930" s="3">
        <v>14</v>
      </c>
      <c r="J930" s="3">
        <v>270</v>
      </c>
      <c r="K930" s="21">
        <v>0.67</v>
      </c>
      <c r="L930" s="3">
        <v>32</v>
      </c>
      <c r="M930" s="3">
        <v>240</v>
      </c>
      <c r="N930" s="21">
        <v>0.4</v>
      </c>
      <c r="O930" s="25">
        <v>510</v>
      </c>
      <c r="P930" s="21">
        <v>0.67</v>
      </c>
      <c r="Q930" s="21">
        <v>0.66</v>
      </c>
      <c r="T930" s="25">
        <f>J930+M930</f>
        <v>510</v>
      </c>
      <c r="U930" s="21">
        <f>ROUNDDOWN(IF(T930=T929,U929,(ROW()-715)/333),2)</f>
        <v>0.64</v>
      </c>
      <c r="V930" s="21">
        <f>ROUNDDOWN(IF(O930=O929,V929,(ROW()-670)/66+0.03),2)</f>
        <v>3.96</v>
      </c>
      <c r="W930" s="25">
        <f>ROUNDDOWN(IF(I930=I929,W929,MAX(_xlfn.NORM.INV((ROW()-646)/402,250,43),150))/10,0)*10</f>
        <v>270</v>
      </c>
      <c r="X930" s="21">
        <f>ROUNDDOWN(IF(W930=W929,X929,(ROW()-646)/402),2)</f>
        <v>0.67</v>
      </c>
      <c r="Y930" s="3">
        <f>ROUNDDOWN(IF(L930=L929,Y929,MAX(_xlfn.NORM.INV((ROW()-715)/333,250,43),150))/10,0)*10</f>
        <v>260</v>
      </c>
      <c r="Z930" s="21" t="e">
        <f>ROUNDDOWN(IF(Y930=Y929,Z929,(ROW()-715)/333),2)</f>
        <v>#NUM!</v>
      </c>
      <c r="AC930" s="2"/>
      <c r="AD930" s="2"/>
      <c r="AE930" s="2"/>
      <c r="AF930" s="2"/>
      <c r="AG930" s="2"/>
      <c r="AH930" s="2"/>
    </row>
    <row r="931" spans="1:34" x14ac:dyDescent="0.2">
      <c r="A931" s="4" t="s">
        <v>88</v>
      </c>
      <c r="B931" s="4" t="s">
        <v>89</v>
      </c>
      <c r="C931" s="14" t="s">
        <v>64</v>
      </c>
      <c r="D931" s="4"/>
      <c r="E931" s="3" t="s">
        <v>65</v>
      </c>
      <c r="F931" s="3" t="s">
        <v>66</v>
      </c>
      <c r="G931" s="3" t="s">
        <v>20</v>
      </c>
      <c r="H931" s="3" t="s">
        <v>67</v>
      </c>
      <c r="I931" s="3">
        <v>14</v>
      </c>
      <c r="J931" s="3">
        <v>270</v>
      </c>
      <c r="K931" s="21">
        <v>0.67</v>
      </c>
      <c r="L931" s="3">
        <v>49</v>
      </c>
      <c r="M931" s="2">
        <v>270</v>
      </c>
      <c r="N931" s="23">
        <v>0.68</v>
      </c>
      <c r="O931" s="28">
        <v>540</v>
      </c>
      <c r="P931" s="23">
        <v>0.8</v>
      </c>
      <c r="Q931" s="23">
        <v>0.78</v>
      </c>
      <c r="S931" s="23"/>
      <c r="T931" s="25">
        <f>J931+M931</f>
        <v>540</v>
      </c>
      <c r="U931" s="21">
        <f>ROUNDDOWN(IF(T931=T930,U930,(ROW()-715)/333),2)</f>
        <v>0.64</v>
      </c>
      <c r="V931" s="21">
        <f>ROUNDDOWN(IF(O931=O930,V930,(ROW()-670)/66+0.03),2)</f>
        <v>3.98</v>
      </c>
      <c r="W931" s="25">
        <f>ROUNDDOWN(IF(I931=I930,W930,MAX(_xlfn.NORM.INV((ROW()-646)/402,250,43),150))/10,0)*10</f>
        <v>270</v>
      </c>
      <c r="X931" s="21">
        <f>ROUNDDOWN(IF(W931=W930,X930,(ROW()-646)/402),2)</f>
        <v>0.67</v>
      </c>
      <c r="Y931" s="3">
        <f>ROUNDDOWN(IF(L931=L930,Y930,MAX(_xlfn.NORM.INV((ROW()-715)/333,250,43),150))/10,0)*10</f>
        <v>260</v>
      </c>
      <c r="Z931" s="21" t="e">
        <f>ROUNDDOWN(IF(Y931=Y930,Z930,(ROW()-715)/333),2)</f>
        <v>#NUM!</v>
      </c>
      <c r="AA931" s="2"/>
      <c r="AB931" s="2"/>
    </row>
    <row r="932" spans="1:34" x14ac:dyDescent="0.2">
      <c r="A932" s="4" t="s">
        <v>80</v>
      </c>
      <c r="B932" s="4" t="s">
        <v>81</v>
      </c>
      <c r="C932" s="14" t="s">
        <v>64</v>
      </c>
      <c r="D932" s="4"/>
      <c r="E932" s="3" t="s">
        <v>65</v>
      </c>
      <c r="F932" s="3" t="s">
        <v>66</v>
      </c>
      <c r="G932" s="3" t="s">
        <v>20</v>
      </c>
      <c r="H932" s="3" t="s">
        <v>67</v>
      </c>
      <c r="I932" s="3">
        <v>14</v>
      </c>
      <c r="J932" s="3">
        <v>270</v>
      </c>
      <c r="K932" s="21">
        <v>0.67</v>
      </c>
      <c r="L932" s="3">
        <v>53</v>
      </c>
      <c r="M932" s="3">
        <v>280</v>
      </c>
      <c r="N932" s="21">
        <v>0.76</v>
      </c>
      <c r="O932" s="25">
        <v>550</v>
      </c>
      <c r="P932" s="21">
        <v>0.84</v>
      </c>
      <c r="Q932" s="21">
        <v>0.81</v>
      </c>
      <c r="T932" s="25">
        <f>J932+M932</f>
        <v>550</v>
      </c>
      <c r="U932" s="21">
        <f>ROUNDDOWN(IF(T932=T931,U931,(ROW()-715)/333),2)</f>
        <v>0.65</v>
      </c>
      <c r="V932" s="21">
        <f>ROUNDDOWN(IF(O932=O931,V931,(ROW()-670)/66+0.03),2)</f>
        <v>3.99</v>
      </c>
      <c r="W932" s="25">
        <f>ROUNDDOWN(IF(I932=I931,W931,MAX(_xlfn.NORM.INV((ROW()-646)/402,250,43),150))/10,0)*10</f>
        <v>270</v>
      </c>
      <c r="X932" s="21">
        <f>ROUNDDOWN(IF(W932=W931,X931,(ROW()-646)/402),2)</f>
        <v>0.67</v>
      </c>
      <c r="Y932" s="3">
        <f>ROUNDDOWN(IF(L932=L931,Y931,MAX(_xlfn.NORM.INV((ROW()-715)/333,250,43),150))/10,0)*10</f>
        <v>260</v>
      </c>
      <c r="Z932" s="21" t="e">
        <f>ROUNDDOWN(IF(Y932=Y931,Z931,(ROW()-715)/333),2)</f>
        <v>#NUM!</v>
      </c>
    </row>
    <row r="933" spans="1:34" x14ac:dyDescent="0.2">
      <c r="A933" s="4" t="s">
        <v>1666</v>
      </c>
      <c r="B933" s="10" t="s">
        <v>1667</v>
      </c>
      <c r="C933" s="14" t="s">
        <v>1638</v>
      </c>
      <c r="D933" s="10"/>
      <c r="E933" s="3" t="s">
        <v>576</v>
      </c>
      <c r="F933" s="3" t="s">
        <v>1639</v>
      </c>
      <c r="G933" s="3" t="s">
        <v>20</v>
      </c>
      <c r="H933" s="3" t="s">
        <v>67</v>
      </c>
      <c r="I933" s="3">
        <v>14</v>
      </c>
      <c r="J933" s="3">
        <v>270</v>
      </c>
      <c r="K933" s="21">
        <v>0.67</v>
      </c>
      <c r="L933" s="3">
        <v>70</v>
      </c>
      <c r="M933" s="3">
        <v>300</v>
      </c>
      <c r="N933" s="21">
        <v>0.9</v>
      </c>
      <c r="O933" s="25">
        <v>570</v>
      </c>
      <c r="P933" s="21">
        <v>0.87</v>
      </c>
      <c r="Q933" s="21">
        <v>0.71</v>
      </c>
      <c r="T933" s="25">
        <f>J933+M933</f>
        <v>570</v>
      </c>
      <c r="U933" s="21">
        <f>ROUNDDOWN(IF(T933=T932,U932,(ROW()-715)/333),2)</f>
        <v>0.65</v>
      </c>
      <c r="V933" s="21">
        <f>ROUNDDOWN(IF(O933=O932,V932,(ROW()-812)/36+0.02),2)</f>
        <v>3.38</v>
      </c>
      <c r="W933" s="25">
        <f>ROUNDDOWN(IF(I933=I932,W932,MAX(_xlfn.NORM.INV((ROW()-646)/402,250,43),150))/10,0)*10</f>
        <v>270</v>
      </c>
      <c r="X933" s="21">
        <f>ROUNDDOWN(IF(W933=W932,X932,(ROW()-646)/402),2)</f>
        <v>0.67</v>
      </c>
      <c r="Y933" s="3">
        <f>ROUNDDOWN(IF(L933=L932,Y932,MAX(_xlfn.NORM.INV((ROW()-715)/333,250,43),150))/10,0)*10</f>
        <v>260</v>
      </c>
      <c r="Z933" s="21" t="e">
        <f>ROUNDDOWN(IF(Y933=Y932,Z932,(ROW()-715)/333),2)</f>
        <v>#NUM!</v>
      </c>
    </row>
    <row r="934" spans="1:34" x14ac:dyDescent="0.2">
      <c r="A934" s="4" t="s">
        <v>912</v>
      </c>
      <c r="B934" s="10" t="s">
        <v>913</v>
      </c>
      <c r="C934" s="14" t="s">
        <v>900</v>
      </c>
      <c r="D934" s="10"/>
      <c r="E934" s="3" t="s">
        <v>894</v>
      </c>
      <c r="F934" s="3" t="s">
        <v>895</v>
      </c>
      <c r="G934" s="3" t="s">
        <v>20</v>
      </c>
      <c r="H934" s="3" t="s">
        <v>67</v>
      </c>
      <c r="I934" s="3">
        <v>14</v>
      </c>
      <c r="J934" s="3">
        <v>270</v>
      </c>
      <c r="K934" s="21">
        <v>0.67</v>
      </c>
      <c r="L934" s="3">
        <v>51</v>
      </c>
      <c r="M934" s="3">
        <v>270</v>
      </c>
      <c r="N934" s="21">
        <v>0.68</v>
      </c>
      <c r="O934" s="25">
        <v>540</v>
      </c>
      <c r="P934" s="21">
        <v>0.8</v>
      </c>
      <c r="Q934" s="21">
        <v>0.99</v>
      </c>
      <c r="T934" s="25">
        <f>J934+M934</f>
        <v>540</v>
      </c>
      <c r="U934" s="21">
        <f>ROUNDDOWN(IF(T934=T933,U933,(ROW()-715)/333),2)</f>
        <v>0.65</v>
      </c>
      <c r="V934" s="21">
        <f>ROUNDDOWN(IF(O934=O933,V933,(ROW()-868)/19+0.05),2)</f>
        <v>3.52</v>
      </c>
      <c r="W934" s="25">
        <f>ROUNDDOWN(IF(I934=I933,W933,MAX(_xlfn.NORM.INV((ROW()-646)/402,250,43),150))/10,0)*10</f>
        <v>270</v>
      </c>
      <c r="X934" s="21">
        <f>ROUNDDOWN(IF(W934=W933,X933,(ROW()-646)/402),2)</f>
        <v>0.67</v>
      </c>
      <c r="Y934" s="3">
        <f>ROUNDDOWN(IF(L934=L933,Y933,MAX(_xlfn.NORM.INV((ROW()-715)/333,250,43),150))/10,0)*10</f>
        <v>260</v>
      </c>
      <c r="Z934" s="21" t="e">
        <f>ROUNDDOWN(IF(Y934=Y933,Z933,(ROW()-715)/333),2)</f>
        <v>#NUM!</v>
      </c>
    </row>
    <row r="935" spans="1:34" x14ac:dyDescent="0.2">
      <c r="A935" s="4" t="s">
        <v>300</v>
      </c>
      <c r="B935" s="10" t="s">
        <v>301</v>
      </c>
      <c r="C935" s="14" t="s">
        <v>279</v>
      </c>
      <c r="D935" s="10"/>
      <c r="E935" s="3" t="s">
        <v>280</v>
      </c>
      <c r="F935" s="3" t="s">
        <v>281</v>
      </c>
      <c r="G935" s="3" t="s">
        <v>20</v>
      </c>
      <c r="H935" s="3" t="s">
        <v>67</v>
      </c>
      <c r="I935" s="3">
        <v>14</v>
      </c>
      <c r="J935" s="3">
        <v>270</v>
      </c>
      <c r="K935" s="21">
        <v>0.67</v>
      </c>
      <c r="L935" s="3">
        <v>2</v>
      </c>
      <c r="M935" s="3">
        <v>170</v>
      </c>
      <c r="N935" s="21">
        <v>0.04</v>
      </c>
      <c r="O935" s="25">
        <v>440</v>
      </c>
      <c r="P935" s="21">
        <v>0.26</v>
      </c>
      <c r="Q935" s="21">
        <v>0.34</v>
      </c>
      <c r="T935" s="25">
        <f>J935+M935</f>
        <v>440</v>
      </c>
      <c r="U935" s="21">
        <f>ROUNDDOWN(IF(T935=T934,U934,(ROW()-715)/333),2)</f>
        <v>0.66</v>
      </c>
      <c r="V935" s="21">
        <f>ROUNDDOWN(IF(O935=O934,V934,(ROW()-998)/20+0.04),2)</f>
        <v>-3.11</v>
      </c>
      <c r="W935" s="25">
        <f>ROUNDDOWN(IF(I935=I934,W934,MAX(_xlfn.NORM.INV((ROW()-646)/402,250,43),150))/10,0)*10</f>
        <v>270</v>
      </c>
      <c r="X935" s="21">
        <f>ROUNDDOWN(IF(W935=W934,X934,(ROW()-646)/402),2)</f>
        <v>0.67</v>
      </c>
      <c r="Y935" s="3">
        <f>ROUNDDOWN(IF(L935=L934,Y934,MAX(_xlfn.NORM.INV((ROW()-715)/333,250,43),150))/10,0)*10</f>
        <v>260</v>
      </c>
      <c r="Z935" s="21" t="e">
        <f>ROUNDDOWN(IF(Y935=Y934,Z934,(ROW()-715)/333),2)</f>
        <v>#NUM!</v>
      </c>
    </row>
    <row r="936" spans="1:34" x14ac:dyDescent="0.2">
      <c r="A936" s="4" t="s">
        <v>1014</v>
      </c>
      <c r="B936" s="10" t="s">
        <v>1015</v>
      </c>
      <c r="C936" s="14" t="s">
        <v>991</v>
      </c>
      <c r="D936" s="10"/>
      <c r="E936" s="3" t="s">
        <v>987</v>
      </c>
      <c r="F936" s="3" t="s">
        <v>988</v>
      </c>
      <c r="G936" s="3" t="s">
        <v>20</v>
      </c>
      <c r="H936" s="3" t="s">
        <v>67</v>
      </c>
      <c r="I936" s="3">
        <v>15</v>
      </c>
      <c r="J936" s="3">
        <v>270</v>
      </c>
      <c r="K936" s="21">
        <v>0.67</v>
      </c>
      <c r="L936" s="3">
        <v>68</v>
      </c>
      <c r="M936" s="3">
        <v>290</v>
      </c>
      <c r="N936" s="21">
        <v>0.82</v>
      </c>
      <c r="O936" s="25">
        <v>560</v>
      </c>
      <c r="P936" s="21">
        <v>0.86</v>
      </c>
      <c r="Q936" s="21">
        <v>0.99</v>
      </c>
      <c r="T936" s="25">
        <f>J936+M936</f>
        <v>560</v>
      </c>
      <c r="U936" s="21">
        <f>ROUNDDOWN(IF(T936=T935,U935,(ROW()-715)/333),2)</f>
        <v>0.66</v>
      </c>
      <c r="V936" s="21">
        <f>ROUNDDOWN(IF(O936=O935,V935,(ROW()-167)/14+0.07),2)</f>
        <v>54.99</v>
      </c>
      <c r="W936" s="25">
        <f>ROUNDDOWN(IF(I936=I935,W935,MAX(_xlfn.NORM.INV((ROW()-646)/402,250,43),150))/10,0)*10</f>
        <v>270</v>
      </c>
      <c r="X936" s="21">
        <f>ROUNDDOWN(IF(W936=W935,X935,(ROW()-646)/402),2)</f>
        <v>0.67</v>
      </c>
      <c r="Y936" s="3">
        <f>ROUNDDOWN(IF(L936=L935,Y935,MAX(_xlfn.NORM.INV((ROW()-715)/333,250,43),150))/10,0)*10</f>
        <v>260</v>
      </c>
      <c r="Z936" s="21" t="e">
        <f>ROUNDDOWN(IF(Y936=Y935,Z935,(ROW()-715)/333),2)</f>
        <v>#NUM!</v>
      </c>
    </row>
    <row r="937" spans="1:34" x14ac:dyDescent="0.2">
      <c r="A937" s="3" t="s">
        <v>2096</v>
      </c>
      <c r="B937" s="3" t="s">
        <v>2097</v>
      </c>
      <c r="C937" s="14" t="s">
        <v>2090</v>
      </c>
      <c r="E937" s="3" t="s">
        <v>18</v>
      </c>
      <c r="F937" s="3" t="s">
        <v>2091</v>
      </c>
      <c r="G937" s="3" t="s">
        <v>20</v>
      </c>
      <c r="H937" s="3" t="s">
        <v>21</v>
      </c>
      <c r="I937" s="3">
        <v>15</v>
      </c>
      <c r="J937" s="3">
        <v>270</v>
      </c>
      <c r="K937" s="21">
        <v>0.67</v>
      </c>
      <c r="L937" s="3">
        <v>52</v>
      </c>
      <c r="M937" s="3">
        <v>270</v>
      </c>
      <c r="N937" s="21">
        <v>0.7</v>
      </c>
      <c r="O937" s="25">
        <v>540</v>
      </c>
      <c r="P937" s="21">
        <v>0.61</v>
      </c>
      <c r="Q937" s="21">
        <v>0.66</v>
      </c>
      <c r="T937" s="25">
        <f>J937+M937</f>
        <v>540</v>
      </c>
      <c r="U937" s="21">
        <f>ROUNDDOWN(IF(T937=T936,U936,(ROW()-646)/69+0.01),2)</f>
        <v>4.22</v>
      </c>
      <c r="V937" s="21">
        <f>ROUNDDOWN(IF(O937=O936,V936,(ROW()-257)/6+0.16),2)</f>
        <v>113.49</v>
      </c>
      <c r="W937" s="25">
        <f>ROUNDDOWN(IF(I937=I936,W936,MAX(_xlfn.NORM.INV((ROW()-646)/402,250,43),150))/10,0)*10</f>
        <v>270</v>
      </c>
      <c r="X937" s="21">
        <f>ROUNDDOWN(IF(W937=W936,X936,(ROW()-646)/402),2)</f>
        <v>0.67</v>
      </c>
      <c r="Y937" s="3" t="e">
        <f>ROUNDDOWN(IF(L937=L938,Y936,MAX(_xlfn.NORM.INV((ROW()-646)/69,250,43),150))/10,0)*10</f>
        <v>#NUM!</v>
      </c>
      <c r="Z937" s="21" t="e">
        <f>ROUNDDOWN(IF(Y937=Y936,Z936,(ROW()-646)/69+0.02),2)</f>
        <v>#NUM!</v>
      </c>
    </row>
    <row r="938" spans="1:34" x14ac:dyDescent="0.2">
      <c r="A938" s="4" t="s">
        <v>207</v>
      </c>
      <c r="B938" s="10" t="s">
        <v>208</v>
      </c>
      <c r="C938" s="14" t="s">
        <v>202</v>
      </c>
      <c r="D938" s="10"/>
      <c r="E938" s="3" t="s">
        <v>203</v>
      </c>
      <c r="F938" s="3" t="s">
        <v>204</v>
      </c>
      <c r="G938" s="3" t="s">
        <v>20</v>
      </c>
      <c r="H938" s="3" t="s">
        <v>21</v>
      </c>
      <c r="I938" s="3">
        <v>15</v>
      </c>
      <c r="J938" s="3">
        <v>270</v>
      </c>
      <c r="K938" s="21">
        <v>0.67</v>
      </c>
      <c r="L938" s="3">
        <v>36</v>
      </c>
      <c r="M938" s="3">
        <v>260</v>
      </c>
      <c r="N938" s="21">
        <v>0.62</v>
      </c>
      <c r="O938" s="25">
        <v>530</v>
      </c>
      <c r="P938" s="21">
        <v>0.56999999999999995</v>
      </c>
      <c r="Q938" s="21">
        <v>0.49</v>
      </c>
      <c r="T938" s="25">
        <f>J938+M938</f>
        <v>530</v>
      </c>
      <c r="U938" s="21">
        <f>ROUNDDOWN(IF(T938=T937,U937,(ROW()-646)/69+0.01),2)</f>
        <v>4.24</v>
      </c>
      <c r="V938" s="21">
        <f>ROUNDDOWN(IF(O938=O937,V937,(ROW()-418)/12+0.08),2)</f>
        <v>43.41</v>
      </c>
      <c r="W938" s="25">
        <f>ROUNDDOWN(IF(I938=I937,W937,MAX(_xlfn.NORM.INV((ROW()-646)/402,250,43),150))/10,0)*10</f>
        <v>270</v>
      </c>
      <c r="X938" s="21">
        <f>ROUNDDOWN(IF(W938=W937,X937,(ROW()-646)/402),2)</f>
        <v>0.67</v>
      </c>
      <c r="Y938" s="3" t="e">
        <f>ROUNDDOWN(IF(L938=L939,Y937,MAX(_xlfn.NORM.INV((ROW()-646)/69,250,43),150))/10,0)*10</f>
        <v>#NUM!</v>
      </c>
      <c r="Z938" s="21" t="e">
        <f>ROUNDDOWN(IF(Y938=Y937,Z937,(ROW()-646)/69+0.02),2)</f>
        <v>#NUM!</v>
      </c>
    </row>
    <row r="939" spans="1:34" x14ac:dyDescent="0.2">
      <c r="A939" s="4" t="s">
        <v>1284</v>
      </c>
      <c r="B939" s="10" t="s">
        <v>1285</v>
      </c>
      <c r="C939" s="14" t="s">
        <v>1273</v>
      </c>
      <c r="D939" s="10"/>
      <c r="E939" s="3" t="s">
        <v>203</v>
      </c>
      <c r="F939" s="3" t="s">
        <v>1268</v>
      </c>
      <c r="G939" s="3" t="s">
        <v>20</v>
      </c>
      <c r="H939" s="3" t="s">
        <v>67</v>
      </c>
      <c r="I939" s="3">
        <v>15</v>
      </c>
      <c r="J939" s="3">
        <v>270</v>
      </c>
      <c r="K939" s="21">
        <v>0.67</v>
      </c>
      <c r="L939" s="3">
        <v>20</v>
      </c>
      <c r="M939" s="3">
        <v>220</v>
      </c>
      <c r="N939" s="21">
        <v>0.26</v>
      </c>
      <c r="O939" s="25">
        <v>490</v>
      </c>
      <c r="P939" s="21">
        <v>0.54</v>
      </c>
      <c r="Q939" s="21">
        <v>0.6</v>
      </c>
      <c r="T939" s="25">
        <f>J939+M939</f>
        <v>490</v>
      </c>
      <c r="U939" s="21">
        <f>ROUNDDOWN(IF(T939=T938,U938,(ROW()-715)/333),2)</f>
        <v>0.67</v>
      </c>
      <c r="V939" s="21">
        <f>ROUNDDOWN(IF(O939=O938,V938,(ROW()-430)/54+0.01),2)</f>
        <v>9.43</v>
      </c>
      <c r="W939" s="25">
        <f>ROUNDDOWN(IF(I939=I938,W938,MAX(_xlfn.NORM.INV((ROW()-646)/402,250,43),150))/10,0)*10</f>
        <v>270</v>
      </c>
      <c r="X939" s="21">
        <f>ROUNDDOWN(IF(W939=W938,X938,(ROW()-646)/402),2)</f>
        <v>0.67</v>
      </c>
      <c r="Y939" s="3">
        <f>ROUNDDOWN(IF(L939=L938,Y938,MAX(_xlfn.NORM.INV((ROW()-715)/333,250,43),150))/10,0)*10</f>
        <v>260</v>
      </c>
      <c r="Z939" s="21" t="e">
        <f>ROUNDDOWN(IF(Y939=Y938,Z938,(ROW()-715)/333),2)</f>
        <v>#NUM!</v>
      </c>
    </row>
    <row r="940" spans="1:34" x14ac:dyDescent="0.2">
      <c r="A940" s="4" t="s">
        <v>92</v>
      </c>
      <c r="B940" s="4" t="s">
        <v>93</v>
      </c>
      <c r="C940" s="14" t="s">
        <v>64</v>
      </c>
      <c r="D940" s="4"/>
      <c r="E940" s="3" t="s">
        <v>65</v>
      </c>
      <c r="F940" s="3" t="s">
        <v>66</v>
      </c>
      <c r="G940" s="3" t="s">
        <v>20</v>
      </c>
      <c r="H940" s="3" t="s">
        <v>67</v>
      </c>
      <c r="I940" s="3">
        <v>15</v>
      </c>
      <c r="J940" s="3">
        <v>270</v>
      </c>
      <c r="K940" s="21">
        <v>0.67</v>
      </c>
      <c r="L940" s="3">
        <v>36</v>
      </c>
      <c r="M940" s="3">
        <v>250</v>
      </c>
      <c r="N940" s="21">
        <v>0.5</v>
      </c>
      <c r="O940" s="25">
        <v>520</v>
      </c>
      <c r="P940" s="21">
        <v>0.72</v>
      </c>
      <c r="Q940" s="21">
        <v>0.71</v>
      </c>
      <c r="T940" s="25">
        <f>J940+M940</f>
        <v>520</v>
      </c>
      <c r="U940" s="21">
        <f>ROUNDDOWN(IF(T940=T939,U939,(ROW()-715)/333),2)</f>
        <v>0.67</v>
      </c>
      <c r="V940" s="21">
        <f>ROUNDDOWN(IF(O940=O939,V939,(ROW()-670)/66+0.03),2)</f>
        <v>4.12</v>
      </c>
      <c r="W940" s="25">
        <f>ROUNDDOWN(IF(I940=I939,W939,MAX(_xlfn.NORM.INV((ROW()-646)/402,250,43),150))/10,0)*10</f>
        <v>270</v>
      </c>
      <c r="X940" s="21">
        <f>ROUNDDOWN(IF(W940=W939,X939,(ROW()-646)/402),2)</f>
        <v>0.67</v>
      </c>
      <c r="Y940" s="3">
        <f>ROUNDDOWN(IF(L940=L939,Y939,MAX(_xlfn.NORM.INV((ROW()-715)/333,250,43),150))/10,0)*10</f>
        <v>260</v>
      </c>
      <c r="Z940" s="21" t="e">
        <f>ROUNDDOWN(IF(Y940=Y939,Z939,(ROW()-715)/333),2)</f>
        <v>#NUM!</v>
      </c>
    </row>
    <row r="941" spans="1:34" x14ac:dyDescent="0.2">
      <c r="A941" s="3" t="s">
        <v>2105</v>
      </c>
      <c r="B941" s="3" t="s">
        <v>2106</v>
      </c>
      <c r="C941" s="14" t="s">
        <v>2102</v>
      </c>
      <c r="E941" s="3" t="s">
        <v>18</v>
      </c>
      <c r="F941" s="3" t="s">
        <v>2091</v>
      </c>
      <c r="G941" s="3" t="s">
        <v>20</v>
      </c>
      <c r="H941" s="3" t="s">
        <v>67</v>
      </c>
      <c r="I941" s="3">
        <v>16</v>
      </c>
      <c r="J941" s="3">
        <v>270</v>
      </c>
      <c r="K941" s="21">
        <v>0.67</v>
      </c>
      <c r="L941" s="3">
        <v>49</v>
      </c>
      <c r="M941" s="2">
        <v>270</v>
      </c>
      <c r="N941" s="23">
        <v>0.68</v>
      </c>
      <c r="O941" s="28">
        <v>540</v>
      </c>
      <c r="P941" s="23">
        <v>0.8</v>
      </c>
      <c r="Q941" s="23">
        <v>0.99</v>
      </c>
      <c r="S941" s="23"/>
      <c r="T941" s="25">
        <f>J941+M941</f>
        <v>540</v>
      </c>
      <c r="U941" s="21">
        <f>ROUNDDOWN(IF(T941=T940,U940,(ROW()-715)/333),2)</f>
        <v>0.67</v>
      </c>
      <c r="V941" s="21">
        <f>ROUNDDOWN(IF(O941=O940,V940,(ROW()-263)/7+0.14),2)</f>
        <v>96.99</v>
      </c>
      <c r="W941" s="25">
        <f>ROUNDDOWN(IF(I941=I940,W940,MAX(_xlfn.NORM.INV((ROW()-646)/402,250,43),150))/10,0)*10</f>
        <v>270</v>
      </c>
      <c r="X941" s="21">
        <f>ROUNDDOWN(IF(W941=W940,X940,(ROW()-646)/402),2)</f>
        <v>0.67</v>
      </c>
      <c r="Y941" s="3">
        <f>ROUNDDOWN(IF(L941=L940,Y940,MAX(_xlfn.NORM.INV((ROW()-715)/333,250,43),150))/10,0)*10</f>
        <v>260</v>
      </c>
      <c r="Z941" s="21" t="e">
        <f>ROUNDDOWN(IF(Y941=Y940,Z940,(ROW()-715)/333),2)</f>
        <v>#NUM!</v>
      </c>
      <c r="AA941" s="2"/>
      <c r="AB941" s="2"/>
    </row>
    <row r="942" spans="1:34" x14ac:dyDescent="0.2">
      <c r="A942" s="4" t="s">
        <v>1294</v>
      </c>
      <c r="B942" s="10" t="s">
        <v>1295</v>
      </c>
      <c r="C942" s="14" t="s">
        <v>1273</v>
      </c>
      <c r="D942" s="10"/>
      <c r="E942" s="3" t="s">
        <v>203</v>
      </c>
      <c r="F942" s="3" t="s">
        <v>1268</v>
      </c>
      <c r="G942" s="3" t="s">
        <v>20</v>
      </c>
      <c r="H942" s="3" t="s">
        <v>67</v>
      </c>
      <c r="I942" s="3">
        <v>16</v>
      </c>
      <c r="J942" s="3">
        <v>270</v>
      </c>
      <c r="K942" s="21">
        <v>0.67</v>
      </c>
      <c r="L942" s="3">
        <v>23</v>
      </c>
      <c r="M942" s="3">
        <v>230</v>
      </c>
      <c r="N942" s="21">
        <v>0.32</v>
      </c>
      <c r="O942" s="25">
        <v>500</v>
      </c>
      <c r="P942" s="21">
        <v>0.6</v>
      </c>
      <c r="Q942" s="21">
        <v>0.63</v>
      </c>
      <c r="T942" s="25">
        <f>J942+M942</f>
        <v>500</v>
      </c>
      <c r="U942" s="21">
        <f>ROUNDDOWN(IF(T942=T941,U941,(ROW()-715)/333),2)</f>
        <v>0.68</v>
      </c>
      <c r="V942" s="21">
        <f>ROUNDDOWN(IF(O942=O941,V941,(ROW()-430)/54+0.01),2)</f>
        <v>9.49</v>
      </c>
      <c r="W942" s="25">
        <f>ROUNDDOWN(IF(I942=I941,W941,MAX(_xlfn.NORM.INV((ROW()-646)/402,250,43),150))/10,0)*10</f>
        <v>270</v>
      </c>
      <c r="X942" s="21">
        <f>ROUNDDOWN(IF(W942=W941,X941,(ROW()-646)/402),2)</f>
        <v>0.67</v>
      </c>
      <c r="Y942" s="3">
        <f>ROUNDDOWN(IF(L942=L941,Y941,MAX(_xlfn.NORM.INV((ROW()-715)/333,250,43),150))/10,0)*10</f>
        <v>270</v>
      </c>
      <c r="Z942" s="21">
        <f>ROUNDDOWN(IF(Y942=Y941,Z941,(ROW()-715)/333),2)</f>
        <v>0.68</v>
      </c>
    </row>
    <row r="943" spans="1:34" x14ac:dyDescent="0.2">
      <c r="A943" s="9" t="s">
        <v>150</v>
      </c>
      <c r="B943" s="10" t="s">
        <v>151</v>
      </c>
      <c r="C943" s="14" t="s">
        <v>152</v>
      </c>
      <c r="D943" s="10"/>
      <c r="E943" s="3" t="s">
        <v>144</v>
      </c>
      <c r="F943" s="3" t="s">
        <v>145</v>
      </c>
      <c r="G943" s="3" t="s">
        <v>20</v>
      </c>
      <c r="H943" s="3" t="s">
        <v>21</v>
      </c>
      <c r="I943" s="3">
        <v>16</v>
      </c>
      <c r="J943" s="3">
        <v>270</v>
      </c>
      <c r="K943" s="21">
        <v>0.67</v>
      </c>
      <c r="L943" s="3">
        <v>24</v>
      </c>
      <c r="M943" s="3">
        <v>250</v>
      </c>
      <c r="N943" s="21">
        <v>0.52</v>
      </c>
      <c r="O943" s="25">
        <v>520</v>
      </c>
      <c r="P943" s="21">
        <v>0.47</v>
      </c>
      <c r="Q943" s="21">
        <v>0.99</v>
      </c>
      <c r="T943" s="25">
        <f>J943+M943</f>
        <v>520</v>
      </c>
      <c r="U943" s="21">
        <f>ROUNDDOWN(IF(T943=T942,U942,(ROW()-646)/69+0.01),2)</f>
        <v>4.3099999999999996</v>
      </c>
      <c r="V943" s="21">
        <f>ROUNDDOWN(IF(O943=O942,V942,(ROW()-552)/6+0.16),2)</f>
        <v>65.319999999999993</v>
      </c>
      <c r="W943" s="25">
        <f>ROUNDDOWN(IF(I943=I942,W942,MAX(_xlfn.NORM.INV((ROW()-646)/402,250,43),150))/10,0)*10</f>
        <v>270</v>
      </c>
      <c r="X943" s="21">
        <f>ROUNDDOWN(IF(W943=W942,X942,(ROW()-646)/402),2)</f>
        <v>0.67</v>
      </c>
      <c r="Y943" s="3" t="e">
        <f>ROUNDDOWN(IF(L943=L944,Y942,MAX(_xlfn.NORM.INV((ROW()-646)/69,250,43),150))/10,0)*10</f>
        <v>#NUM!</v>
      </c>
      <c r="Z943" s="21" t="e">
        <f>ROUNDDOWN(IF(Y943=Y942,Z942,(ROW()-646)/69+0.02),2)</f>
        <v>#NUM!</v>
      </c>
    </row>
    <row r="944" spans="1:34" s="2" customFormat="1" x14ac:dyDescent="0.2">
      <c r="A944" s="3" t="s">
        <v>15</v>
      </c>
      <c r="B944" s="3" t="s">
        <v>16</v>
      </c>
      <c r="C944" s="14" t="s">
        <v>17</v>
      </c>
      <c r="D944" s="3"/>
      <c r="E944" s="3" t="s">
        <v>18</v>
      </c>
      <c r="F944" s="3" t="s">
        <v>19</v>
      </c>
      <c r="G944" s="3" t="s">
        <v>20</v>
      </c>
      <c r="H944" s="3" t="s">
        <v>21</v>
      </c>
      <c r="I944" s="3">
        <v>17</v>
      </c>
      <c r="J944" s="3">
        <v>270</v>
      </c>
      <c r="K944" s="21">
        <v>0.67</v>
      </c>
      <c r="L944" s="3">
        <v>12</v>
      </c>
      <c r="M944" s="3">
        <v>230</v>
      </c>
      <c r="N944" s="21">
        <v>0.35</v>
      </c>
      <c r="O944" s="25">
        <v>500</v>
      </c>
      <c r="P944" s="21">
        <v>0.37</v>
      </c>
      <c r="Q944" s="21">
        <v>0.32</v>
      </c>
      <c r="R944"/>
      <c r="S944" s="21"/>
      <c r="T944" s="25">
        <f>J944+M944</f>
        <v>500</v>
      </c>
      <c r="U944" s="21">
        <f>ROUNDDOWN(IF(T944=T943,U943,(ROW()-646)/69+0.01),2)</f>
        <v>4.32</v>
      </c>
      <c r="V944" s="21">
        <f>ROUNDDOWN(IF(O944=O943,V943,(ROW()-257)/6+0.16),2)</f>
        <v>114.66</v>
      </c>
      <c r="W944" s="25">
        <f>ROUNDDOWN(IF(I944=I943,W943,MAX(_xlfn.NORM.INV((ROW()-646)/402,250,43),150))/10,0)*10</f>
        <v>270</v>
      </c>
      <c r="X944" s="21">
        <f>ROUNDDOWN(IF(W944=W943,X943,(ROW()-646)/402),2)</f>
        <v>0.67</v>
      </c>
      <c r="Y944" s="3" t="e">
        <f>ROUNDDOWN(IF(L944=L945,Y943,MAX(_xlfn.NORM.INV((ROW()-646)/69,250,43),150))/10,0)*10</f>
        <v>#NUM!</v>
      </c>
      <c r="Z944" s="21" t="e">
        <f>ROUNDDOWN(IF(Y944=Y943,Z943,(ROW()-646)/69+0.02),2)</f>
        <v>#NUM!</v>
      </c>
      <c r="AA944" s="3"/>
      <c r="AB944" s="3"/>
      <c r="AC944" s="3"/>
      <c r="AD944" s="3"/>
      <c r="AE944" s="3"/>
      <c r="AF944" s="3"/>
      <c r="AG944" s="3"/>
      <c r="AH944" s="3"/>
    </row>
    <row r="945" spans="1:34" s="2" customFormat="1" x14ac:dyDescent="0.2">
      <c r="A945" s="9" t="s">
        <v>155</v>
      </c>
      <c r="B945" s="10" t="s">
        <v>156</v>
      </c>
      <c r="C945" s="14" t="s">
        <v>152</v>
      </c>
      <c r="D945" s="10"/>
      <c r="E945" s="3" t="s">
        <v>144</v>
      </c>
      <c r="F945" s="3" t="s">
        <v>145</v>
      </c>
      <c r="G945" s="3" t="s">
        <v>20</v>
      </c>
      <c r="H945" s="3" t="s">
        <v>21</v>
      </c>
      <c r="I945" s="3">
        <v>17</v>
      </c>
      <c r="J945" s="3">
        <v>270</v>
      </c>
      <c r="K945" s="21">
        <v>0.67</v>
      </c>
      <c r="L945" s="3">
        <v>4</v>
      </c>
      <c r="M945" s="3">
        <v>210</v>
      </c>
      <c r="N945" s="21">
        <v>0.23</v>
      </c>
      <c r="O945" s="25">
        <v>480</v>
      </c>
      <c r="P945" s="21">
        <v>0.25</v>
      </c>
      <c r="Q945" s="21">
        <v>0.49</v>
      </c>
      <c r="R945"/>
      <c r="S945" s="21"/>
      <c r="T945" s="25">
        <f>J945+M945</f>
        <v>480</v>
      </c>
      <c r="U945" s="21">
        <f>ROUNDDOWN(IF(T945=T944,U944,(ROW()-646)/69+0.01),2)</f>
        <v>4.34</v>
      </c>
      <c r="V945" s="21">
        <f>ROUNDDOWN(IF(O945=O944,V944,(ROW()-552)/6+0.16),2)</f>
        <v>65.66</v>
      </c>
      <c r="W945" s="25">
        <f>ROUNDDOWN(IF(I945=I944,W944,MAX(_xlfn.NORM.INV((ROW()-646)/402,250,43),150))/10,0)*10</f>
        <v>270</v>
      </c>
      <c r="X945" s="21">
        <f>ROUNDDOWN(IF(W945=W944,X944,(ROW()-646)/402),2)</f>
        <v>0.67</v>
      </c>
      <c r="Y945" s="3" t="e">
        <f>ROUNDDOWN(IF(L945=L946,Y944,MAX(_xlfn.NORM.INV((ROW()-646)/69,250,43),150))/10,0)*10</f>
        <v>#NUM!</v>
      </c>
      <c r="Z945" s="21" t="e">
        <f>ROUNDDOWN(IF(Y945=Y944,Z944,(ROW()-646)/69+0.02),2)</f>
        <v>#NUM!</v>
      </c>
      <c r="AA945" s="3"/>
      <c r="AB945" s="3"/>
      <c r="AC945" s="3"/>
      <c r="AD945" s="3"/>
      <c r="AE945" s="3"/>
      <c r="AF945" s="3"/>
      <c r="AG945" s="3"/>
      <c r="AH945" s="3"/>
    </row>
    <row r="946" spans="1:34" s="2" customFormat="1" x14ac:dyDescent="0.2">
      <c r="A946" s="3" t="s">
        <v>2218</v>
      </c>
      <c r="B946" s="3" t="s">
        <v>2219</v>
      </c>
      <c r="C946" s="14" t="s">
        <v>2216</v>
      </c>
      <c r="D946" s="3" t="s">
        <v>2217</v>
      </c>
      <c r="E946" s="3" t="s">
        <v>324</v>
      </c>
      <c r="F946" s="3" t="s">
        <v>2170</v>
      </c>
      <c r="G946" s="3" t="s">
        <v>20</v>
      </c>
      <c r="H946" s="3" t="s">
        <v>67</v>
      </c>
      <c r="I946" s="3">
        <v>17</v>
      </c>
      <c r="J946" s="3">
        <v>270</v>
      </c>
      <c r="K946" s="21">
        <v>0.67</v>
      </c>
      <c r="L946" s="3">
        <v>98</v>
      </c>
      <c r="M946" s="3">
        <v>330</v>
      </c>
      <c r="N946" s="21">
        <v>0.96</v>
      </c>
      <c r="O946" s="25">
        <v>600</v>
      </c>
      <c r="P946" s="21">
        <v>0.93</v>
      </c>
      <c r="Q946" s="21">
        <v>0.49</v>
      </c>
      <c r="R946"/>
      <c r="S946" s="21"/>
      <c r="T946" s="25">
        <f>J946+M946</f>
        <v>600</v>
      </c>
      <c r="U946" s="21">
        <f>ROUNDDOWN(IF(T946=T945,U945,(ROW()-715)/333),2)</f>
        <v>0.69</v>
      </c>
      <c r="V946" s="21">
        <v>0.49</v>
      </c>
      <c r="W946" s="25">
        <f>ROUNDDOWN(IF(I946=I945,W945,MAX(_xlfn.NORM.INV((ROW()-646)/402,250,43),150))/10,0)*10</f>
        <v>270</v>
      </c>
      <c r="X946" s="21">
        <f>ROUNDDOWN(IF(W946=W945,X945,(ROW()-646)/402),2)</f>
        <v>0.67</v>
      </c>
      <c r="Y946" s="3">
        <f>ROUNDDOWN(IF(L946=L945,Y945,MAX(_xlfn.NORM.INV((ROW()-715)/333,250,43),150))/10,0)*10</f>
        <v>270</v>
      </c>
      <c r="Z946" s="21" t="e">
        <f>ROUNDDOWN(IF(Y946=Y945,Z945,(ROW()-715)/333),2)</f>
        <v>#NUM!</v>
      </c>
      <c r="AA946" s="3"/>
      <c r="AB946" s="3"/>
      <c r="AC946" s="3"/>
      <c r="AD946" s="3"/>
      <c r="AE946" s="3"/>
      <c r="AF946" s="3"/>
      <c r="AG946" s="3"/>
      <c r="AH946" s="3"/>
    </row>
    <row r="947" spans="1:34" s="2" customFormat="1" ht="14" customHeight="1" x14ac:dyDescent="0.2">
      <c r="A947" s="4" t="s">
        <v>741</v>
      </c>
      <c r="B947" s="10" t="s">
        <v>742</v>
      </c>
      <c r="C947" s="14" t="s">
        <v>674</v>
      </c>
      <c r="D947" s="10"/>
      <c r="E947" s="3" t="s">
        <v>65</v>
      </c>
      <c r="F947" s="3" t="s">
        <v>675</v>
      </c>
      <c r="G947" s="3" t="s">
        <v>20</v>
      </c>
      <c r="H947" s="3" t="s">
        <v>67</v>
      </c>
      <c r="I947" s="3">
        <v>17</v>
      </c>
      <c r="J947" s="3">
        <v>270</v>
      </c>
      <c r="K947" s="21">
        <v>0.67</v>
      </c>
      <c r="L947" s="3">
        <v>0</v>
      </c>
      <c r="M947" s="3">
        <v>150</v>
      </c>
      <c r="N947" s="21">
        <v>0.01</v>
      </c>
      <c r="O947" s="25">
        <v>420</v>
      </c>
      <c r="P947" s="21">
        <v>0.18</v>
      </c>
      <c r="Q947" s="21">
        <v>0.13</v>
      </c>
      <c r="R947"/>
      <c r="S947" s="21"/>
      <c r="T947" s="25">
        <f>J947+M947</f>
        <v>420</v>
      </c>
      <c r="U947" s="21">
        <f>ROUNDDOWN(IF(T947=T946,U946,(ROW()-715)/333),2)</f>
        <v>0.69</v>
      </c>
      <c r="V947" s="21">
        <f>ROUNDDOWN(IF(O947=O946,V946,(ROW()-670)/66+0.03),2)</f>
        <v>4.22</v>
      </c>
      <c r="W947" s="25">
        <f>ROUNDDOWN(IF(I947=I946,W946,MAX(_xlfn.NORM.INV((ROW()-646)/402,250,43),150))/10,0)*10</f>
        <v>270</v>
      </c>
      <c r="X947" s="21">
        <f>ROUNDDOWN(IF(W947=W946,X946,(ROW()-646)/402),2)</f>
        <v>0.67</v>
      </c>
      <c r="Y947" s="3">
        <f>ROUNDDOWN(IF(L947=L946,Y946,MAX(_xlfn.NORM.INV((ROW()-715)/333,250,43),150))/10,0)*10</f>
        <v>270</v>
      </c>
      <c r="Z947" s="21" t="e">
        <f>ROUNDDOWN(IF(Y947=Y946,Z946,(ROW()-715)/333),2)</f>
        <v>#NUM!</v>
      </c>
      <c r="AA947" s="3"/>
      <c r="AB947" s="3"/>
      <c r="AC947" s="3"/>
      <c r="AD947" s="3"/>
      <c r="AE947" s="3"/>
      <c r="AF947" s="3"/>
      <c r="AG947" s="3"/>
      <c r="AH947" s="3"/>
    </row>
    <row r="948" spans="1:34" s="2" customFormat="1" x14ac:dyDescent="0.2">
      <c r="A948" s="4" t="s">
        <v>82</v>
      </c>
      <c r="B948" s="4" t="s">
        <v>83</v>
      </c>
      <c r="C948" s="14" t="s">
        <v>64</v>
      </c>
      <c r="D948" s="4"/>
      <c r="E948" s="3" t="s">
        <v>65</v>
      </c>
      <c r="F948" s="3" t="s">
        <v>66</v>
      </c>
      <c r="G948" s="3" t="s">
        <v>20</v>
      </c>
      <c r="H948" s="3" t="s">
        <v>67</v>
      </c>
      <c r="I948" s="3">
        <v>17</v>
      </c>
      <c r="J948" s="3">
        <v>270</v>
      </c>
      <c r="K948" s="21">
        <v>0.67</v>
      </c>
      <c r="L948" s="3">
        <v>44</v>
      </c>
      <c r="M948" s="3">
        <v>260</v>
      </c>
      <c r="N948" s="21">
        <v>0.6</v>
      </c>
      <c r="O948" s="25">
        <v>530</v>
      </c>
      <c r="P948" s="21">
        <v>0.75</v>
      </c>
      <c r="Q948" s="21">
        <v>0.74</v>
      </c>
      <c r="R948"/>
      <c r="S948" s="21"/>
      <c r="T948" s="25">
        <f>J948+M948</f>
        <v>530</v>
      </c>
      <c r="U948" s="21">
        <f>ROUNDDOWN(IF(T948=T947,U947,(ROW()-715)/333),2)</f>
        <v>0.69</v>
      </c>
      <c r="V948" s="21">
        <f>ROUNDDOWN(IF(O948=O947,V947,(ROW()-670)/66+0.03),2)</f>
        <v>4.24</v>
      </c>
      <c r="W948" s="25">
        <f>ROUNDDOWN(IF(I948=I947,W947,MAX(_xlfn.NORM.INV((ROW()-646)/402,250,43),150))/10,0)*10</f>
        <v>270</v>
      </c>
      <c r="X948" s="21">
        <f>ROUNDDOWN(IF(W948=W947,X947,(ROW()-646)/402),2)</f>
        <v>0.67</v>
      </c>
      <c r="Y948" s="3">
        <f>ROUNDDOWN(IF(L948=L947,Y947,MAX(_xlfn.NORM.INV((ROW()-715)/333,250,43),150))/10,0)*10</f>
        <v>270</v>
      </c>
      <c r="Z948" s="21" t="e">
        <f>ROUNDDOWN(IF(Y948=Y947,Z947,(ROW()-715)/333),2)</f>
        <v>#NUM!</v>
      </c>
      <c r="AA948" s="3"/>
      <c r="AB948" s="3"/>
      <c r="AC948" s="3"/>
      <c r="AD948" s="3"/>
      <c r="AE948" s="3"/>
      <c r="AF948" s="3"/>
      <c r="AG948" s="3"/>
      <c r="AH948" s="3"/>
    </row>
    <row r="949" spans="1:34" s="2" customFormat="1" x14ac:dyDescent="0.2">
      <c r="A949" s="4" t="s">
        <v>1405</v>
      </c>
      <c r="B949" s="10" t="s">
        <v>1406</v>
      </c>
      <c r="C949" s="14" t="s">
        <v>1407</v>
      </c>
      <c r="D949" s="10"/>
      <c r="E949" s="3" t="s">
        <v>65</v>
      </c>
      <c r="F949" s="3" t="s">
        <v>1408</v>
      </c>
      <c r="G949" s="3" t="s">
        <v>20</v>
      </c>
      <c r="H949" s="3" t="s">
        <v>67</v>
      </c>
      <c r="I949" s="3">
        <v>17</v>
      </c>
      <c r="J949" s="3">
        <v>270</v>
      </c>
      <c r="K949" s="21">
        <v>0.67</v>
      </c>
      <c r="L949" s="3">
        <v>98</v>
      </c>
      <c r="M949" s="3">
        <v>330</v>
      </c>
      <c r="N949" s="21">
        <v>0.96</v>
      </c>
      <c r="O949" s="25">
        <v>600</v>
      </c>
      <c r="P949" s="21">
        <v>0.93</v>
      </c>
      <c r="Q949" s="21">
        <v>0.89</v>
      </c>
      <c r="R949"/>
      <c r="S949" s="21"/>
      <c r="T949" s="25">
        <f>J949+M949</f>
        <v>600</v>
      </c>
      <c r="U949" s="21">
        <f>ROUNDDOWN(IF(T949=T948,U948,(ROW()-715)/333),2)</f>
        <v>0.7</v>
      </c>
      <c r="V949" s="21">
        <f>ROUNDDOWN(IF(O949=O948,V948,(ROW()-670)/66+0.03),2)</f>
        <v>4.25</v>
      </c>
      <c r="W949" s="25">
        <f>ROUNDDOWN(IF(I949=I948,W948,MAX(_xlfn.NORM.INV((ROW()-646)/402,250,43),150))/10,0)*10</f>
        <v>270</v>
      </c>
      <c r="X949" s="21">
        <f>ROUNDDOWN(IF(W949=W948,X948,(ROW()-646)/402),2)</f>
        <v>0.67</v>
      </c>
      <c r="Y949" s="3">
        <f>ROUNDDOWN(IF(L949=L948,Y948,MAX(_xlfn.NORM.INV((ROW()-715)/333,250,43),150))/10,0)*10</f>
        <v>270</v>
      </c>
      <c r="Z949" s="21" t="e">
        <f>ROUNDDOWN(IF(Y949=Y948,Z948,(ROW()-715)/333),2)</f>
        <v>#NUM!</v>
      </c>
      <c r="AA949" s="3"/>
      <c r="AB949" s="3"/>
      <c r="AC949" s="3"/>
      <c r="AD949" s="3"/>
      <c r="AE949" s="3"/>
      <c r="AF949" s="3"/>
      <c r="AG949" s="3"/>
      <c r="AH949" s="3"/>
    </row>
    <row r="950" spans="1:34" s="2" customFormat="1" x14ac:dyDescent="0.2">
      <c r="A950" s="4" t="s">
        <v>311</v>
      </c>
      <c r="B950" s="10" t="s">
        <v>312</v>
      </c>
      <c r="C950" s="14" t="s">
        <v>310</v>
      </c>
      <c r="D950" s="10"/>
      <c r="E950" s="3" t="s">
        <v>280</v>
      </c>
      <c r="F950" s="3" t="s">
        <v>281</v>
      </c>
      <c r="G950" s="3" t="s">
        <v>20</v>
      </c>
      <c r="H950" s="3" t="s">
        <v>21</v>
      </c>
      <c r="I950" s="3">
        <v>17</v>
      </c>
      <c r="J950" s="3">
        <v>270</v>
      </c>
      <c r="K950" s="21">
        <v>0.67</v>
      </c>
      <c r="L950" s="3">
        <v>4</v>
      </c>
      <c r="M950" s="3">
        <v>210</v>
      </c>
      <c r="N950" s="21">
        <v>0.23</v>
      </c>
      <c r="O950" s="25">
        <v>480</v>
      </c>
      <c r="P950" s="21">
        <v>0.25</v>
      </c>
      <c r="Q950" s="21">
        <v>0.49</v>
      </c>
      <c r="R950"/>
      <c r="S950" s="21"/>
      <c r="T950" s="25">
        <f>J950+M950</f>
        <v>480</v>
      </c>
      <c r="U950" s="21">
        <f>ROUNDDOWN(IF(T950=T949,U949,(ROW()-646)/69+0.01),2)</f>
        <v>4.41</v>
      </c>
      <c r="V950" s="21">
        <v>0.49</v>
      </c>
      <c r="W950" s="25">
        <f>ROUNDDOWN(IF(I950=I949,W949,MAX(_xlfn.NORM.INV((ROW()-646)/402,250,43),150))/10,0)*10</f>
        <v>270</v>
      </c>
      <c r="X950" s="21">
        <f>ROUNDDOWN(IF(W950=W949,X949,(ROW()-646)/402),2)</f>
        <v>0.67</v>
      </c>
      <c r="Y950" s="3" t="e">
        <f>ROUNDDOWN(IF(L950=L951,Y949,MAX(_xlfn.NORM.INV((ROW()-646)/69,250,43),150))/10,0)*10</f>
        <v>#NUM!</v>
      </c>
      <c r="Z950" s="21" t="e">
        <f>ROUNDDOWN(IF(Y950=Y949,Z949,(ROW()-646)/69+0.02),2)</f>
        <v>#NUM!</v>
      </c>
      <c r="AA950" s="3"/>
      <c r="AB950" s="3"/>
      <c r="AC950" s="3"/>
      <c r="AD950" s="3"/>
      <c r="AE950" s="3"/>
      <c r="AF950" s="3"/>
      <c r="AG950" s="3"/>
      <c r="AH950" s="3"/>
    </row>
    <row r="951" spans="1:34" s="2" customFormat="1" x14ac:dyDescent="0.2">
      <c r="A951" s="4" t="s">
        <v>304</v>
      </c>
      <c r="B951" s="10" t="s">
        <v>305</v>
      </c>
      <c r="C951" s="14" t="s">
        <v>279</v>
      </c>
      <c r="D951" s="10"/>
      <c r="E951" s="3" t="s">
        <v>280</v>
      </c>
      <c r="F951" s="3" t="s">
        <v>281</v>
      </c>
      <c r="G951" s="3" t="s">
        <v>20</v>
      </c>
      <c r="H951" s="3" t="s">
        <v>67</v>
      </c>
      <c r="I951" s="3">
        <v>17</v>
      </c>
      <c r="J951" s="3">
        <v>270</v>
      </c>
      <c r="K951" s="21">
        <v>0.67</v>
      </c>
      <c r="L951" s="3">
        <v>27</v>
      </c>
      <c r="M951" s="3">
        <v>240</v>
      </c>
      <c r="N951" s="21">
        <v>0.4</v>
      </c>
      <c r="O951" s="25">
        <v>510</v>
      </c>
      <c r="P951" s="21">
        <v>0.67</v>
      </c>
      <c r="Q951" s="21">
        <v>0.69</v>
      </c>
      <c r="R951"/>
      <c r="S951" s="21"/>
      <c r="T951" s="25">
        <f>J951+M951</f>
        <v>510</v>
      </c>
      <c r="U951" s="21">
        <f>ROUNDDOWN(IF(T951=T950,U950,(ROW()-715)/333),2)</f>
        <v>0.7</v>
      </c>
      <c r="V951" s="21">
        <f>ROUNDDOWN(IF(O951=O950,V950,(ROW()-998)/20+0.04),2)</f>
        <v>-2.31</v>
      </c>
      <c r="W951" s="25">
        <f>ROUNDDOWN(IF(I951=I950,W950,MAX(_xlfn.NORM.INV((ROW()-646)/402,250,43),150))/10,0)*10</f>
        <v>270</v>
      </c>
      <c r="X951" s="21">
        <f>ROUNDDOWN(IF(W951=W950,X950,(ROW()-646)/402),2)</f>
        <v>0.67</v>
      </c>
      <c r="Y951" s="3">
        <f>ROUNDDOWN(IF(L951=L950,Y950,MAX(_xlfn.NORM.INV((ROW()-715)/333,250,43),150))/10,0)*10</f>
        <v>270</v>
      </c>
      <c r="Z951" s="21" t="e">
        <f>ROUNDDOWN(IF(Y951=Y950,Z950,(ROW()-715)/333),2)</f>
        <v>#NUM!</v>
      </c>
      <c r="AA951" s="3"/>
      <c r="AB951" s="3"/>
      <c r="AC951" s="3"/>
      <c r="AD951" s="3"/>
      <c r="AE951" s="3"/>
      <c r="AF951" s="3"/>
      <c r="AG951" s="3"/>
      <c r="AH951" s="3"/>
    </row>
    <row r="952" spans="1:34" s="2" customFormat="1" x14ac:dyDescent="0.2">
      <c r="A952" s="3" t="s">
        <v>2310</v>
      </c>
      <c r="B952" s="3" t="s">
        <v>2311</v>
      </c>
      <c r="C952" s="14" t="s">
        <v>2307</v>
      </c>
      <c r="D952" s="3"/>
      <c r="E952" s="3" t="s">
        <v>2308</v>
      </c>
      <c r="F952" s="3" t="s">
        <v>2309</v>
      </c>
      <c r="G952" s="3" t="s">
        <v>20</v>
      </c>
      <c r="H952" s="3" t="s">
        <v>21</v>
      </c>
      <c r="I952" s="3">
        <v>17</v>
      </c>
      <c r="J952" s="3">
        <v>270</v>
      </c>
      <c r="K952" s="21">
        <v>0.67</v>
      </c>
      <c r="L952" s="3">
        <v>65</v>
      </c>
      <c r="M952" s="3">
        <v>290</v>
      </c>
      <c r="N952" s="21">
        <v>0.84</v>
      </c>
      <c r="O952" s="25">
        <v>560</v>
      </c>
      <c r="P952" s="21">
        <v>0.72</v>
      </c>
      <c r="Q952" s="21">
        <v>0.49</v>
      </c>
      <c r="R952"/>
      <c r="S952" s="21"/>
      <c r="T952" s="25">
        <f>J952+M952</f>
        <v>560</v>
      </c>
      <c r="U952" s="21">
        <f>ROUNDDOWN(IF(T952=T951,U951,(ROW()-646)/69+0.01),2)</f>
        <v>4.4400000000000004</v>
      </c>
      <c r="V952" s="21">
        <v>0.49</v>
      </c>
      <c r="W952" s="25">
        <f>ROUNDDOWN(IF(I952=I951,W951,MAX(_xlfn.NORM.INV((ROW()-646)/402,250,43),150))/10,0)*10</f>
        <v>270</v>
      </c>
      <c r="X952" s="21">
        <f>ROUNDDOWN(IF(W952=W951,X951,(ROW()-646)/402),2)</f>
        <v>0.67</v>
      </c>
      <c r="Y952" s="3" t="e">
        <f>ROUNDDOWN(IF(L952=L953,Y951,MAX(_xlfn.NORM.INV((ROW()-646)/69,250,43),150))/10,0)*10</f>
        <v>#NUM!</v>
      </c>
      <c r="Z952" s="21" t="e">
        <f>ROUNDDOWN(IF(Y952=Y951,Z951,(ROW()-646)/69+0.02),2)</f>
        <v>#NUM!</v>
      </c>
      <c r="AA952" s="3"/>
      <c r="AB952" s="3"/>
      <c r="AC952" s="3"/>
      <c r="AD952" s="3"/>
      <c r="AE952" s="3"/>
      <c r="AF952" s="3"/>
      <c r="AG952" s="3"/>
      <c r="AH952" s="3"/>
    </row>
    <row r="953" spans="1:34" s="2" customFormat="1" x14ac:dyDescent="0.2">
      <c r="A953" s="3" t="s">
        <v>2319</v>
      </c>
      <c r="B953" s="3" t="s">
        <v>2320</v>
      </c>
      <c r="C953" s="14" t="s">
        <v>2318</v>
      </c>
      <c r="D953" s="3"/>
      <c r="E953" s="3" t="s">
        <v>2308</v>
      </c>
      <c r="F953" s="3" t="s">
        <v>2309</v>
      </c>
      <c r="G953" s="3" t="s">
        <v>20</v>
      </c>
      <c r="H953" s="3" t="s">
        <v>67</v>
      </c>
      <c r="I953" s="3">
        <v>17</v>
      </c>
      <c r="J953" s="3">
        <v>270</v>
      </c>
      <c r="K953" s="21">
        <v>0.67</v>
      </c>
      <c r="L953" s="3">
        <v>50</v>
      </c>
      <c r="M953" s="3">
        <v>270</v>
      </c>
      <c r="N953" s="21">
        <v>0.68</v>
      </c>
      <c r="O953" s="25">
        <v>540</v>
      </c>
      <c r="P953" s="21">
        <v>0.8</v>
      </c>
      <c r="Q953" s="21">
        <v>0.39</v>
      </c>
      <c r="R953"/>
      <c r="S953" s="21"/>
      <c r="T953" s="25">
        <f>J953+M953</f>
        <v>540</v>
      </c>
      <c r="U953" s="21">
        <f>ROUNDDOWN(IF(T953=T952,U952,(ROW()-715)/333),2)</f>
        <v>0.71</v>
      </c>
      <c r="V953" s="21">
        <v>0.39</v>
      </c>
      <c r="W953" s="25">
        <f>ROUNDDOWN(IF(I953=I952,W952,MAX(_xlfn.NORM.INV((ROW()-646)/402,250,43),150))/10,0)*10</f>
        <v>270</v>
      </c>
      <c r="X953" s="21">
        <f>ROUNDDOWN(IF(W953=W952,X952,(ROW()-646)/402),2)</f>
        <v>0.67</v>
      </c>
      <c r="Y953" s="3">
        <f>ROUNDDOWN(IF(L953=L952,Y952,MAX(_xlfn.NORM.INV((ROW()-715)/333,250,43),150))/10,0)*10</f>
        <v>270</v>
      </c>
      <c r="Z953" s="21" t="e">
        <f>ROUNDDOWN(IF(Y953=Y952,Z952,(ROW()-715)/333),2)</f>
        <v>#NUM!</v>
      </c>
      <c r="AA953" s="3"/>
      <c r="AB953" s="3"/>
      <c r="AC953" s="3"/>
      <c r="AD953" s="3"/>
      <c r="AE953" s="3"/>
      <c r="AF953" s="3"/>
      <c r="AG953" s="3"/>
      <c r="AH953" s="3"/>
    </row>
    <row r="954" spans="1:34" s="2" customFormat="1" x14ac:dyDescent="0.2">
      <c r="A954" s="4" t="s">
        <v>1834</v>
      </c>
      <c r="B954" s="10" t="s">
        <v>1835</v>
      </c>
      <c r="C954" s="14" t="s">
        <v>1827</v>
      </c>
      <c r="D954" s="10"/>
      <c r="E954" s="3" t="s">
        <v>1744</v>
      </c>
      <c r="F954" s="3" t="s">
        <v>1744</v>
      </c>
      <c r="G954" s="3" t="s">
        <v>20</v>
      </c>
      <c r="H954" s="3" t="s">
        <v>21</v>
      </c>
      <c r="I954" s="3">
        <v>18</v>
      </c>
      <c r="J954" s="3">
        <v>280</v>
      </c>
      <c r="K954" s="21">
        <v>0.76</v>
      </c>
      <c r="L954" s="3">
        <v>7</v>
      </c>
      <c r="M954" s="3">
        <v>220</v>
      </c>
      <c r="N954" s="21">
        <v>0.28000000000000003</v>
      </c>
      <c r="O954" s="25">
        <v>500</v>
      </c>
      <c r="P954" s="21">
        <v>0.37</v>
      </c>
      <c r="Q954" s="21">
        <v>0.47</v>
      </c>
      <c r="R954"/>
      <c r="S954" s="21"/>
      <c r="T954" s="25">
        <f>J954+M954</f>
        <v>500</v>
      </c>
      <c r="U954" s="21">
        <f>ROUNDDOWN(IF(T954=T953,U953,(ROW()-646)/69+0.01),2)</f>
        <v>4.47</v>
      </c>
      <c r="V954" s="21">
        <f>ROUNDDOWN(IF(O954=O953,V953,(ROW()-91)/19+0.05),2)</f>
        <v>45.47</v>
      </c>
      <c r="W954" s="25">
        <f>ROUNDDOWN(IF(I954=I953,W953,MAX(_xlfn.NORM.INV((ROW()-646)/402,250,43),150))/10,0)*10</f>
        <v>280</v>
      </c>
      <c r="X954" s="21">
        <f>ROUNDDOWN(IF(W954=W953,X953,(ROW()-646)/402),2)</f>
        <v>0.76</v>
      </c>
      <c r="Y954" s="3" t="e">
        <f>ROUNDDOWN(IF(L954=L955,Y953,MAX(_xlfn.NORM.INV((ROW()-646)/69,250,43),150))/10,0)*10</f>
        <v>#NUM!</v>
      </c>
      <c r="Z954" s="21" t="e">
        <f>ROUNDDOWN(IF(Y954=Y953,Z953,(ROW()-646)/69+0.02),2)</f>
        <v>#NUM!</v>
      </c>
      <c r="AA954" s="3"/>
      <c r="AB954" s="3"/>
      <c r="AC954" s="3"/>
      <c r="AD954" s="3"/>
      <c r="AE954" s="3"/>
      <c r="AF954" s="3"/>
      <c r="AG954" s="3"/>
      <c r="AH954" s="3"/>
    </row>
    <row r="955" spans="1:34" s="2" customFormat="1" x14ac:dyDescent="0.2">
      <c r="A955" s="4" t="s">
        <v>1848</v>
      </c>
      <c r="B955" s="10" t="s">
        <v>1849</v>
      </c>
      <c r="C955" s="14" t="s">
        <v>1827</v>
      </c>
      <c r="D955" s="10"/>
      <c r="E955" s="3" t="s">
        <v>1744</v>
      </c>
      <c r="F955" s="3" t="s">
        <v>1744</v>
      </c>
      <c r="G955" s="3" t="s">
        <v>20</v>
      </c>
      <c r="H955" s="3" t="s">
        <v>21</v>
      </c>
      <c r="I955" s="3">
        <v>18</v>
      </c>
      <c r="J955" s="3">
        <v>280</v>
      </c>
      <c r="K955" s="21">
        <v>0.76</v>
      </c>
      <c r="L955" s="3">
        <v>15</v>
      </c>
      <c r="M955" s="3">
        <v>230</v>
      </c>
      <c r="N955" s="21">
        <v>0.35</v>
      </c>
      <c r="O955" s="25">
        <v>510</v>
      </c>
      <c r="P955" s="21">
        <v>0.41</v>
      </c>
      <c r="Q955" s="21">
        <v>0.52</v>
      </c>
      <c r="R955"/>
      <c r="S955" s="21"/>
      <c r="T955" s="25">
        <f>J955+M955</f>
        <v>510</v>
      </c>
      <c r="U955" s="21">
        <f>ROUNDDOWN(IF(T955=T954,U954,(ROW()-646)/69+0.01),2)</f>
        <v>4.4800000000000004</v>
      </c>
      <c r="V955" s="21">
        <f>ROUNDDOWN(IF(O955=O954,V954,(ROW()-91)/19+0.05),2)</f>
        <v>45.52</v>
      </c>
      <c r="W955" s="25">
        <f>ROUNDDOWN(IF(I955=I954,W954,MAX(_xlfn.NORM.INV((ROW()-646)/402,250,43),150))/10,0)*10</f>
        <v>280</v>
      </c>
      <c r="X955" s="21">
        <f>ROUNDDOWN(IF(W955=W954,X954,(ROW()-646)/402),2)</f>
        <v>0.76</v>
      </c>
      <c r="Y955" s="3" t="e">
        <f>ROUNDDOWN(IF(L955=L956,Y954,MAX(_xlfn.NORM.INV((ROW()-646)/69,250,43),150))/10,0)*10</f>
        <v>#NUM!</v>
      </c>
      <c r="Z955" s="21" t="e">
        <f>ROUNDDOWN(IF(Y955=Y954,Z954,(ROW()-646)/69+0.02),2)</f>
        <v>#NUM!</v>
      </c>
      <c r="AA955" s="3"/>
      <c r="AB955" s="3"/>
      <c r="AC955" s="3"/>
      <c r="AD955" s="3"/>
      <c r="AE955" s="3"/>
      <c r="AF955" s="3"/>
      <c r="AG955" s="3"/>
      <c r="AH955" s="3"/>
    </row>
    <row r="956" spans="1:34" s="2" customFormat="1" x14ac:dyDescent="0.2">
      <c r="A956" s="3" t="s">
        <v>2232</v>
      </c>
      <c r="B956" s="3" t="s">
        <v>2233</v>
      </c>
      <c r="C956" s="14" t="s">
        <v>2225</v>
      </c>
      <c r="D956" s="3"/>
      <c r="E956" s="3" t="s">
        <v>2226</v>
      </c>
      <c r="F956" s="3" t="s">
        <v>2227</v>
      </c>
      <c r="G956" s="3" t="s">
        <v>20</v>
      </c>
      <c r="H956" s="3" t="s">
        <v>67</v>
      </c>
      <c r="I956" s="3">
        <v>18</v>
      </c>
      <c r="J956" s="3">
        <v>280</v>
      </c>
      <c r="K956" s="21">
        <v>0.76</v>
      </c>
      <c r="L956" s="3">
        <v>12</v>
      </c>
      <c r="M956" s="3">
        <v>210</v>
      </c>
      <c r="N956" s="21">
        <v>0.18</v>
      </c>
      <c r="O956" s="25">
        <v>490</v>
      </c>
      <c r="P956" s="21">
        <v>0.54</v>
      </c>
      <c r="Q956" s="21">
        <v>0.88</v>
      </c>
      <c r="R956"/>
      <c r="S956" s="21"/>
      <c r="T956" s="25">
        <f>J956+M956</f>
        <v>490</v>
      </c>
      <c r="U956" s="21">
        <f>ROUNDDOWN(IF(T956=T955,U955,(ROW()-715)/333),2)</f>
        <v>0.72</v>
      </c>
      <c r="V956" s="21">
        <f>ROUNDDOWN(IF(O956=O955,V955,(ROW()-192)/27+0.03),2)</f>
        <v>28.32</v>
      </c>
      <c r="W956" s="25">
        <f>ROUNDDOWN(IF(I956=I955,W955,MAX(_xlfn.NORM.INV((ROW()-646)/402,250,43),150))/10,0)*10</f>
        <v>280</v>
      </c>
      <c r="X956" s="21">
        <f>ROUNDDOWN(IF(W956=W955,X955,(ROW()-646)/402),2)</f>
        <v>0.76</v>
      </c>
      <c r="Y956" s="3">
        <f>ROUNDDOWN(IF(L956=L955,Y955,MAX(_xlfn.NORM.INV((ROW()-715)/333,250,43),150))/10,0)*10</f>
        <v>270</v>
      </c>
      <c r="Z956" s="21" t="e">
        <f>ROUNDDOWN(IF(Y956=Y955,Z955,(ROW()-715)/333),2)</f>
        <v>#NUM!</v>
      </c>
      <c r="AA956" s="3"/>
      <c r="AB956" s="3"/>
      <c r="AC956" s="3"/>
      <c r="AD956" s="3"/>
      <c r="AE956" s="3"/>
      <c r="AF956" s="3"/>
      <c r="AG956" s="3"/>
      <c r="AH956" s="3"/>
    </row>
    <row r="957" spans="1:34" s="2" customFormat="1" x14ac:dyDescent="0.2">
      <c r="A957" s="4" t="s">
        <v>442</v>
      </c>
      <c r="B957" s="10" t="s">
        <v>443</v>
      </c>
      <c r="C957" s="14" t="s">
        <v>437</v>
      </c>
      <c r="D957" s="10"/>
      <c r="E957" s="3" t="s">
        <v>203</v>
      </c>
      <c r="F957" s="3" t="s">
        <v>423</v>
      </c>
      <c r="G957" s="3" t="s">
        <v>20</v>
      </c>
      <c r="H957" s="3" t="s">
        <v>67</v>
      </c>
      <c r="I957" s="3">
        <v>18</v>
      </c>
      <c r="J957" s="3">
        <v>280</v>
      </c>
      <c r="K957" s="21">
        <v>0.76</v>
      </c>
      <c r="L957" s="3">
        <v>18</v>
      </c>
      <c r="M957" s="3">
        <v>220</v>
      </c>
      <c r="N957" s="21">
        <v>0.26</v>
      </c>
      <c r="O957" s="25">
        <v>500</v>
      </c>
      <c r="P957" s="21">
        <v>0.6</v>
      </c>
      <c r="Q957" s="21">
        <v>0.63</v>
      </c>
      <c r="R957"/>
      <c r="S957" s="21"/>
      <c r="T957" s="25">
        <f>J957+M957</f>
        <v>500</v>
      </c>
      <c r="U957" s="21">
        <f>ROUNDDOWN(IF(T957=T956,U956,(ROW()-715)/333),2)</f>
        <v>0.72</v>
      </c>
      <c r="V957" s="21">
        <f>ROUNDDOWN(IF(O957=O956,V956,(ROW()-430)/54+0.01),2)</f>
        <v>9.76</v>
      </c>
      <c r="W957" s="25">
        <f>ROUNDDOWN(IF(I957=I956,W956,MAX(_xlfn.NORM.INV((ROW()-646)/402,250,43),150))/10,0)*10</f>
        <v>280</v>
      </c>
      <c r="X957" s="21">
        <f>ROUNDDOWN(IF(W957=W956,X956,(ROW()-646)/402),2)</f>
        <v>0.76</v>
      </c>
      <c r="Y957" s="3">
        <f>ROUNDDOWN(IF(L957=L956,Y956,MAX(_xlfn.NORM.INV((ROW()-715)/333,250,43),150))/10,0)*10</f>
        <v>270</v>
      </c>
      <c r="Z957" s="21" t="e">
        <f>ROUNDDOWN(IF(Y957=Y956,Z956,(ROW()-715)/333),2)</f>
        <v>#NUM!</v>
      </c>
      <c r="AA957" s="3"/>
      <c r="AB957" s="3"/>
      <c r="AC957" s="3"/>
      <c r="AD957" s="3"/>
      <c r="AE957" s="3"/>
      <c r="AF957" s="3"/>
      <c r="AG957" s="3"/>
      <c r="AH957" s="3"/>
    </row>
    <row r="958" spans="1:34" s="2" customFormat="1" x14ac:dyDescent="0.2">
      <c r="A958" s="4" t="s">
        <v>466</v>
      </c>
      <c r="B958" s="10" t="s">
        <v>467</v>
      </c>
      <c r="C958" s="14" t="s">
        <v>437</v>
      </c>
      <c r="D958" s="10"/>
      <c r="E958" s="3" t="s">
        <v>203</v>
      </c>
      <c r="F958" s="3" t="s">
        <v>423</v>
      </c>
      <c r="G958" s="3" t="s">
        <v>20</v>
      </c>
      <c r="H958" s="3" t="s">
        <v>67</v>
      </c>
      <c r="I958" s="3">
        <v>18</v>
      </c>
      <c r="J958" s="3">
        <v>280</v>
      </c>
      <c r="K958" s="21">
        <v>0.76</v>
      </c>
      <c r="L958" s="3">
        <v>36</v>
      </c>
      <c r="M958" s="3">
        <v>250</v>
      </c>
      <c r="N958" s="21">
        <v>0.5</v>
      </c>
      <c r="O958" s="25">
        <v>530</v>
      </c>
      <c r="P958" s="21">
        <v>0.75</v>
      </c>
      <c r="Q958" s="21">
        <v>0.82</v>
      </c>
      <c r="R958"/>
      <c r="S958" s="21"/>
      <c r="T958" s="25">
        <f>J958+M958</f>
        <v>530</v>
      </c>
      <c r="U958" s="21">
        <f>ROUNDDOWN(IF(T958=T957,U957,(ROW()-715)/333),2)</f>
        <v>0.72</v>
      </c>
      <c r="V958" s="21">
        <f>ROUNDDOWN(IF(O958=O957,V957,(ROW()-430)/54+0.01),2)</f>
        <v>9.7799999999999994</v>
      </c>
      <c r="W958" s="25">
        <f>ROUNDDOWN(IF(I958=I957,W957,MAX(_xlfn.NORM.INV((ROW()-646)/402,250,43),150))/10,0)*10</f>
        <v>280</v>
      </c>
      <c r="X958" s="21">
        <f>ROUNDDOWN(IF(W958=W957,X957,(ROW()-646)/402),2)</f>
        <v>0.76</v>
      </c>
      <c r="Y958" s="3">
        <f>ROUNDDOWN(IF(L958=L957,Y957,MAX(_xlfn.NORM.INV((ROW()-715)/333,250,43),150))/10,0)*10</f>
        <v>270</v>
      </c>
      <c r="Z958" s="21" t="e">
        <f>ROUNDDOWN(IF(Y958=Y957,Z957,(ROW()-715)/333),2)</f>
        <v>#NUM!</v>
      </c>
      <c r="AA958" s="3"/>
      <c r="AB958" s="3"/>
      <c r="AC958" s="3"/>
      <c r="AD958" s="3"/>
      <c r="AE958" s="3"/>
      <c r="AF958" s="3"/>
      <c r="AG958" s="3"/>
      <c r="AH958" s="3"/>
    </row>
    <row r="959" spans="1:34" s="2" customFormat="1" x14ac:dyDescent="0.2">
      <c r="A959" s="4" t="s">
        <v>1670</v>
      </c>
      <c r="B959" s="10" t="s">
        <v>1671</v>
      </c>
      <c r="C959" s="14" t="s">
        <v>1638</v>
      </c>
      <c r="D959" s="10"/>
      <c r="E959" s="3" t="s">
        <v>576</v>
      </c>
      <c r="F959" s="3" t="s">
        <v>1639</v>
      </c>
      <c r="G959" s="3" t="s">
        <v>20</v>
      </c>
      <c r="H959" s="3" t="s">
        <v>67</v>
      </c>
      <c r="I959" s="3">
        <v>18</v>
      </c>
      <c r="J959" s="3">
        <v>280</v>
      </c>
      <c r="K959" s="21">
        <v>0.76</v>
      </c>
      <c r="L959" s="3">
        <v>57</v>
      </c>
      <c r="M959" s="3">
        <v>280</v>
      </c>
      <c r="N959" s="21">
        <v>0.76</v>
      </c>
      <c r="O959" s="25">
        <v>560</v>
      </c>
      <c r="P959" s="21">
        <v>0.86</v>
      </c>
      <c r="Q959" s="21">
        <v>0.68</v>
      </c>
      <c r="R959"/>
      <c r="S959" s="21"/>
      <c r="T959" s="25">
        <f>J959+M959</f>
        <v>560</v>
      </c>
      <c r="U959" s="21">
        <f>ROUNDDOWN(IF(T959=T958,U958,(ROW()-715)/333),2)</f>
        <v>0.73</v>
      </c>
      <c r="V959" s="21">
        <f>ROUNDDOWN(IF(O959=O958,V958,(ROW()-812)/36+0.02),2)</f>
        <v>4.0999999999999996</v>
      </c>
      <c r="W959" s="25">
        <f>ROUNDDOWN(IF(I959=I958,W958,MAX(_xlfn.NORM.INV((ROW()-646)/402,250,43),150))/10,0)*10</f>
        <v>280</v>
      </c>
      <c r="X959" s="21">
        <f>ROUNDDOWN(IF(W959=W958,X958,(ROW()-646)/402),2)</f>
        <v>0.76</v>
      </c>
      <c r="Y959" s="3">
        <f>ROUNDDOWN(IF(L959=L958,Y958,MAX(_xlfn.NORM.INV((ROW()-715)/333,250,43),150))/10,0)*10</f>
        <v>270</v>
      </c>
      <c r="Z959" s="21" t="e">
        <f>ROUNDDOWN(IF(Y959=Y958,Z958,(ROW()-715)/333),2)</f>
        <v>#NUM!</v>
      </c>
      <c r="AA959" s="3"/>
      <c r="AB959" s="3"/>
      <c r="AC959" s="3"/>
      <c r="AD959" s="3"/>
      <c r="AE959" s="3"/>
      <c r="AF959" s="3"/>
      <c r="AG959" s="3"/>
      <c r="AH959" s="3"/>
    </row>
    <row r="960" spans="1:34" x14ac:dyDescent="0.2">
      <c r="A960" s="4" t="s">
        <v>1830</v>
      </c>
      <c r="B960" s="10" t="s">
        <v>1831</v>
      </c>
      <c r="C960" s="14" t="s">
        <v>1827</v>
      </c>
      <c r="D960" s="10"/>
      <c r="E960" s="3" t="s">
        <v>1744</v>
      </c>
      <c r="F960" s="3" t="s">
        <v>1744</v>
      </c>
      <c r="G960" s="3" t="s">
        <v>20</v>
      </c>
      <c r="H960" s="3" t="s">
        <v>21</v>
      </c>
      <c r="I960" s="3">
        <v>19</v>
      </c>
      <c r="J960" s="3">
        <v>280</v>
      </c>
      <c r="K960" s="21">
        <v>0.76</v>
      </c>
      <c r="L960" s="3">
        <v>0</v>
      </c>
      <c r="M960" s="3">
        <v>150</v>
      </c>
      <c r="N960" s="21">
        <v>0.01</v>
      </c>
      <c r="O960" s="25">
        <v>430</v>
      </c>
      <c r="P960" s="21">
        <v>0.09</v>
      </c>
      <c r="Q960" s="21">
        <v>6.0000000000000005E-2</v>
      </c>
      <c r="T960" s="25">
        <f>J960+M960</f>
        <v>430</v>
      </c>
      <c r="U960" s="21">
        <f>ROUNDDOWN(IF(T960=T959,U959,(ROW()-646)/69+0.01),2)</f>
        <v>4.5599999999999996</v>
      </c>
      <c r="V960" s="33">
        <f>1%+0.05</f>
        <v>6.0000000000000005E-2</v>
      </c>
      <c r="W960" s="25">
        <f>ROUNDDOWN(IF(I960=I959,W959,MAX(_xlfn.NORM.INV((ROW()-646)/402,250,43),150))/10,0)*10</f>
        <v>280</v>
      </c>
      <c r="X960" s="21">
        <f>ROUNDDOWN(IF(W960=W959,X959,(ROW()-646)/402),2)</f>
        <v>0.76</v>
      </c>
      <c r="Y960" s="3" t="e">
        <f>ROUNDDOWN(IF(L960=L961,Y959,MAX(_xlfn.NORM.INV((ROW()-646)/69,250,43),150))/10,0)*10</f>
        <v>#NUM!</v>
      </c>
      <c r="Z960" s="21" t="e">
        <f>ROUNDDOWN(IF(Y960=Y959,Z959,(ROW()-646)/69+0.02),2)</f>
        <v>#NUM!</v>
      </c>
    </row>
    <row r="961" spans="1:34" x14ac:dyDescent="0.2">
      <c r="A961" s="4" t="s">
        <v>1858</v>
      </c>
      <c r="B961" s="10" t="s">
        <v>1859</v>
      </c>
      <c r="C961" s="14" t="s">
        <v>1827</v>
      </c>
      <c r="D961" s="10"/>
      <c r="E961" s="3" t="s">
        <v>1744</v>
      </c>
      <c r="F961" s="3" t="s">
        <v>1744</v>
      </c>
      <c r="G961" s="3" t="s">
        <v>20</v>
      </c>
      <c r="H961" s="3" t="s">
        <v>21</v>
      </c>
      <c r="I961" s="3">
        <v>19</v>
      </c>
      <c r="J961" s="3">
        <v>280</v>
      </c>
      <c r="K961" s="21">
        <v>0.76</v>
      </c>
      <c r="L961" s="3">
        <v>21</v>
      </c>
      <c r="M961" s="3">
        <v>240</v>
      </c>
      <c r="N961" s="21">
        <v>0.45</v>
      </c>
      <c r="O961" s="25">
        <v>520</v>
      </c>
      <c r="P961" s="21">
        <v>0.47</v>
      </c>
      <c r="Q961" s="21">
        <v>0.56999999999999995</v>
      </c>
      <c r="T961" s="25">
        <f>J961+M961</f>
        <v>520</v>
      </c>
      <c r="U961" s="21">
        <f>ROUNDDOWN(IF(T961=T960,U960,(ROW()-646)/69+0.01),2)</f>
        <v>4.57</v>
      </c>
      <c r="V961" s="21">
        <f>ROUNDDOWN(IF(O961=O960,V960,(ROW()-91)/19+0.05),2)</f>
        <v>45.83</v>
      </c>
      <c r="W961" s="25">
        <f>ROUNDDOWN(IF(I961=I960,W960,MAX(_xlfn.NORM.INV((ROW()-646)/402,250,43),150))/10,0)*10</f>
        <v>280</v>
      </c>
      <c r="X961" s="21">
        <f>ROUNDDOWN(IF(W961=W960,X960,(ROW()-646)/402),2)</f>
        <v>0.76</v>
      </c>
      <c r="Y961" s="3" t="e">
        <f>ROUNDDOWN(IF(L961=L962,Y960,MAX(_xlfn.NORM.INV((ROW()-646)/69,250,43),150))/10,0)*10</f>
        <v>#NUM!</v>
      </c>
      <c r="Z961" s="21" t="e">
        <f>ROUNDDOWN(IF(Y961=Y960,Z960,(ROW()-646)/69+0.02),2)</f>
        <v>#NUM!</v>
      </c>
    </row>
    <row r="962" spans="1:34" x14ac:dyDescent="0.2">
      <c r="A962" s="4" t="s">
        <v>1793</v>
      </c>
      <c r="B962" s="10" t="s">
        <v>1794</v>
      </c>
      <c r="C962" s="14" t="s">
        <v>1743</v>
      </c>
      <c r="D962" s="10"/>
      <c r="E962" s="3" t="s">
        <v>1744</v>
      </c>
      <c r="F962" s="3" t="s">
        <v>1744</v>
      </c>
      <c r="G962" s="3" t="s">
        <v>20</v>
      </c>
      <c r="H962" s="3" t="s">
        <v>67</v>
      </c>
      <c r="I962" s="3">
        <v>19</v>
      </c>
      <c r="J962" s="3">
        <v>280</v>
      </c>
      <c r="K962" s="21">
        <v>0.76</v>
      </c>
      <c r="L962" s="3">
        <v>68</v>
      </c>
      <c r="M962" s="3">
        <v>290</v>
      </c>
      <c r="N962" s="21">
        <v>0.82</v>
      </c>
      <c r="O962" s="25">
        <v>570</v>
      </c>
      <c r="P962" s="21">
        <v>0.87</v>
      </c>
      <c r="Q962" s="21">
        <v>0.89</v>
      </c>
      <c r="T962" s="25">
        <f>J962+M962</f>
        <v>570</v>
      </c>
      <c r="U962" s="21">
        <f>ROUNDDOWN(IF(T962=T961,U961,(ROW()-715)/333),2)</f>
        <v>0.74</v>
      </c>
      <c r="V962" s="21">
        <f>ROUNDDOWN(IF(O962=O961,V961,(ROW()-110)/40+0.02),2)</f>
        <v>21.32</v>
      </c>
      <c r="W962" s="25">
        <f>ROUNDDOWN(IF(I962=I961,W961,MAX(_xlfn.NORM.INV((ROW()-646)/402,250,43),150))/10,0)*10</f>
        <v>280</v>
      </c>
      <c r="X962" s="21">
        <f>ROUNDDOWN(IF(W962=W961,X961,(ROW()-646)/402),2)</f>
        <v>0.76</v>
      </c>
      <c r="Y962" s="3">
        <f>ROUNDDOWN(IF(L962=L961,Y961,MAX(_xlfn.NORM.INV((ROW()-715)/333,250,43),150))/10,0)*10</f>
        <v>270</v>
      </c>
      <c r="Z962" s="21" t="e">
        <f>ROUNDDOWN(IF(Y962=Y961,Z961,(ROW()-715)/333),2)</f>
        <v>#NUM!</v>
      </c>
    </row>
    <row r="963" spans="1:34" x14ac:dyDescent="0.2">
      <c r="A963" s="4" t="s">
        <v>757</v>
      </c>
      <c r="B963" s="10" t="s">
        <v>758</v>
      </c>
      <c r="C963" s="14" t="s">
        <v>674</v>
      </c>
      <c r="D963" s="10"/>
      <c r="E963" s="3" t="s">
        <v>65</v>
      </c>
      <c r="F963" s="3" t="s">
        <v>675</v>
      </c>
      <c r="G963" s="3" t="s">
        <v>20</v>
      </c>
      <c r="H963" s="3" t="s">
        <v>67</v>
      </c>
      <c r="I963" s="3">
        <v>19</v>
      </c>
      <c r="J963" s="3">
        <v>280</v>
      </c>
      <c r="K963" s="21">
        <v>0.76</v>
      </c>
      <c r="L963" s="3">
        <v>74</v>
      </c>
      <c r="M963" s="3">
        <v>310</v>
      </c>
      <c r="N963" s="21">
        <v>0.91</v>
      </c>
      <c r="O963" s="25">
        <v>590</v>
      </c>
      <c r="P963" s="21">
        <v>0.92</v>
      </c>
      <c r="Q963" s="21">
        <v>0.87</v>
      </c>
      <c r="T963" s="25">
        <f>J963+M963</f>
        <v>590</v>
      </c>
      <c r="U963" s="21">
        <f>ROUNDDOWN(IF(T963=T962,U962,(ROW()-715)/333),2)</f>
        <v>0.74</v>
      </c>
      <c r="V963" s="21">
        <f>ROUNDDOWN(IF(O963=O962,V962,(ROW()-670)/66+0.03),2)</f>
        <v>4.46</v>
      </c>
      <c r="W963" s="25">
        <f>ROUNDDOWN(IF(I963=I962,W962,MAX(_xlfn.NORM.INV((ROW()-646)/402,250,43),150))/10,0)*10</f>
        <v>280</v>
      </c>
      <c r="X963" s="21">
        <f>ROUNDDOWN(IF(W963=W962,X962,(ROW()-646)/402),2)</f>
        <v>0.76</v>
      </c>
      <c r="Y963" s="3">
        <f>ROUNDDOWN(IF(L963=L962,Y962,MAX(_xlfn.NORM.INV((ROW()-715)/333,250,43),150))/10,0)*10</f>
        <v>270</v>
      </c>
      <c r="Z963" s="21" t="e">
        <f>ROUNDDOWN(IF(Y963=Y962,Z962,(ROW()-715)/333),2)</f>
        <v>#NUM!</v>
      </c>
    </row>
    <row r="964" spans="1:34" x14ac:dyDescent="0.2">
      <c r="A964" s="4" t="s">
        <v>1854</v>
      </c>
      <c r="B964" s="10" t="s">
        <v>1855</v>
      </c>
      <c r="C964" s="14" t="s">
        <v>1827</v>
      </c>
      <c r="D964" s="10"/>
      <c r="E964" s="3" t="s">
        <v>1744</v>
      </c>
      <c r="F964" s="3" t="s">
        <v>1744</v>
      </c>
      <c r="G964" s="3" t="s">
        <v>20</v>
      </c>
      <c r="H964" s="3" t="s">
        <v>21</v>
      </c>
      <c r="I964" s="3">
        <v>20</v>
      </c>
      <c r="J964" s="3">
        <v>280</v>
      </c>
      <c r="K964" s="21">
        <v>0.76</v>
      </c>
      <c r="L964" s="3">
        <v>0</v>
      </c>
      <c r="M964" s="3">
        <v>150</v>
      </c>
      <c r="N964" s="21">
        <v>0.01</v>
      </c>
      <c r="O964" s="25">
        <v>430</v>
      </c>
      <c r="P964" s="21">
        <v>0.09</v>
      </c>
      <c r="Q964" s="21">
        <v>0.06</v>
      </c>
      <c r="T964" s="25">
        <f>J964+M964</f>
        <v>430</v>
      </c>
      <c r="U964" s="21">
        <f>ROUNDDOWN(IF(T964=T963,U963,(ROW()-646)/69+0.01),2)</f>
        <v>4.6100000000000003</v>
      </c>
      <c r="V964" s="21">
        <f>ROUNDDOWN(IF(O964=O963,V963,(ROW()-91)/19+0.05),2)</f>
        <v>45.99</v>
      </c>
      <c r="W964" s="25">
        <f>ROUNDDOWN(IF(I964=I963,W963,MAX(_xlfn.NORM.INV((ROW()-646)/402,250,43),150))/10,0)*10</f>
        <v>280</v>
      </c>
      <c r="X964" s="21">
        <f>ROUNDDOWN(IF(W964=W963,X963,(ROW()-646)/402),2)</f>
        <v>0.76</v>
      </c>
      <c r="Y964" s="3">
        <f>ROUNDDOWN(IF(L964=L965,Y963,MAX(_xlfn.NORM.INV((ROW()-646)/69,250,43),150))/10,0)*10</f>
        <v>270</v>
      </c>
      <c r="Z964" s="21" t="e">
        <f>ROUNDDOWN(IF(Y964=Y963,Z963,(ROW()-646)/69+0.02),2)</f>
        <v>#NUM!</v>
      </c>
    </row>
    <row r="965" spans="1:34" x14ac:dyDescent="0.2">
      <c r="A965" s="4" t="s">
        <v>1828</v>
      </c>
      <c r="B965" s="10" t="s">
        <v>1829</v>
      </c>
      <c r="C965" s="14" t="s">
        <v>1827</v>
      </c>
      <c r="D965" s="10"/>
      <c r="E965" s="3" t="s">
        <v>1744</v>
      </c>
      <c r="F965" s="3" t="s">
        <v>1744</v>
      </c>
      <c r="G965" s="3" t="s">
        <v>20</v>
      </c>
      <c r="H965" s="3" t="s">
        <v>21</v>
      </c>
      <c r="I965" s="3">
        <v>20</v>
      </c>
      <c r="J965" s="3">
        <v>280</v>
      </c>
      <c r="K965" s="21">
        <v>0.76</v>
      </c>
      <c r="L965" s="3">
        <v>0</v>
      </c>
      <c r="M965" s="3">
        <v>150</v>
      </c>
      <c r="N965" s="21">
        <v>0.01</v>
      </c>
      <c r="O965" s="25">
        <v>430</v>
      </c>
      <c r="P965" s="21">
        <v>0.09</v>
      </c>
      <c r="Q965" s="21">
        <v>0.06</v>
      </c>
      <c r="T965" s="25">
        <f>J965+M965</f>
        <v>430</v>
      </c>
      <c r="U965" s="21">
        <f>ROUNDDOWN(IF(T965=T964,U964,(ROW()-646)/69+0.01),2)</f>
        <v>4.6100000000000003</v>
      </c>
      <c r="V965" s="21">
        <f>ROUNDDOWN(IF(O965=O964,V964,(ROW()-91)/19+0.05),2)</f>
        <v>45.99</v>
      </c>
      <c r="W965" s="25">
        <f>ROUNDDOWN(IF(I965=I964,W964,MAX(_xlfn.NORM.INV((ROW()-646)/402,250,43),150))/10,0)*10</f>
        <v>280</v>
      </c>
      <c r="X965" s="21">
        <f>ROUNDDOWN(IF(W965=W964,X964,(ROW()-646)/402),2)</f>
        <v>0.76</v>
      </c>
      <c r="Y965" s="3" t="e">
        <f>ROUNDDOWN(IF(L965=L966,Y964,MAX(_xlfn.NORM.INV((ROW()-646)/69,250,43),150))/10,0)*10</f>
        <v>#NUM!</v>
      </c>
      <c r="Z965" s="21" t="e">
        <f>ROUNDDOWN(IF(Y965=Y964,Z964,(ROW()-646)/69+0.02),2)</f>
        <v>#NUM!</v>
      </c>
    </row>
    <row r="966" spans="1:34" x14ac:dyDescent="0.2">
      <c r="A966" s="4" t="s">
        <v>1749</v>
      </c>
      <c r="B966" s="10" t="s">
        <v>1750</v>
      </c>
      <c r="C966" s="14" t="s">
        <v>1743</v>
      </c>
      <c r="D966" s="10"/>
      <c r="E966" s="3" t="s">
        <v>1744</v>
      </c>
      <c r="F966" s="3" t="s">
        <v>1744</v>
      </c>
      <c r="G966" s="3" t="s">
        <v>20</v>
      </c>
      <c r="H966" s="3" t="s">
        <v>67</v>
      </c>
      <c r="I966" s="3">
        <v>20</v>
      </c>
      <c r="J966" s="3">
        <v>280</v>
      </c>
      <c r="K966" s="21">
        <v>0.76</v>
      </c>
      <c r="L966" s="3">
        <v>55</v>
      </c>
      <c r="M966" s="3">
        <v>280</v>
      </c>
      <c r="N966" s="21">
        <v>0.76</v>
      </c>
      <c r="O966" s="25">
        <v>560</v>
      </c>
      <c r="P966" s="21">
        <v>0.86</v>
      </c>
      <c r="Q966" s="21">
        <v>0.84</v>
      </c>
      <c r="T966" s="25">
        <f>J966+M966</f>
        <v>560</v>
      </c>
      <c r="U966" s="21">
        <f>ROUNDDOWN(IF(T966=T965,U965,(ROW()-715)/333),2)</f>
        <v>0.75</v>
      </c>
      <c r="V966" s="21">
        <f>ROUNDDOWN(IF(O966=O965,V965,(ROW()-110)/40+0.02),2)</f>
        <v>21.42</v>
      </c>
      <c r="W966" s="25">
        <f>ROUNDDOWN(IF(I966=I965,W965,MAX(_xlfn.NORM.INV((ROW()-646)/402,250,43),150))/10,0)*10</f>
        <v>280</v>
      </c>
      <c r="X966" s="21">
        <f>ROUNDDOWN(IF(W966=W965,X965,(ROW()-646)/402),2)</f>
        <v>0.76</v>
      </c>
      <c r="Y966" s="3">
        <f>ROUNDDOWN(IF(L966=L965,Y965,MAX(_xlfn.NORM.INV((ROW()-715)/333,250,43),150))/10,0)*10</f>
        <v>270</v>
      </c>
      <c r="Z966" s="21" t="e">
        <f>ROUNDDOWN(IF(Y966=Y965,Z965,(ROW()-715)/333),2)</f>
        <v>#NUM!</v>
      </c>
    </row>
    <row r="967" spans="1:34" x14ac:dyDescent="0.2">
      <c r="A967" s="4" t="s">
        <v>224</v>
      </c>
      <c r="B967" s="10" t="s">
        <v>225</v>
      </c>
      <c r="C967" s="14" t="s">
        <v>211</v>
      </c>
      <c r="D967" s="10"/>
      <c r="E967" s="3" t="s">
        <v>203</v>
      </c>
      <c r="F967" s="3" t="s">
        <v>204</v>
      </c>
      <c r="G967" s="3" t="s">
        <v>20</v>
      </c>
      <c r="H967" s="3" t="s">
        <v>67</v>
      </c>
      <c r="I967" s="3">
        <v>20</v>
      </c>
      <c r="J967" s="3">
        <v>280</v>
      </c>
      <c r="K967" s="21">
        <v>0.76</v>
      </c>
      <c r="L967" s="3">
        <v>2</v>
      </c>
      <c r="M967" s="3">
        <v>170</v>
      </c>
      <c r="N967" s="21">
        <v>0.04</v>
      </c>
      <c r="O967" s="25">
        <v>450</v>
      </c>
      <c r="P967" s="21">
        <v>0.32</v>
      </c>
      <c r="Q967" s="21">
        <v>0.38</v>
      </c>
      <c r="T967" s="25">
        <f>J967+M967</f>
        <v>450</v>
      </c>
      <c r="U967" s="21">
        <f>ROUNDDOWN(IF(T967=T966,U966,(ROW()-715)/333),2)</f>
        <v>0.75</v>
      </c>
      <c r="V967" s="21">
        <f>ROUNDDOWN(IF(O967=O966,V966,(ROW()-430)/54+0.01),2)</f>
        <v>9.9499999999999993</v>
      </c>
      <c r="W967" s="25">
        <f>ROUNDDOWN(IF(I967=I966,W966,MAX(_xlfn.NORM.INV((ROW()-646)/402,250,43),150))/10,0)*10</f>
        <v>280</v>
      </c>
      <c r="X967" s="21">
        <f>ROUNDDOWN(IF(W967=W966,X966,(ROW()-646)/402),2)</f>
        <v>0.76</v>
      </c>
      <c r="Y967" s="3">
        <f>ROUNDDOWN(IF(L967=L966,Y966,MAX(_xlfn.NORM.INV((ROW()-715)/333,250,43),150))/10,0)*10</f>
        <v>270</v>
      </c>
      <c r="Z967" s="21" t="e">
        <f>ROUNDDOWN(IF(Y967=Y966,Z966,(ROW()-715)/333),2)</f>
        <v>#NUM!</v>
      </c>
    </row>
    <row r="968" spans="1:34" x14ac:dyDescent="0.2">
      <c r="A968" s="4" t="s">
        <v>352</v>
      </c>
      <c r="B968" s="10" t="s">
        <v>353</v>
      </c>
      <c r="C968" s="14" t="s">
        <v>335</v>
      </c>
      <c r="D968" s="10"/>
      <c r="E968" s="3" t="s">
        <v>203</v>
      </c>
      <c r="F968" s="3" t="s">
        <v>332</v>
      </c>
      <c r="G968" s="3" t="s">
        <v>20</v>
      </c>
      <c r="H968" s="3" t="s">
        <v>67</v>
      </c>
      <c r="I968" s="3">
        <v>20</v>
      </c>
      <c r="J968" s="3">
        <v>280</v>
      </c>
      <c r="K968" s="21">
        <v>0.76</v>
      </c>
      <c r="L968" s="3">
        <v>37</v>
      </c>
      <c r="M968" s="3">
        <v>250</v>
      </c>
      <c r="N968" s="21">
        <v>0.5</v>
      </c>
      <c r="O968" s="25">
        <v>530</v>
      </c>
      <c r="P968" s="21">
        <v>0.75</v>
      </c>
      <c r="Q968" s="21">
        <v>0.82</v>
      </c>
      <c r="T968" s="25">
        <f>J968+M968</f>
        <v>530</v>
      </c>
      <c r="U968" s="21">
        <f>ROUNDDOWN(IF(T968=T967,U967,(ROW()-715)/333),2)</f>
        <v>0.75</v>
      </c>
      <c r="V968" s="21">
        <f>ROUNDDOWN(IF(O968=O967,V967,(ROW()-430)/54+0.01),2)</f>
        <v>9.9700000000000006</v>
      </c>
      <c r="W968" s="25">
        <f>ROUNDDOWN(IF(I968=I967,W967,MAX(_xlfn.NORM.INV((ROW()-646)/402,250,43),150))/10,0)*10</f>
        <v>280</v>
      </c>
      <c r="X968" s="21">
        <f>ROUNDDOWN(IF(W968=W967,X967,(ROW()-646)/402),2)</f>
        <v>0.76</v>
      </c>
      <c r="Y968" s="3">
        <f>ROUNDDOWN(IF(L968=L967,Y967,MAX(_xlfn.NORM.INV((ROW()-715)/333,250,43),150))/10,0)*10</f>
        <v>280</v>
      </c>
      <c r="Z968" s="21">
        <f>ROUNDDOWN(IF(Y968=Y967,Z967,(ROW()-715)/333),2)</f>
        <v>0.75</v>
      </c>
    </row>
    <row r="969" spans="1:34" x14ac:dyDescent="0.2">
      <c r="A969" s="4" t="s">
        <v>1065</v>
      </c>
      <c r="B969" s="10" t="s">
        <v>1066</v>
      </c>
      <c r="C969" s="14" t="s">
        <v>1067</v>
      </c>
      <c r="D969" s="10"/>
      <c r="E969" s="3" t="s">
        <v>576</v>
      </c>
      <c r="F969" s="3" t="s">
        <v>1068</v>
      </c>
      <c r="G969" s="3" t="s">
        <v>20</v>
      </c>
      <c r="H969" s="3" t="s">
        <v>21</v>
      </c>
      <c r="I969" s="3">
        <v>20</v>
      </c>
      <c r="J969" s="3">
        <v>280</v>
      </c>
      <c r="K969" s="21">
        <v>0.76</v>
      </c>
      <c r="L969" s="3">
        <v>3</v>
      </c>
      <c r="M969" s="3">
        <v>200</v>
      </c>
      <c r="N969" s="21">
        <v>0.17</v>
      </c>
      <c r="O969" s="25">
        <v>480</v>
      </c>
      <c r="P969" s="21">
        <v>0.25</v>
      </c>
      <c r="Q969" s="21">
        <v>0.28000000000000003</v>
      </c>
      <c r="T969" s="25">
        <f>J969+M969</f>
        <v>480</v>
      </c>
      <c r="U969" s="21">
        <f>ROUNDDOWN(IF(T969=T968,U968,(ROW()-646)/69+0.01),2)</f>
        <v>4.6900000000000004</v>
      </c>
      <c r="V969" s="21">
        <f>ROUNDDOWN(IF(O969=O968,V968,(ROW()-798)/14+0.14),2)</f>
        <v>12.35</v>
      </c>
      <c r="W969" s="25">
        <f>ROUNDDOWN(IF(I969=I968,W968,MAX(_xlfn.NORM.INV((ROW()-646)/402,250,43),150))/10,0)*10</f>
        <v>280</v>
      </c>
      <c r="X969" s="21">
        <f>ROUNDDOWN(IF(W969=W968,X968,(ROW()-646)/402),2)</f>
        <v>0.76</v>
      </c>
      <c r="Y969" s="3" t="e">
        <f>ROUNDDOWN(IF(L969=L970,Y968,MAX(_xlfn.NORM.INV((ROW()-646)/69,250,43),150))/10,0)*10</f>
        <v>#NUM!</v>
      </c>
      <c r="Z969" s="21" t="e">
        <f>ROUNDDOWN(IF(Y969=Y968,Z968,(ROW()-646)/69+0.02),2)</f>
        <v>#NUM!</v>
      </c>
    </row>
    <row r="970" spans="1:34" x14ac:dyDescent="0.2">
      <c r="A970" s="4" t="s">
        <v>1644</v>
      </c>
      <c r="B970" s="10" t="s">
        <v>1645</v>
      </c>
      <c r="C970" s="14" t="s">
        <v>1638</v>
      </c>
      <c r="D970" s="10"/>
      <c r="E970" s="3" t="s">
        <v>576</v>
      </c>
      <c r="F970" s="3" t="s">
        <v>1639</v>
      </c>
      <c r="G970" s="3" t="s">
        <v>20</v>
      </c>
      <c r="H970" s="3" t="s">
        <v>67</v>
      </c>
      <c r="I970" s="3">
        <v>20</v>
      </c>
      <c r="J970" s="3">
        <v>280</v>
      </c>
      <c r="K970" s="21">
        <v>0.76</v>
      </c>
      <c r="L970" s="3">
        <v>11</v>
      </c>
      <c r="M970" s="3">
        <v>200</v>
      </c>
      <c r="N970" s="21">
        <v>0.12</v>
      </c>
      <c r="O970" s="25">
        <v>480</v>
      </c>
      <c r="P970" s="21">
        <v>0.48</v>
      </c>
      <c r="Q970" s="21">
        <v>0.38</v>
      </c>
      <c r="T970" s="25">
        <f>J970+M970</f>
        <v>480</v>
      </c>
      <c r="U970" s="21">
        <f>ROUNDDOWN(IF(T970=T969,U969,(ROW()-715)/333),2)</f>
        <v>4.6900000000000004</v>
      </c>
      <c r="V970" s="21">
        <f>ROUNDDOWN(IF(O970=O969,V969,(ROW()-812)/36+0.02),2)</f>
        <v>12.35</v>
      </c>
      <c r="W970" s="25">
        <f>ROUNDDOWN(IF(I970=I969,W969,MAX(_xlfn.NORM.INV((ROW()-646)/402,250,43),150))/10,0)*10</f>
        <v>280</v>
      </c>
      <c r="X970" s="21">
        <f>ROUNDDOWN(IF(W970=W969,X969,(ROW()-646)/402),2)</f>
        <v>0.76</v>
      </c>
      <c r="Y970" s="3">
        <f>ROUNDDOWN(IF(L970=L969,Y969,MAX(_xlfn.NORM.INV((ROW()-715)/333,250,43),150))/10,0)*10</f>
        <v>280</v>
      </c>
      <c r="Z970" s="21" t="e">
        <f>ROUNDDOWN(IF(Y970=Y969,Z969,(ROW()-715)/333),2)</f>
        <v>#NUM!</v>
      </c>
    </row>
    <row r="971" spans="1:34" x14ac:dyDescent="0.2">
      <c r="A971" s="4" t="s">
        <v>929</v>
      </c>
      <c r="B971" s="10" t="s">
        <v>930</v>
      </c>
      <c r="C971" s="14" t="s">
        <v>900</v>
      </c>
      <c r="D971" s="10"/>
      <c r="E971" s="3" t="s">
        <v>894</v>
      </c>
      <c r="F971" s="3" t="s">
        <v>895</v>
      </c>
      <c r="G971" s="3" t="s">
        <v>20</v>
      </c>
      <c r="H971" s="3" t="s">
        <v>67</v>
      </c>
      <c r="I971" s="3">
        <v>20</v>
      </c>
      <c r="J971" s="3">
        <v>280</v>
      </c>
      <c r="K971" s="21">
        <v>0.76</v>
      </c>
      <c r="L971" s="3">
        <v>30</v>
      </c>
      <c r="M971" s="3">
        <v>240</v>
      </c>
      <c r="N971" s="21">
        <v>0.4</v>
      </c>
      <c r="O971" s="25">
        <v>520</v>
      </c>
      <c r="P971" s="21">
        <v>0.72</v>
      </c>
      <c r="Q971" s="21">
        <v>0.89</v>
      </c>
      <c r="T971" s="25">
        <f>J971+M971</f>
        <v>520</v>
      </c>
      <c r="U971" s="21">
        <f>ROUNDDOWN(IF(T971=T970,U970,(ROW()-715)/333),2)</f>
        <v>0.76</v>
      </c>
      <c r="V971" s="21">
        <f>ROUNDDOWN(IF(O971=O970,V970,(ROW()-868)/19+0.05),2)</f>
        <v>5.47</v>
      </c>
      <c r="W971" s="25">
        <f>ROUNDDOWN(IF(I971=I970,W970,MAX(_xlfn.NORM.INV((ROW()-646)/402,250,43),150))/10,0)*10</f>
        <v>280</v>
      </c>
      <c r="X971" s="21">
        <f>ROUNDDOWN(IF(W971=W970,X970,(ROW()-646)/402),2)</f>
        <v>0.76</v>
      </c>
      <c r="Y971" s="3">
        <f>ROUNDDOWN(IF(L971=L970,Y970,MAX(_xlfn.NORM.INV((ROW()-715)/333,250,43),150))/10,0)*10</f>
        <v>280</v>
      </c>
      <c r="Z971" s="21" t="e">
        <f>ROUNDDOWN(IF(Y971=Y970,Z970,(ROW()-715)/333),2)</f>
        <v>#NUM!</v>
      </c>
      <c r="AC971" s="2"/>
      <c r="AD971" s="2"/>
      <c r="AE971" s="2"/>
      <c r="AF971" s="2"/>
      <c r="AG971" s="2"/>
      <c r="AH971" s="2"/>
    </row>
    <row r="972" spans="1:34" x14ac:dyDescent="0.2">
      <c r="A972" s="4" t="s">
        <v>1290</v>
      </c>
      <c r="B972" s="10" t="s">
        <v>1291</v>
      </c>
      <c r="C972" s="14" t="s">
        <v>1273</v>
      </c>
      <c r="D972" s="10"/>
      <c r="E972" s="3" t="s">
        <v>203</v>
      </c>
      <c r="F972" s="3" t="s">
        <v>1268</v>
      </c>
      <c r="G972" s="3" t="s">
        <v>20</v>
      </c>
      <c r="H972" s="3" t="s">
        <v>67</v>
      </c>
      <c r="I972" s="3">
        <v>21</v>
      </c>
      <c r="J972" s="3">
        <v>280</v>
      </c>
      <c r="K972" s="21">
        <v>0.76</v>
      </c>
      <c r="L972" s="3">
        <v>67</v>
      </c>
      <c r="M972" s="3">
        <v>290</v>
      </c>
      <c r="N972" s="21">
        <v>0.82</v>
      </c>
      <c r="O972" s="25">
        <v>570</v>
      </c>
      <c r="P972" s="21">
        <v>0.87</v>
      </c>
      <c r="Q972" s="21">
        <v>0.93</v>
      </c>
      <c r="T972" s="25">
        <f>J972+M972</f>
        <v>570</v>
      </c>
      <c r="U972" s="21">
        <f>ROUNDDOWN(IF(T972=T971,U971,(ROW()-715)/333),2)</f>
        <v>0.77</v>
      </c>
      <c r="V972" s="21">
        <f>ROUNDDOWN(IF(O972=O971,V971,(ROW()-430)/54+0.01),2)</f>
        <v>10.039999999999999</v>
      </c>
      <c r="W972" s="25">
        <f>ROUNDDOWN(IF(I972=I971,W971,MAX(_xlfn.NORM.INV((ROW()-646)/402,250,43),150))/10,0)*10</f>
        <v>280</v>
      </c>
      <c r="X972" s="21">
        <f>ROUNDDOWN(IF(W972=W971,X971,(ROW()-646)/402),2)</f>
        <v>0.76</v>
      </c>
      <c r="Y972" s="3">
        <f>ROUNDDOWN(IF(L972=L971,Y971,MAX(_xlfn.NORM.INV((ROW()-715)/333,250,43),150))/10,0)*10</f>
        <v>280</v>
      </c>
      <c r="Z972" s="21" t="e">
        <f>ROUNDDOWN(IF(Y972=Y971,Z971,(ROW()-715)/333),2)</f>
        <v>#NUM!</v>
      </c>
    </row>
    <row r="973" spans="1:34" x14ac:dyDescent="0.2">
      <c r="A973" s="4" t="s">
        <v>1457</v>
      </c>
      <c r="B973" s="10" t="s">
        <v>1458</v>
      </c>
      <c r="C973" s="14" t="s">
        <v>1442</v>
      </c>
      <c r="D973" s="10"/>
      <c r="E973" s="3" t="s">
        <v>1443</v>
      </c>
      <c r="F973" s="3" t="s">
        <v>1444</v>
      </c>
      <c r="G973" s="3" t="s">
        <v>20</v>
      </c>
      <c r="H973" s="3" t="s">
        <v>67</v>
      </c>
      <c r="I973" s="3">
        <v>21</v>
      </c>
      <c r="J973" s="3">
        <v>280</v>
      </c>
      <c r="K973" s="21">
        <v>0.76</v>
      </c>
      <c r="L973" s="3">
        <v>37</v>
      </c>
      <c r="M973" s="3">
        <v>250</v>
      </c>
      <c r="N973" s="21">
        <v>0.5</v>
      </c>
      <c r="O973" s="25">
        <v>530</v>
      </c>
      <c r="P973" s="21">
        <v>0.75</v>
      </c>
      <c r="Q973" s="21">
        <v>0.77</v>
      </c>
      <c r="T973" s="25">
        <f>J973+M973</f>
        <v>530</v>
      </c>
      <c r="U973" s="21">
        <f>ROUNDDOWN(IF(T973=T972,U972,(ROW()-715)/333),2)</f>
        <v>0.77</v>
      </c>
      <c r="V973" s="21">
        <f>ROUNDDOWN(IF(O973=O972,V972,(ROW()-508)/9+0.11),2)</f>
        <v>51.77</v>
      </c>
      <c r="W973" s="25">
        <f>ROUNDDOWN(IF(I973=I972,W972,MAX(_xlfn.NORM.INV((ROW()-646)/402,250,43),150))/10,0)*10</f>
        <v>280</v>
      </c>
      <c r="X973" s="21">
        <f>ROUNDDOWN(IF(W973=W972,X972,(ROW()-646)/402),2)</f>
        <v>0.76</v>
      </c>
      <c r="Y973" s="3">
        <f>ROUNDDOWN(IF(L973=L972,Y972,MAX(_xlfn.NORM.INV((ROW()-715)/333,250,43),150))/10,0)*10</f>
        <v>280</v>
      </c>
      <c r="Z973" s="21" t="e">
        <f>ROUNDDOWN(IF(Y973=Y972,Z972,(ROW()-715)/333),2)</f>
        <v>#NUM!</v>
      </c>
    </row>
    <row r="974" spans="1:34" x14ac:dyDescent="0.2">
      <c r="A974" s="4" t="s">
        <v>1700</v>
      </c>
      <c r="B974" s="10" t="s">
        <v>1701</v>
      </c>
      <c r="C974" s="14" t="s">
        <v>1638</v>
      </c>
      <c r="D974" s="10"/>
      <c r="E974" s="3" t="s">
        <v>576</v>
      </c>
      <c r="F974" s="3" t="s">
        <v>1639</v>
      </c>
      <c r="G974" s="3" t="s">
        <v>20</v>
      </c>
      <c r="H974" s="3" t="s">
        <v>67</v>
      </c>
      <c r="I974" s="3">
        <v>21</v>
      </c>
      <c r="J974" s="3">
        <v>280</v>
      </c>
      <c r="K974" s="21">
        <v>0.76</v>
      </c>
      <c r="L974" s="3">
        <v>68</v>
      </c>
      <c r="M974" s="3">
        <v>290</v>
      </c>
      <c r="N974" s="21">
        <v>0.82</v>
      </c>
      <c r="O974" s="25">
        <v>570</v>
      </c>
      <c r="P974" s="21">
        <v>0.87</v>
      </c>
      <c r="Q974" s="21">
        <v>0.71</v>
      </c>
      <c r="T974" s="25">
        <f>J974+M974</f>
        <v>570</v>
      </c>
      <c r="U974" s="21">
        <f>ROUNDDOWN(IF(T974=T973,U973,(ROW()-715)/333),2)</f>
        <v>0.77</v>
      </c>
      <c r="V974" s="21">
        <f>ROUNDDOWN(IF(O974=O973,V973,(ROW()-812)/36+0.02),2)</f>
        <v>4.5199999999999996</v>
      </c>
      <c r="W974" s="25">
        <f>ROUNDDOWN(IF(I974=I973,W973,MAX(_xlfn.NORM.INV((ROW()-646)/402,250,43),150))/10,0)*10</f>
        <v>280</v>
      </c>
      <c r="X974" s="21">
        <f>ROUNDDOWN(IF(W974=W973,X973,(ROW()-646)/402),2)</f>
        <v>0.76</v>
      </c>
      <c r="Y974" s="3">
        <f>ROUNDDOWN(IF(L974=L973,Y973,MAX(_xlfn.NORM.INV((ROW()-715)/333,250,43),150))/10,0)*10</f>
        <v>280</v>
      </c>
      <c r="Z974" s="21" t="e">
        <f>ROUNDDOWN(IF(Y974=Y973,Z973,(ROW()-715)/333),2)</f>
        <v>#NUM!</v>
      </c>
    </row>
    <row r="975" spans="1:34" x14ac:dyDescent="0.2">
      <c r="A975" s="4" t="s">
        <v>1840</v>
      </c>
      <c r="B975" s="10" t="s">
        <v>1841</v>
      </c>
      <c r="C975" s="14" t="s">
        <v>1827</v>
      </c>
      <c r="D975" s="10"/>
      <c r="E975" s="3" t="s">
        <v>1744</v>
      </c>
      <c r="F975" s="3" t="s">
        <v>1744</v>
      </c>
      <c r="G975" s="3" t="s">
        <v>20</v>
      </c>
      <c r="H975" s="3" t="s">
        <v>21</v>
      </c>
      <c r="I975" s="3">
        <v>22</v>
      </c>
      <c r="J975" s="3">
        <v>280</v>
      </c>
      <c r="K975" s="21">
        <v>0.76</v>
      </c>
      <c r="L975" s="3">
        <v>3</v>
      </c>
      <c r="M975" s="3">
        <v>200</v>
      </c>
      <c r="N975" s="21">
        <v>0.17</v>
      </c>
      <c r="O975" s="25">
        <v>480</v>
      </c>
      <c r="P975" s="21">
        <v>0.25</v>
      </c>
      <c r="Q975" s="21">
        <v>0.31</v>
      </c>
      <c r="T975" s="25">
        <f>J975+M975</f>
        <v>480</v>
      </c>
      <c r="U975" s="21">
        <f>ROUNDDOWN(IF(T975=T974,U974,(ROW()-646)/69+0.01),2)</f>
        <v>4.7699999999999996</v>
      </c>
      <c r="V975" s="21">
        <f>ROUNDDOWN(IF(O975=O974,V974,(ROW()-91)/19+0.05),2)</f>
        <v>46.57</v>
      </c>
      <c r="W975" s="25">
        <f>ROUNDDOWN(IF(I975=I974,W974,MAX(_xlfn.NORM.INV((ROW()-646)/402,250,43),150))/10,0)*10</f>
        <v>280</v>
      </c>
      <c r="X975" s="21">
        <f>ROUNDDOWN(IF(W975=W974,X974,(ROW()-646)/402),2)</f>
        <v>0.76</v>
      </c>
      <c r="Y975" s="3" t="e">
        <f>ROUNDDOWN(IF(L975=L976,Y974,MAX(_xlfn.NORM.INV((ROW()-646)/69,250,43),150))/10,0)*10</f>
        <v>#NUM!</v>
      </c>
      <c r="Z975" s="21" t="e">
        <f>ROUNDDOWN(IF(Y975=Y974,Z974,(ROW()-646)/69+0.02),2)</f>
        <v>#NUM!</v>
      </c>
    </row>
    <row r="976" spans="1:34" x14ac:dyDescent="0.2">
      <c r="A976" s="4" t="s">
        <v>588</v>
      </c>
      <c r="B976" s="10" t="s">
        <v>589</v>
      </c>
      <c r="C976" s="14" t="s">
        <v>575</v>
      </c>
      <c r="D976" s="10"/>
      <c r="E976" s="3" t="s">
        <v>576</v>
      </c>
      <c r="F976" s="3" t="s">
        <v>577</v>
      </c>
      <c r="G976" s="3" t="s">
        <v>20</v>
      </c>
      <c r="H976" s="3" t="s">
        <v>67</v>
      </c>
      <c r="I976" s="3">
        <v>22</v>
      </c>
      <c r="J976" s="3">
        <v>280</v>
      </c>
      <c r="K976" s="21">
        <v>0.76</v>
      </c>
      <c r="L976" s="3">
        <v>68</v>
      </c>
      <c r="M976" s="3">
        <v>290</v>
      </c>
      <c r="N976" s="21">
        <v>0.82</v>
      </c>
      <c r="O976" s="25">
        <v>570</v>
      </c>
      <c r="P976" s="21">
        <v>0.87</v>
      </c>
      <c r="Q976" s="21">
        <v>0.71</v>
      </c>
      <c r="T976" s="25">
        <f>J976+M976</f>
        <v>570</v>
      </c>
      <c r="U976" s="21">
        <f>ROUNDDOWN(IF(T976=T975,U975,(ROW()-715)/333),2)</f>
        <v>0.78</v>
      </c>
      <c r="V976" s="21">
        <f>ROUNDDOWN(IF(O976=O975,V975,(ROW()-812)/36+0.02),2)</f>
        <v>4.57</v>
      </c>
      <c r="W976" s="25">
        <f>ROUNDDOWN(IF(I976=I975,W975,MAX(_xlfn.NORM.INV((ROW()-646)/402,250,43),150))/10,0)*10</f>
        <v>280</v>
      </c>
      <c r="X976" s="21">
        <f>ROUNDDOWN(IF(W976=W975,X975,(ROW()-646)/402),2)</f>
        <v>0.76</v>
      </c>
      <c r="Y976" s="3">
        <f>ROUNDDOWN(IF(L976=L975,Y975,MAX(_xlfn.NORM.INV((ROW()-715)/333,250,43),150))/10,0)*10</f>
        <v>280</v>
      </c>
      <c r="Z976" s="21" t="e">
        <f>ROUNDDOWN(IF(Y976=Y975,Z975,(ROW()-715)/333),2)</f>
        <v>#NUM!</v>
      </c>
    </row>
    <row r="977" spans="1:26" x14ac:dyDescent="0.2">
      <c r="A977" s="4" t="s">
        <v>1058</v>
      </c>
      <c r="B977" s="10" t="s">
        <v>1059</v>
      </c>
      <c r="C977" s="14" t="s">
        <v>1056</v>
      </c>
      <c r="D977" s="10"/>
      <c r="E977" s="3" t="s">
        <v>576</v>
      </c>
      <c r="F977" s="3" t="s">
        <v>1057</v>
      </c>
      <c r="G977" s="3" t="s">
        <v>20</v>
      </c>
      <c r="H977" s="3" t="s">
        <v>67</v>
      </c>
      <c r="I977" s="3">
        <v>22</v>
      </c>
      <c r="J977" s="3">
        <v>280</v>
      </c>
      <c r="K977" s="21">
        <v>0.76</v>
      </c>
      <c r="L977" s="3">
        <v>93</v>
      </c>
      <c r="M977" s="3">
        <v>330</v>
      </c>
      <c r="N977" s="21">
        <v>0.96</v>
      </c>
      <c r="O977" s="25">
        <v>610</v>
      </c>
      <c r="P977" s="21">
        <v>0.94</v>
      </c>
      <c r="Q977" s="21">
        <v>0.96</v>
      </c>
      <c r="T977" s="25">
        <f>J977+M977</f>
        <v>610</v>
      </c>
      <c r="U977" s="21">
        <f>ROUNDDOWN(IF(T977=T976,U976,(ROW()-715)/333),2)</f>
        <v>0.78</v>
      </c>
      <c r="V977" s="21">
        <f>ROUNDDOWN(IF(O977=O976,V976,(ROW()-812)/36+0.02),2)</f>
        <v>4.5999999999999996</v>
      </c>
      <c r="W977" s="25">
        <f>ROUNDDOWN(IF(I977=I976,W976,MAX(_xlfn.NORM.INV((ROW()-646)/402,250,43),150))/10,0)*10</f>
        <v>280</v>
      </c>
      <c r="X977" s="21">
        <f>ROUNDDOWN(IF(W977=W976,X976,(ROW()-646)/402),2)</f>
        <v>0.76</v>
      </c>
      <c r="Y977" s="3">
        <f>ROUNDDOWN(IF(L977=L976,Y976,MAX(_xlfn.NORM.INV((ROW()-715)/333,250,43),150))/10,0)*10</f>
        <v>280</v>
      </c>
      <c r="Z977" s="21" t="e">
        <f>ROUNDDOWN(IF(Y977=Y976,Z976,(ROW()-715)/333),2)</f>
        <v>#NUM!</v>
      </c>
    </row>
    <row r="978" spans="1:26" x14ac:dyDescent="0.2">
      <c r="A978" s="4" t="s">
        <v>1783</v>
      </c>
      <c r="B978" s="10" t="s">
        <v>1784</v>
      </c>
      <c r="C978" s="14" t="s">
        <v>1743</v>
      </c>
      <c r="D978" s="10"/>
      <c r="E978" s="3" t="s">
        <v>1744</v>
      </c>
      <c r="F978" s="3" t="s">
        <v>1744</v>
      </c>
      <c r="G978" s="3" t="s">
        <v>20</v>
      </c>
      <c r="H978" s="3" t="s">
        <v>67</v>
      </c>
      <c r="I978" s="3">
        <v>23</v>
      </c>
      <c r="J978" s="3">
        <v>290</v>
      </c>
      <c r="K978" s="21">
        <v>0.82</v>
      </c>
      <c r="L978" s="3">
        <v>3</v>
      </c>
      <c r="M978" s="3">
        <v>180</v>
      </c>
      <c r="N978" s="21">
        <v>0.08</v>
      </c>
      <c r="O978" s="25">
        <v>470</v>
      </c>
      <c r="P978" s="21">
        <v>0.44</v>
      </c>
      <c r="Q978" s="21">
        <v>0.42</v>
      </c>
      <c r="T978" s="25">
        <f>J978+M978</f>
        <v>470</v>
      </c>
      <c r="U978" s="21">
        <f>ROUNDDOWN(IF(T978=T977,U977,(ROW()-715)/333),2)</f>
        <v>0.78</v>
      </c>
      <c r="V978" s="21">
        <f>ROUNDDOWN(IF(O978=O977,V977,(ROW()-110)/40+0.02),2)</f>
        <v>21.72</v>
      </c>
      <c r="W978" s="25">
        <f>ROUNDDOWN(IF(I978=I977,W977,MAX(_xlfn.NORM.INV((ROW()-646)/402,250,43),150))/10,0)*10</f>
        <v>290</v>
      </c>
      <c r="X978" s="21">
        <f>ROUNDDOWN(IF(W978=W977,X977,(ROW()-646)/402),2)</f>
        <v>0.82</v>
      </c>
      <c r="Y978" s="3">
        <f>ROUNDDOWN(IF(L978=L977,Y977,MAX(_xlfn.NORM.INV((ROW()-715)/333,250,43),150))/10,0)*10</f>
        <v>280</v>
      </c>
      <c r="Z978" s="21" t="e">
        <f>ROUNDDOWN(IF(Y978=Y977,Z977,(ROW()-715)/333),2)</f>
        <v>#NUM!</v>
      </c>
    </row>
    <row r="979" spans="1:26" x14ac:dyDescent="0.2">
      <c r="A979" s="4" t="s">
        <v>1815</v>
      </c>
      <c r="B979" s="10" t="s">
        <v>1816</v>
      </c>
      <c r="C979" s="14" t="s">
        <v>1743</v>
      </c>
      <c r="D979" s="10"/>
      <c r="E979" s="3" t="s">
        <v>1744</v>
      </c>
      <c r="F979" s="3" t="s">
        <v>1744</v>
      </c>
      <c r="G979" s="3" t="s">
        <v>20</v>
      </c>
      <c r="H979" s="3" t="s">
        <v>67</v>
      </c>
      <c r="I979" s="3">
        <v>23</v>
      </c>
      <c r="J979" s="3">
        <v>290</v>
      </c>
      <c r="K979" s="21">
        <v>0.82</v>
      </c>
      <c r="L979" s="3">
        <v>42</v>
      </c>
      <c r="M979" s="3">
        <v>260</v>
      </c>
      <c r="N979" s="21">
        <v>0.6</v>
      </c>
      <c r="O979" s="25">
        <v>550</v>
      </c>
      <c r="P979" s="21">
        <v>0.84</v>
      </c>
      <c r="Q979" s="21">
        <v>0.77</v>
      </c>
      <c r="T979" s="25">
        <f>J979+M979</f>
        <v>550</v>
      </c>
      <c r="U979" s="21">
        <f>ROUNDDOWN(IF(T979=T978,U978,(ROW()-715)/333),2)</f>
        <v>0.79</v>
      </c>
      <c r="V979" s="21">
        <f>ROUNDDOWN(IF(O979=O978,V978,(ROW()-110)/40+0.02),2)</f>
        <v>21.74</v>
      </c>
      <c r="W979" s="25">
        <f>ROUNDDOWN(IF(I979=I978,W978,MAX(_xlfn.NORM.INV((ROW()-646)/402,250,43),150))/10,0)*10</f>
        <v>290</v>
      </c>
      <c r="X979" s="21">
        <f>ROUNDDOWN(IF(W979=W978,X978,(ROW()-646)/402),2)</f>
        <v>0.82</v>
      </c>
      <c r="Y979" s="3">
        <f>ROUNDDOWN(IF(L979=L978,Y978,MAX(_xlfn.NORM.INV((ROW()-715)/333,250,43),150))/10,0)*10</f>
        <v>280</v>
      </c>
      <c r="Z979" s="21" t="e">
        <f>ROUNDDOWN(IF(Y979=Y978,Z978,(ROW()-715)/333),2)</f>
        <v>#NUM!</v>
      </c>
    </row>
    <row r="980" spans="1:26" x14ac:dyDescent="0.2">
      <c r="A980" s="4" t="s">
        <v>462</v>
      </c>
      <c r="B980" s="10" t="s">
        <v>463</v>
      </c>
      <c r="C980" s="14" t="s">
        <v>437</v>
      </c>
      <c r="D980" s="10"/>
      <c r="E980" s="3" t="s">
        <v>203</v>
      </c>
      <c r="F980" s="3" t="s">
        <v>423</v>
      </c>
      <c r="G980" s="3" t="s">
        <v>20</v>
      </c>
      <c r="H980" s="3" t="s">
        <v>67</v>
      </c>
      <c r="I980" s="3">
        <v>23</v>
      </c>
      <c r="J980" s="3">
        <v>290</v>
      </c>
      <c r="K980" s="21">
        <v>0.82</v>
      </c>
      <c r="L980" s="3">
        <v>39</v>
      </c>
      <c r="M980" s="3">
        <v>250</v>
      </c>
      <c r="N980" s="21">
        <v>0.5</v>
      </c>
      <c r="O980" s="25">
        <v>540</v>
      </c>
      <c r="P980" s="21">
        <v>0.8</v>
      </c>
      <c r="Q980" s="21">
        <v>0.86</v>
      </c>
      <c r="T980" s="25">
        <f>J980+M980</f>
        <v>540</v>
      </c>
      <c r="U980" s="21">
        <f>ROUNDDOWN(IF(T980=T979,U979,(ROW()-715)/333),2)</f>
        <v>0.79</v>
      </c>
      <c r="V980" s="21">
        <f>ROUNDDOWN(IF(O980=O979,V979,(ROW()-430)/54+0.01),2)</f>
        <v>10.19</v>
      </c>
      <c r="W980" s="25">
        <f>ROUNDDOWN(IF(I980=I979,W979,MAX(_xlfn.NORM.INV((ROW()-646)/402,250,43),150))/10,0)*10</f>
        <v>290</v>
      </c>
      <c r="X980" s="21">
        <f>ROUNDDOWN(IF(W980=W979,X979,(ROW()-646)/402),2)</f>
        <v>0.82</v>
      </c>
      <c r="Y980" s="3">
        <f>ROUNDDOWN(IF(L980=L979,Y979,MAX(_xlfn.NORM.INV((ROW()-715)/333,250,43),150))/10,0)*10</f>
        <v>280</v>
      </c>
      <c r="Z980" s="21" t="e">
        <f>ROUNDDOWN(IF(Y980=Y979,Z979,(ROW()-715)/333),2)</f>
        <v>#NUM!</v>
      </c>
    </row>
    <row r="981" spans="1:26" x14ac:dyDescent="0.2">
      <c r="A981" s="4" t="s">
        <v>593</v>
      </c>
      <c r="B981" s="10" t="s">
        <v>594</v>
      </c>
      <c r="C981" s="14" t="s">
        <v>592</v>
      </c>
      <c r="D981" s="10"/>
      <c r="E981" s="3" t="s">
        <v>576</v>
      </c>
      <c r="F981" s="3" t="s">
        <v>577</v>
      </c>
      <c r="G981" s="3" t="s">
        <v>20</v>
      </c>
      <c r="H981" s="3" t="s">
        <v>21</v>
      </c>
      <c r="I981" s="3">
        <v>23</v>
      </c>
      <c r="J981" s="3">
        <v>290</v>
      </c>
      <c r="K981" s="21">
        <v>0.82</v>
      </c>
      <c r="L981" s="3">
        <v>10</v>
      </c>
      <c r="M981" s="3">
        <v>230</v>
      </c>
      <c r="N981" s="21">
        <v>0.35</v>
      </c>
      <c r="O981" s="25">
        <v>520</v>
      </c>
      <c r="P981" s="21">
        <v>0.47</v>
      </c>
      <c r="Q981" s="21">
        <v>0.49</v>
      </c>
      <c r="T981" s="25">
        <f>J981+M981</f>
        <v>520</v>
      </c>
      <c r="U981" s="21">
        <f>ROUNDDOWN(IF(T981=T980,U980,(ROW()-646)/69+0.01),2)</f>
        <v>4.8600000000000003</v>
      </c>
      <c r="V981" s="21">
        <f>ROUNDDOWN(IF(O981=O980,V980,(ROW()-798)/14+0.14),2)</f>
        <v>13.21</v>
      </c>
      <c r="W981" s="25">
        <f>ROUNDDOWN(IF(I981=I980,W980,MAX(_xlfn.NORM.INV((ROW()-646)/402,250,43),150))/10,0)*10</f>
        <v>290</v>
      </c>
      <c r="X981" s="21">
        <f>ROUNDDOWN(IF(W981=W980,X980,(ROW()-646)/402),2)</f>
        <v>0.82</v>
      </c>
      <c r="Y981" s="3" t="e">
        <f>ROUNDDOWN(IF(L981=L982,Y980,MAX(_xlfn.NORM.INV((ROW()-646)/69,250,43),150))/10,0)*10</f>
        <v>#NUM!</v>
      </c>
      <c r="Z981" s="21" t="e">
        <f>ROUNDDOWN(IF(Y981=Y980,Z980,(ROW()-646)/69+0.02),2)</f>
        <v>#NUM!</v>
      </c>
    </row>
    <row r="982" spans="1:26" x14ac:dyDescent="0.2">
      <c r="A982" s="4" t="s">
        <v>573</v>
      </c>
      <c r="B982" s="10" t="s">
        <v>574</v>
      </c>
      <c r="C982" s="14" t="s">
        <v>575</v>
      </c>
      <c r="D982" s="10"/>
      <c r="E982" s="3" t="s">
        <v>576</v>
      </c>
      <c r="F982" s="3" t="s">
        <v>577</v>
      </c>
      <c r="G982" s="3" t="s">
        <v>20</v>
      </c>
      <c r="H982" s="3" t="s">
        <v>67</v>
      </c>
      <c r="I982" s="3">
        <v>23</v>
      </c>
      <c r="J982" s="3">
        <v>290</v>
      </c>
      <c r="K982" s="21">
        <v>0.82</v>
      </c>
      <c r="L982" s="3">
        <v>59</v>
      </c>
      <c r="M982" s="3">
        <v>290</v>
      </c>
      <c r="N982" s="21">
        <v>0.82</v>
      </c>
      <c r="O982" s="25">
        <v>580</v>
      </c>
      <c r="P982" s="21">
        <v>0.9</v>
      </c>
      <c r="Q982" s="21">
        <v>0.85</v>
      </c>
      <c r="T982" s="25">
        <f>J982+M982</f>
        <v>580</v>
      </c>
      <c r="U982" s="21">
        <f>ROUNDDOWN(IF(T982=T981,U981,(ROW()-715)/333),2)</f>
        <v>0.8</v>
      </c>
      <c r="V982" s="21">
        <f>ROUNDDOWN(IF(O982=O981,V981,(ROW()-812)/36+0.02),2)</f>
        <v>4.74</v>
      </c>
      <c r="W982" s="25">
        <f>ROUNDDOWN(IF(I982=I981,W981,MAX(_xlfn.NORM.INV((ROW()-646)/402,250,43),150))/10,0)*10</f>
        <v>290</v>
      </c>
      <c r="X982" s="21">
        <f>ROUNDDOWN(IF(W982=W981,X981,(ROW()-646)/402),2)</f>
        <v>0.82</v>
      </c>
      <c r="Y982" s="3">
        <f>ROUNDDOWN(IF(L982=L981,Y981,MAX(_xlfn.NORM.INV((ROW()-715)/333,250,43),150))/10,0)*10</f>
        <v>280</v>
      </c>
      <c r="Z982" s="21" t="e">
        <f>ROUNDDOWN(IF(Y982=Y981,Z981,(ROW()-715)/333),2)</f>
        <v>#NUM!</v>
      </c>
    </row>
    <row r="983" spans="1:26" x14ac:dyDescent="0.2">
      <c r="A983" s="4" t="s">
        <v>214</v>
      </c>
      <c r="B983" s="10" t="s">
        <v>215</v>
      </c>
      <c r="C983" s="14" t="s">
        <v>211</v>
      </c>
      <c r="D983" s="10"/>
      <c r="E983" s="3" t="s">
        <v>203</v>
      </c>
      <c r="F983" s="3" t="s">
        <v>204</v>
      </c>
      <c r="G983" s="3" t="s">
        <v>20</v>
      </c>
      <c r="H983" s="3" t="s">
        <v>67</v>
      </c>
      <c r="I983" s="3">
        <v>24</v>
      </c>
      <c r="J983" s="3">
        <v>290</v>
      </c>
      <c r="K983" s="21">
        <v>0.82</v>
      </c>
      <c r="L983" s="3">
        <v>8</v>
      </c>
      <c r="M983" s="3">
        <v>200</v>
      </c>
      <c r="N983" s="21">
        <v>0.12</v>
      </c>
      <c r="O983" s="25">
        <v>490</v>
      </c>
      <c r="P983" s="21">
        <v>0.54</v>
      </c>
      <c r="Q983" s="21">
        <v>0.6</v>
      </c>
      <c r="T983" s="25">
        <f>J983+M983</f>
        <v>490</v>
      </c>
      <c r="U983" s="21">
        <f>ROUNDDOWN(IF(T983=T982,U982,(ROW()-715)/333),2)</f>
        <v>0.8</v>
      </c>
      <c r="V983" s="21">
        <f>ROUNDDOWN(IF(O983=O982,V982,(ROW()-430)/54+0.01),2)</f>
        <v>10.25</v>
      </c>
      <c r="W983" s="25">
        <f>ROUNDDOWN(IF(I983=I982,W982,MAX(_xlfn.NORM.INV((ROW()-646)/402,250,43),150))/10,0)*10</f>
        <v>290</v>
      </c>
      <c r="X983" s="21">
        <f>ROUNDDOWN(IF(W983=W982,X982,(ROW()-646)/402),2)</f>
        <v>0.82</v>
      </c>
      <c r="Y983" s="3">
        <f>ROUNDDOWN(IF(L983=L982,Y982,MAX(_xlfn.NORM.INV((ROW()-715)/333,250,43),150))/10,0)*10</f>
        <v>280</v>
      </c>
      <c r="Z983" s="21" t="e">
        <f>ROUNDDOWN(IF(Y983=Y982,Z982,(ROW()-715)/333),2)</f>
        <v>#NUM!</v>
      </c>
    </row>
    <row r="984" spans="1:26" x14ac:dyDescent="0.2">
      <c r="A984" s="4" t="s">
        <v>702</v>
      </c>
      <c r="B984" s="10" t="s">
        <v>703</v>
      </c>
      <c r="C984" s="14" t="s">
        <v>674</v>
      </c>
      <c r="D984" s="10"/>
      <c r="E984" s="3" t="s">
        <v>65</v>
      </c>
      <c r="F984" s="3" t="s">
        <v>675</v>
      </c>
      <c r="G984" s="3" t="s">
        <v>20</v>
      </c>
      <c r="H984" s="3" t="s">
        <v>67</v>
      </c>
      <c r="I984" s="3">
        <v>24</v>
      </c>
      <c r="J984" s="3">
        <v>290</v>
      </c>
      <c r="K984" s="21">
        <v>0.82</v>
      </c>
      <c r="L984" s="3">
        <v>45</v>
      </c>
      <c r="M984" s="3">
        <v>260</v>
      </c>
      <c r="N984" s="21">
        <v>0.6</v>
      </c>
      <c r="O984" s="25">
        <v>550</v>
      </c>
      <c r="P984" s="21">
        <v>0.84</v>
      </c>
      <c r="Q984" s="21">
        <v>0.81</v>
      </c>
      <c r="T984" s="25">
        <f>J984+M984</f>
        <v>550</v>
      </c>
      <c r="U984" s="21">
        <f>ROUNDDOWN(IF(T984=T983,U983,(ROW()-715)/333),2)</f>
        <v>0.8</v>
      </c>
      <c r="V984" s="21">
        <f>ROUNDDOWN(IF(O984=O983,V983,(ROW()-670)/66+0.03),2)</f>
        <v>4.78</v>
      </c>
      <c r="W984" s="25">
        <f>ROUNDDOWN(IF(I984=I983,W983,MAX(_xlfn.NORM.INV((ROW()-646)/402,250,43),150))/10,0)*10</f>
        <v>290</v>
      </c>
      <c r="X984" s="21">
        <f>ROUNDDOWN(IF(W984=W983,X983,(ROW()-646)/402),2)</f>
        <v>0.82</v>
      </c>
      <c r="Y984" s="3">
        <f>ROUNDDOWN(IF(L984=L983,Y983,MAX(_xlfn.NORM.INV((ROW()-715)/333,250,43),150))/10,0)*10</f>
        <v>280</v>
      </c>
      <c r="Z984" s="21" t="e">
        <f>ROUNDDOWN(IF(Y984=Y983,Z983,(ROW()-715)/333),2)</f>
        <v>#NUM!</v>
      </c>
    </row>
    <row r="985" spans="1:26" x14ac:dyDescent="0.2">
      <c r="A985" s="4" t="s">
        <v>1684</v>
      </c>
      <c r="B985" s="10" t="s">
        <v>1685</v>
      </c>
      <c r="C985" s="14" t="s">
        <v>1638</v>
      </c>
      <c r="D985" s="10"/>
      <c r="E985" s="3" t="s">
        <v>576</v>
      </c>
      <c r="F985" s="3" t="s">
        <v>1639</v>
      </c>
      <c r="G985" s="3" t="s">
        <v>20</v>
      </c>
      <c r="H985" s="3" t="s">
        <v>67</v>
      </c>
      <c r="I985" s="3">
        <v>24</v>
      </c>
      <c r="J985" s="3">
        <v>290</v>
      </c>
      <c r="K985" s="21">
        <v>0.82</v>
      </c>
      <c r="L985" s="3">
        <v>77</v>
      </c>
      <c r="M985" s="3">
        <v>310</v>
      </c>
      <c r="N985" s="21">
        <v>0.91</v>
      </c>
      <c r="O985" s="25">
        <v>600</v>
      </c>
      <c r="P985" s="21">
        <v>0.93</v>
      </c>
      <c r="Q985" s="21">
        <v>0.93</v>
      </c>
      <c r="T985" s="25">
        <f>J985+M985</f>
        <v>600</v>
      </c>
      <c r="U985" s="21">
        <f>ROUNDDOWN(IF(T985=T984,U984,(ROW()-715)/333),2)</f>
        <v>0.81</v>
      </c>
      <c r="V985" s="21">
        <f>ROUNDDOWN(IF(O985=O984,V984,(ROW()-812)/36+0.02),2)</f>
        <v>4.82</v>
      </c>
      <c r="W985" s="25">
        <f>ROUNDDOWN(IF(I985=I984,W984,MAX(_xlfn.NORM.INV((ROW()-646)/402,250,43),150))/10,0)*10</f>
        <v>290</v>
      </c>
      <c r="X985" s="21">
        <f>ROUNDDOWN(IF(W985=W984,X984,(ROW()-646)/402),2)</f>
        <v>0.82</v>
      </c>
      <c r="Y985" s="3">
        <f>ROUNDDOWN(IF(L985=L984,Y984,MAX(_xlfn.NORM.INV((ROW()-715)/333,250,43),150))/10,0)*10</f>
        <v>280</v>
      </c>
      <c r="Z985" s="21" t="e">
        <f>ROUNDDOWN(IF(Y985=Y984,Z984,(ROW()-715)/333),2)</f>
        <v>#NUM!</v>
      </c>
    </row>
    <row r="986" spans="1:26" x14ac:dyDescent="0.2">
      <c r="A986" s="4" t="s">
        <v>1832</v>
      </c>
      <c r="B986" s="10" t="s">
        <v>1833</v>
      </c>
      <c r="C986" s="14" t="s">
        <v>1827</v>
      </c>
      <c r="D986" s="10"/>
      <c r="E986" s="3" t="s">
        <v>1744</v>
      </c>
      <c r="F986" s="3" t="s">
        <v>1744</v>
      </c>
      <c r="G986" s="3" t="s">
        <v>20</v>
      </c>
      <c r="H986" s="3" t="s">
        <v>21</v>
      </c>
      <c r="I986" s="3">
        <v>25</v>
      </c>
      <c r="J986" s="3">
        <v>290</v>
      </c>
      <c r="K986" s="21">
        <v>0.82</v>
      </c>
      <c r="L986" s="3">
        <v>3</v>
      </c>
      <c r="M986" s="3">
        <v>200</v>
      </c>
      <c r="N986" s="21">
        <v>0.17</v>
      </c>
      <c r="O986" s="25">
        <v>490</v>
      </c>
      <c r="P986" s="21">
        <v>0.35</v>
      </c>
      <c r="Q986" s="21">
        <v>0.41</v>
      </c>
      <c r="T986" s="25">
        <f>J986+M986</f>
        <v>490</v>
      </c>
      <c r="U986" s="21">
        <f>ROUNDDOWN(IF(T986=T985,U985,(ROW()-646)/69+0.01),2)</f>
        <v>4.93</v>
      </c>
      <c r="V986" s="21">
        <f>ROUNDDOWN(IF(O986=O985,V985,(ROW()-91)/19+0.05),2)</f>
        <v>47.15</v>
      </c>
      <c r="W986" s="25">
        <f>ROUNDDOWN(IF(I986=I985,W985,MAX(_xlfn.NORM.INV((ROW()-646)/402,250,43),150))/10,0)*10</f>
        <v>290</v>
      </c>
      <c r="X986" s="21">
        <f>ROUNDDOWN(IF(W986=W985,X985,(ROW()-646)/402),2)</f>
        <v>0.82</v>
      </c>
      <c r="Y986" s="3" t="e">
        <f>ROUNDDOWN(IF(L986=L987,Y985,MAX(_xlfn.NORM.INV((ROW()-646)/69,250,43),150))/10,0)*10</f>
        <v>#NUM!</v>
      </c>
      <c r="Z986" s="21" t="e">
        <f>ROUNDDOWN(IF(Y986=Y985,Z985,(ROW()-646)/69+0.02),2)</f>
        <v>#NUM!</v>
      </c>
    </row>
    <row r="987" spans="1:26" x14ac:dyDescent="0.2">
      <c r="A987" s="4" t="s">
        <v>1751</v>
      </c>
      <c r="B987" s="10" t="s">
        <v>1752</v>
      </c>
      <c r="C987" s="14" t="s">
        <v>1743</v>
      </c>
      <c r="D987" s="10"/>
      <c r="E987" s="3" t="s">
        <v>1744</v>
      </c>
      <c r="F987" s="3" t="s">
        <v>1744</v>
      </c>
      <c r="G987" s="3" t="s">
        <v>20</v>
      </c>
      <c r="H987" s="3" t="s">
        <v>67</v>
      </c>
      <c r="I987" s="3">
        <v>25</v>
      </c>
      <c r="J987" s="3">
        <v>290</v>
      </c>
      <c r="K987" s="21">
        <v>0.82</v>
      </c>
      <c r="L987" s="3">
        <v>55</v>
      </c>
      <c r="M987" s="3">
        <v>280</v>
      </c>
      <c r="N987" s="21">
        <v>0.76</v>
      </c>
      <c r="O987" s="25">
        <v>570</v>
      </c>
      <c r="P987" s="21">
        <v>0.87</v>
      </c>
      <c r="Q987" s="21">
        <v>0.89</v>
      </c>
      <c r="T987" s="25">
        <f>J987+M987</f>
        <v>570</v>
      </c>
      <c r="U987" s="21">
        <f>ROUNDDOWN(IF(T987=T986,U986,(ROW()-715)/333),2)</f>
        <v>0.81</v>
      </c>
      <c r="V987" s="21">
        <f>ROUNDDOWN(IF(O987=O986,V986,(ROW()-110)/40+0.02),2)</f>
        <v>21.94</v>
      </c>
      <c r="W987" s="25">
        <f>ROUNDDOWN(IF(I987=I986,W986,MAX(_xlfn.NORM.INV((ROW()-646)/402,250,43),150))/10,0)*10</f>
        <v>290</v>
      </c>
      <c r="X987" s="21">
        <f>ROUNDDOWN(IF(W987=W986,X986,(ROW()-646)/402),2)</f>
        <v>0.82</v>
      </c>
      <c r="Y987" s="3">
        <f>ROUNDDOWN(IF(L987=L986,Y986,MAX(_xlfn.NORM.INV((ROW()-715)/333,250,43),150))/10,0)*10</f>
        <v>280</v>
      </c>
      <c r="Z987" s="21" t="e">
        <f>ROUNDDOWN(IF(Y987=Y986,Z986,(ROW()-715)/333),2)</f>
        <v>#NUM!</v>
      </c>
    </row>
    <row r="988" spans="1:26" x14ac:dyDescent="0.2">
      <c r="A988" s="3" t="s">
        <v>2167</v>
      </c>
      <c r="B988" s="3" t="s">
        <v>2168</v>
      </c>
      <c r="C988" s="14" t="s">
        <v>2169</v>
      </c>
      <c r="E988" s="3" t="s">
        <v>324</v>
      </c>
      <c r="F988" s="3" t="s">
        <v>2170</v>
      </c>
      <c r="G988" s="3" t="s">
        <v>20</v>
      </c>
      <c r="H988" s="3" t="s">
        <v>67</v>
      </c>
      <c r="I988" s="3">
        <v>25</v>
      </c>
      <c r="J988" s="3">
        <v>290</v>
      </c>
      <c r="K988" s="21">
        <v>0.82</v>
      </c>
      <c r="L988" s="3">
        <v>98</v>
      </c>
      <c r="M988" s="3">
        <v>330</v>
      </c>
      <c r="N988" s="21">
        <v>0.96</v>
      </c>
      <c r="O988" s="25">
        <v>620</v>
      </c>
      <c r="P988" s="21">
        <v>0.95</v>
      </c>
      <c r="Q988" s="21">
        <v>0.74</v>
      </c>
      <c r="T988" s="25">
        <f>J988+M988</f>
        <v>620</v>
      </c>
      <c r="U988" s="21">
        <f>ROUNDDOWN(IF(T988=T987,U987,(ROW()-715)/333),2)</f>
        <v>0.81</v>
      </c>
      <c r="V988" s="21">
        <v>0.74</v>
      </c>
      <c r="W988" s="25">
        <f>ROUNDDOWN(IF(I988=I987,W987,MAX(_xlfn.NORM.INV((ROW()-646)/402,250,43),150))/10,0)*10</f>
        <v>290</v>
      </c>
      <c r="X988" s="21">
        <f>ROUNDDOWN(IF(W988=W987,X987,(ROW()-646)/402),2)</f>
        <v>0.82</v>
      </c>
      <c r="Y988" s="3">
        <f>ROUNDDOWN(IF(L988=L987,Y987,MAX(_xlfn.NORM.INV((ROW()-715)/333,250,43),150))/10,0)*10</f>
        <v>280</v>
      </c>
      <c r="Z988" s="21" t="e">
        <f>ROUNDDOWN(IF(Y988=Y987,Z987,(ROW()-715)/333),2)</f>
        <v>#NUM!</v>
      </c>
    </row>
    <row r="989" spans="1:26" x14ac:dyDescent="0.2">
      <c r="A989" s="4" t="s">
        <v>1761</v>
      </c>
      <c r="B989" s="10" t="s">
        <v>1762</v>
      </c>
      <c r="C989" s="14" t="s">
        <v>1743</v>
      </c>
      <c r="D989" s="10"/>
      <c r="E989" s="3" t="s">
        <v>1744</v>
      </c>
      <c r="F989" s="3" t="s">
        <v>1744</v>
      </c>
      <c r="G989" s="3" t="s">
        <v>20</v>
      </c>
      <c r="H989" s="3" t="s">
        <v>67</v>
      </c>
      <c r="I989" s="3">
        <v>26</v>
      </c>
      <c r="J989" s="3">
        <v>290</v>
      </c>
      <c r="K989" s="21">
        <v>0.82</v>
      </c>
      <c r="L989" s="3">
        <v>41</v>
      </c>
      <c r="M989" s="3">
        <v>260</v>
      </c>
      <c r="N989" s="21">
        <v>0.6</v>
      </c>
      <c r="O989" s="25">
        <v>550</v>
      </c>
      <c r="P989" s="21">
        <v>0.84</v>
      </c>
      <c r="Q989" s="21">
        <v>0.77</v>
      </c>
      <c r="T989" s="25">
        <f>J989+M989</f>
        <v>550</v>
      </c>
      <c r="U989" s="21">
        <f>ROUNDDOWN(IF(T989=T988,U988,(ROW()-715)/333),2)</f>
        <v>0.82</v>
      </c>
      <c r="V989" s="21">
        <f>ROUNDDOWN(IF(O989=O988,V988,(ROW()-110)/40+0.02),2)</f>
        <v>21.99</v>
      </c>
      <c r="W989" s="25">
        <f>ROUNDDOWN(IF(I989=I988,W988,MAX(_xlfn.NORM.INV((ROW()-646)/402,250,43),150))/10,0)*10</f>
        <v>290</v>
      </c>
      <c r="X989" s="21">
        <f>ROUNDDOWN(IF(W989=W988,X988,(ROW()-646)/402),2)</f>
        <v>0.82</v>
      </c>
      <c r="Y989" s="3">
        <f>ROUNDDOWN(IF(L989=L988,Y988,MAX(_xlfn.NORM.INV((ROW()-715)/333,250,43),150))/10,0)*10</f>
        <v>280</v>
      </c>
      <c r="Z989" s="21" t="e">
        <f>ROUNDDOWN(IF(Y989=Y988,Z988,(ROW()-715)/333),2)</f>
        <v>#NUM!</v>
      </c>
    </row>
    <row r="990" spans="1:26" x14ac:dyDescent="0.2">
      <c r="A990" s="4" t="s">
        <v>205</v>
      </c>
      <c r="B990" s="10" t="s">
        <v>206</v>
      </c>
      <c r="C990" s="14" t="s">
        <v>202</v>
      </c>
      <c r="D990" s="10"/>
      <c r="E990" s="3" t="s">
        <v>203</v>
      </c>
      <c r="F990" s="3" t="s">
        <v>204</v>
      </c>
      <c r="G990" s="3" t="s">
        <v>20</v>
      </c>
      <c r="H990" s="3" t="s">
        <v>21</v>
      </c>
      <c r="I990" s="3">
        <v>26</v>
      </c>
      <c r="J990" s="3">
        <v>290</v>
      </c>
      <c r="K990" s="21">
        <v>0.82</v>
      </c>
      <c r="L990" s="3">
        <v>24</v>
      </c>
      <c r="M990" s="3">
        <v>250</v>
      </c>
      <c r="N990" s="21">
        <v>0.52</v>
      </c>
      <c r="O990" s="25">
        <v>540</v>
      </c>
      <c r="P990" s="21">
        <v>0.61</v>
      </c>
      <c r="Q990" s="21">
        <v>0.57999999999999996</v>
      </c>
      <c r="T990" s="25">
        <f>J990+M990</f>
        <v>540</v>
      </c>
      <c r="U990" s="21">
        <f>ROUNDDOWN(IF(T990=T989,U989,(ROW()-646)/69+0.01),2)</f>
        <v>4.99</v>
      </c>
      <c r="V990" s="21">
        <f>ROUNDDOWN(IF(O990=O989,V989,(ROW()-418)/12+0.08),2)</f>
        <v>47.74</v>
      </c>
      <c r="W990" s="25">
        <f>ROUNDDOWN(IF(I990=I989,W989,MAX(_xlfn.NORM.INV((ROW()-646)/402,250,43),150))/10,0)*10</f>
        <v>290</v>
      </c>
      <c r="X990" s="21">
        <f>ROUNDDOWN(IF(W990=W989,X989,(ROW()-646)/402),2)</f>
        <v>0.82</v>
      </c>
      <c r="Y990" s="3" t="e">
        <f>ROUNDDOWN(IF(L990=L991,Y989,MAX(_xlfn.NORM.INV((ROW()-646)/69,250,43),150))/10,0)*10</f>
        <v>#NUM!</v>
      </c>
      <c r="Z990" s="21" t="e">
        <f>ROUNDDOWN(IF(Y990=Y989,Z989,(ROW()-646)/69+0.02),2)</f>
        <v>#NUM!</v>
      </c>
    </row>
    <row r="991" spans="1:26" x14ac:dyDescent="0.2">
      <c r="A991" s="4" t="s">
        <v>428</v>
      </c>
      <c r="B991" s="10" t="s">
        <v>429</v>
      </c>
      <c r="C991" s="14" t="s">
        <v>422</v>
      </c>
      <c r="D991" s="10"/>
      <c r="E991" s="3" t="s">
        <v>203</v>
      </c>
      <c r="F991" s="3" t="s">
        <v>423</v>
      </c>
      <c r="G991" s="3" t="s">
        <v>20</v>
      </c>
      <c r="H991" s="3" t="s">
        <v>21</v>
      </c>
      <c r="I991" s="3">
        <v>26</v>
      </c>
      <c r="J991" s="3">
        <v>290</v>
      </c>
      <c r="K991" s="21">
        <v>0.82</v>
      </c>
      <c r="L991" s="3">
        <v>55</v>
      </c>
      <c r="M991" s="3">
        <v>270</v>
      </c>
      <c r="N991" s="21">
        <v>0.7</v>
      </c>
      <c r="O991" s="25">
        <v>560</v>
      </c>
      <c r="P991" s="21">
        <v>0.72</v>
      </c>
      <c r="Q991" s="21">
        <v>0.74</v>
      </c>
      <c r="T991" s="25">
        <f>J991+M991</f>
        <v>560</v>
      </c>
      <c r="U991" s="21">
        <f>ROUNDDOWN(IF(T991=T990,U990,(ROW()-646)/69+0.01),2)</f>
        <v>5.01</v>
      </c>
      <c r="V991" s="21">
        <f>ROUNDDOWN(IF(O991=O990,V990,(ROW()-418)/12+0.08),2)</f>
        <v>47.83</v>
      </c>
      <c r="W991" s="25">
        <f>ROUNDDOWN(IF(I991=I990,W990,MAX(_xlfn.NORM.INV((ROW()-646)/402,250,43),150))/10,0)*10</f>
        <v>290</v>
      </c>
      <c r="X991" s="21">
        <f>ROUNDDOWN(IF(W991=W990,X990,(ROW()-646)/402),2)</f>
        <v>0.82</v>
      </c>
      <c r="Y991" s="3" t="e">
        <f>ROUNDDOWN(IF(L991=L992,Y990,MAX(_xlfn.NORM.INV((ROW()-646)/69,250,43),150))/10,0)*10</f>
        <v>#NUM!</v>
      </c>
      <c r="Z991" s="21" t="e">
        <f>ROUNDDOWN(IF(Y991=Y990,Z990,(ROW()-646)/69+0.02),2)</f>
        <v>#NUM!</v>
      </c>
    </row>
    <row r="992" spans="1:26" x14ac:dyDescent="0.2">
      <c r="A992" s="4" t="s">
        <v>1280</v>
      </c>
      <c r="B992" s="10" t="s">
        <v>1281</v>
      </c>
      <c r="C992" s="14" t="s">
        <v>1273</v>
      </c>
      <c r="D992" s="10"/>
      <c r="E992" s="3" t="s">
        <v>203</v>
      </c>
      <c r="F992" s="3" t="s">
        <v>1268</v>
      </c>
      <c r="G992" s="3" t="s">
        <v>20</v>
      </c>
      <c r="H992" s="3" t="s">
        <v>67</v>
      </c>
      <c r="I992" s="3">
        <v>26</v>
      </c>
      <c r="J992" s="3">
        <v>290</v>
      </c>
      <c r="K992" s="21">
        <v>0.82</v>
      </c>
      <c r="L992" s="3">
        <v>12</v>
      </c>
      <c r="M992" s="3">
        <v>210</v>
      </c>
      <c r="N992" s="21">
        <v>0.18</v>
      </c>
      <c r="O992" s="25">
        <v>500</v>
      </c>
      <c r="P992" s="21">
        <v>0.6</v>
      </c>
      <c r="Q992" s="21">
        <v>0.63</v>
      </c>
      <c r="T992" s="25">
        <f>J992+M992</f>
        <v>500</v>
      </c>
      <c r="U992" s="21">
        <f>ROUNDDOWN(IF(T992=T991,U991,(ROW()-715)/333),2)</f>
        <v>0.83</v>
      </c>
      <c r="V992" s="21">
        <f>ROUNDDOWN(IF(O992=O991,V991,(ROW()-430)/54+0.01),2)</f>
        <v>10.41</v>
      </c>
      <c r="W992" s="25">
        <f>ROUNDDOWN(IF(I992=I991,W991,MAX(_xlfn.NORM.INV((ROW()-646)/402,250,43),150))/10,0)*10</f>
        <v>290</v>
      </c>
      <c r="X992" s="21">
        <f>ROUNDDOWN(IF(W992=W991,X991,(ROW()-646)/402),2)</f>
        <v>0.82</v>
      </c>
      <c r="Y992" s="3">
        <f>ROUNDDOWN(IF(L992=L991,Y991,MAX(_xlfn.NORM.INV((ROW()-715)/333,250,43),150))/10,0)*10</f>
        <v>290</v>
      </c>
      <c r="Z992" s="21" t="e">
        <f>ROUNDDOWN(IF(Y992=Y991,Z991,(ROW()-715)/333),2)</f>
        <v>#NUM!</v>
      </c>
    </row>
    <row r="993" spans="1:34" x14ac:dyDescent="0.2">
      <c r="A993" s="3" t="s">
        <v>2325</v>
      </c>
      <c r="B993" s="3" t="s">
        <v>2326</v>
      </c>
      <c r="C993" s="14" t="s">
        <v>2318</v>
      </c>
      <c r="E993" s="3" t="s">
        <v>2308</v>
      </c>
      <c r="F993" s="3" t="s">
        <v>2309</v>
      </c>
      <c r="G993" s="3" t="s">
        <v>20</v>
      </c>
      <c r="H993" s="3" t="s">
        <v>67</v>
      </c>
      <c r="I993" s="3">
        <v>26</v>
      </c>
      <c r="J993" s="3">
        <v>290</v>
      </c>
      <c r="K993" s="21">
        <v>0.82</v>
      </c>
      <c r="L993" s="3">
        <v>68</v>
      </c>
      <c r="M993" s="3">
        <v>290</v>
      </c>
      <c r="N993" s="21">
        <v>0.82</v>
      </c>
      <c r="O993" s="25">
        <v>580</v>
      </c>
      <c r="P993" s="21">
        <v>0.9</v>
      </c>
      <c r="Q993" s="21">
        <v>0.59</v>
      </c>
      <c r="T993" s="25">
        <f>J993+M993</f>
        <v>580</v>
      </c>
      <c r="U993" s="21">
        <f>ROUNDDOWN(IF(T993=T992,U992,(ROW()-715)/333),2)</f>
        <v>0.83</v>
      </c>
      <c r="V993" s="21">
        <v>0.59</v>
      </c>
      <c r="W993" s="25">
        <f>ROUNDDOWN(IF(I993=I992,W992,MAX(_xlfn.NORM.INV((ROW()-646)/402,250,43),150))/10,0)*10</f>
        <v>290</v>
      </c>
      <c r="X993" s="21">
        <f>ROUNDDOWN(IF(W993=W992,X992,(ROW()-646)/402),2)</f>
        <v>0.82</v>
      </c>
      <c r="Y993" s="3">
        <f>ROUNDDOWN(IF(L993=L992,Y992,MAX(_xlfn.NORM.INV((ROW()-715)/333,250,43),150))/10,0)*10</f>
        <v>290</v>
      </c>
      <c r="Z993" s="21" t="e">
        <f>ROUNDDOWN(IF(Y993=Y992,Z992,(ROW()-715)/333),2)</f>
        <v>#NUM!</v>
      </c>
    </row>
    <row r="994" spans="1:34" x14ac:dyDescent="0.2">
      <c r="A994" s="4" t="s">
        <v>424</v>
      </c>
      <c r="B994" s="10" t="s">
        <v>425</v>
      </c>
      <c r="C994" s="14" t="s">
        <v>422</v>
      </c>
      <c r="D994" s="10"/>
      <c r="E994" s="3" t="s">
        <v>203</v>
      </c>
      <c r="F994" s="3" t="s">
        <v>423</v>
      </c>
      <c r="G994" s="3" t="s">
        <v>20</v>
      </c>
      <c r="H994" s="3" t="s">
        <v>21</v>
      </c>
      <c r="I994" s="3">
        <v>27</v>
      </c>
      <c r="J994" s="3">
        <v>290</v>
      </c>
      <c r="K994" s="21">
        <v>0.82</v>
      </c>
      <c r="L994" s="3">
        <v>0</v>
      </c>
      <c r="M994" s="3">
        <v>150</v>
      </c>
      <c r="N994" s="21">
        <v>0.01</v>
      </c>
      <c r="O994" s="25">
        <v>440</v>
      </c>
      <c r="P994" s="21">
        <v>0.16</v>
      </c>
      <c r="Q994" s="21">
        <v>0.33</v>
      </c>
      <c r="T994" s="25">
        <f>J994+M994</f>
        <v>440</v>
      </c>
      <c r="U994" s="21">
        <f>ROUNDDOWN(IF(T994=T993,U993,(ROW()-646)/69+0.01),2)</f>
        <v>5.05</v>
      </c>
      <c r="V994" s="21">
        <f>ROUNDDOWN(IF(O994=O993,V993,(ROW()-418)/12+0.08),2)</f>
        <v>48.08</v>
      </c>
      <c r="W994" s="25">
        <f>ROUNDDOWN(IF(I994=I993,W993,MAX(_xlfn.NORM.INV((ROW()-646)/402,250,43),150))/10,0)*10</f>
        <v>290</v>
      </c>
      <c r="X994" s="21">
        <f>ROUNDDOWN(IF(W994=W993,X993,(ROW()-646)/402),2)</f>
        <v>0.82</v>
      </c>
      <c r="Y994" s="3" t="e">
        <f>ROUNDDOWN(IF(L994=L995,Y993,MAX(_xlfn.NORM.INV((ROW()-646)/69,250,43),150))/10,0)*10</f>
        <v>#NUM!</v>
      </c>
      <c r="Z994" s="21" t="e">
        <f>ROUNDDOWN(IF(Y994=Y993,Z993,(ROW()-646)/69+0.02),2)</f>
        <v>#NUM!</v>
      </c>
    </row>
    <row r="995" spans="1:34" x14ac:dyDescent="0.2">
      <c r="A995" s="4" t="s">
        <v>1846</v>
      </c>
      <c r="B995" s="10" t="s">
        <v>1847</v>
      </c>
      <c r="C995" s="14" t="s">
        <v>1827</v>
      </c>
      <c r="D995" s="10"/>
      <c r="E995" s="3" t="s">
        <v>1744</v>
      </c>
      <c r="F995" s="3" t="s">
        <v>1744</v>
      </c>
      <c r="G995" s="3" t="s">
        <v>20</v>
      </c>
      <c r="H995" s="3" t="s">
        <v>21</v>
      </c>
      <c r="I995" s="3">
        <v>28</v>
      </c>
      <c r="J995" s="3">
        <v>290</v>
      </c>
      <c r="K995" s="21">
        <v>0.82</v>
      </c>
      <c r="L995" s="3">
        <v>28</v>
      </c>
      <c r="M995" s="3">
        <v>260</v>
      </c>
      <c r="N995" s="21">
        <v>0.62</v>
      </c>
      <c r="O995" s="25">
        <v>550</v>
      </c>
      <c r="P995" s="21">
        <v>0.69</v>
      </c>
      <c r="Q995" s="21">
        <v>0.83</v>
      </c>
      <c r="T995" s="25">
        <f>J995+M995</f>
        <v>550</v>
      </c>
      <c r="U995" s="21">
        <f>ROUNDDOWN(IF(T995=T994,U994,(ROW()-646)/69+0.01),2)</f>
        <v>5.0599999999999996</v>
      </c>
      <c r="V995" s="21">
        <f>ROUNDDOWN(IF(O995=O994,V994,(ROW()-91)/19+0.05),2)</f>
        <v>47.62</v>
      </c>
      <c r="W995" s="25">
        <f>ROUNDDOWN(IF(I995=I994,W994,MAX(_xlfn.NORM.INV((ROW()-646)/402,250,43),150))/10,0)*10</f>
        <v>290</v>
      </c>
      <c r="X995" s="21">
        <f>ROUNDDOWN(IF(W995=W994,X994,(ROW()-646)/402),2)</f>
        <v>0.82</v>
      </c>
      <c r="Y995" s="3" t="e">
        <f>ROUNDDOWN(IF(L995=L996,Y994,MAX(_xlfn.NORM.INV((ROW()-646)/69,250,43),150))/10,0)*10</f>
        <v>#NUM!</v>
      </c>
      <c r="Z995" s="21" t="e">
        <f>ROUNDDOWN(IF(Y995=Y994,Z994,(ROW()-646)/69+0.02),2)</f>
        <v>#NUM!</v>
      </c>
    </row>
    <row r="996" spans="1:34" x14ac:dyDescent="0.2">
      <c r="A996" s="3" t="s">
        <v>2094</v>
      </c>
      <c r="B996" s="3" t="s">
        <v>2095</v>
      </c>
      <c r="C996" s="14" t="s">
        <v>2090</v>
      </c>
      <c r="E996" s="3" t="s">
        <v>18</v>
      </c>
      <c r="F996" s="3" t="s">
        <v>2091</v>
      </c>
      <c r="G996" s="3" t="s">
        <v>20</v>
      </c>
      <c r="H996" s="3" t="s">
        <v>21</v>
      </c>
      <c r="I996" s="3">
        <v>28</v>
      </c>
      <c r="J996" s="3">
        <v>290</v>
      </c>
      <c r="K996" s="21">
        <v>0.82</v>
      </c>
      <c r="L996" s="3">
        <v>9</v>
      </c>
      <c r="M996" s="3">
        <v>230</v>
      </c>
      <c r="N996" s="21">
        <v>0.35</v>
      </c>
      <c r="O996" s="25">
        <v>520</v>
      </c>
      <c r="P996" s="21">
        <v>0.47</v>
      </c>
      <c r="Q996" s="21">
        <v>0.49</v>
      </c>
      <c r="T996" s="25">
        <f>J996+M996</f>
        <v>520</v>
      </c>
      <c r="U996" s="21">
        <f>ROUNDDOWN(IF(T996=T995,U995,(ROW()-646)/69+0.01),2)</f>
        <v>5.08</v>
      </c>
      <c r="V996" s="21">
        <f>ROUNDDOWN(IF(O996=O995,V995,(ROW()-257)/6+0.16),2)</f>
        <v>123.32</v>
      </c>
      <c r="W996" s="25">
        <f>ROUNDDOWN(IF(I996=I995,W995,MAX(_xlfn.NORM.INV((ROW()-646)/402,250,43),150))/10,0)*10</f>
        <v>290</v>
      </c>
      <c r="X996" s="21">
        <f>ROUNDDOWN(IF(W996=W995,X995,(ROW()-646)/402),2)</f>
        <v>0.82</v>
      </c>
      <c r="Y996" s="3" t="e">
        <f>ROUNDDOWN(IF(L996=L997,Y995,MAX(_xlfn.NORM.INV((ROW()-646)/69,250,43),150))/10,0)*10</f>
        <v>#NUM!</v>
      </c>
      <c r="Z996" s="21" t="e">
        <f>ROUNDDOWN(IF(Y996=Y995,Z995,(ROW()-646)/69+0.02),2)</f>
        <v>#NUM!</v>
      </c>
    </row>
    <row r="997" spans="1:34" x14ac:dyDescent="0.2">
      <c r="A997" s="3" t="s">
        <v>2092</v>
      </c>
      <c r="B997" s="3" t="s">
        <v>2093</v>
      </c>
      <c r="C997" s="14" t="s">
        <v>2090</v>
      </c>
      <c r="E997" s="3" t="s">
        <v>18</v>
      </c>
      <c r="F997" s="3" t="s">
        <v>2091</v>
      </c>
      <c r="G997" s="3" t="s">
        <v>20</v>
      </c>
      <c r="H997" s="3" t="s">
        <v>21</v>
      </c>
      <c r="I997" s="3">
        <v>28</v>
      </c>
      <c r="J997" s="3">
        <v>290</v>
      </c>
      <c r="K997" s="21">
        <v>0.82</v>
      </c>
      <c r="L997" s="3">
        <v>58</v>
      </c>
      <c r="M997" s="3">
        <v>280</v>
      </c>
      <c r="N997" s="21">
        <v>0.81</v>
      </c>
      <c r="O997" s="25">
        <v>570</v>
      </c>
      <c r="P997" s="21">
        <v>0.76</v>
      </c>
      <c r="Q997" s="21">
        <v>0.82</v>
      </c>
      <c r="T997" s="25">
        <f>J997+M997</f>
        <v>570</v>
      </c>
      <c r="U997" s="21">
        <f>ROUNDDOWN(IF(T997=T996,U996,(ROW()-646)/69+0.01),2)</f>
        <v>5.09</v>
      </c>
      <c r="V997" s="21">
        <f>ROUNDDOWN(IF(O997=O996,V996,(ROW()-257)/6+0.16),2)</f>
        <v>123.49</v>
      </c>
      <c r="W997" s="25">
        <f>ROUNDDOWN(IF(I997=I996,W996,MAX(_xlfn.NORM.INV((ROW()-646)/402,250,43),150))/10,0)*10</f>
        <v>290</v>
      </c>
      <c r="X997" s="21">
        <f>ROUNDDOWN(IF(W997=W996,X996,(ROW()-646)/402),2)</f>
        <v>0.82</v>
      </c>
      <c r="Y997" s="3" t="e">
        <f>ROUNDDOWN(IF(L997=L998,Y996,MAX(_xlfn.NORM.INV((ROW()-646)/69,250,43),150))/10,0)*10</f>
        <v>#NUM!</v>
      </c>
      <c r="Z997" s="21" t="e">
        <f>ROUNDDOWN(IF(Y997=Y996,Z996,(ROW()-646)/69+0.02),2)</f>
        <v>#NUM!</v>
      </c>
    </row>
    <row r="998" spans="1:34" x14ac:dyDescent="0.2">
      <c r="A998" s="4" t="s">
        <v>1860</v>
      </c>
      <c r="B998" s="10" t="s">
        <v>1861</v>
      </c>
      <c r="C998" s="14" t="s">
        <v>1827</v>
      </c>
      <c r="D998" s="10"/>
      <c r="E998" s="3" t="s">
        <v>1744</v>
      </c>
      <c r="F998" s="3" t="s">
        <v>1744</v>
      </c>
      <c r="G998" s="3" t="s">
        <v>20</v>
      </c>
      <c r="H998" s="3" t="s">
        <v>21</v>
      </c>
      <c r="I998" s="3">
        <v>29</v>
      </c>
      <c r="J998" s="3">
        <v>290</v>
      </c>
      <c r="K998" s="21">
        <v>0.82</v>
      </c>
      <c r="L998" s="3">
        <v>26</v>
      </c>
      <c r="M998" s="3">
        <v>250</v>
      </c>
      <c r="N998" s="21">
        <v>0.52</v>
      </c>
      <c r="O998" s="25">
        <v>540</v>
      </c>
      <c r="P998" s="21">
        <v>0.61</v>
      </c>
      <c r="Q998" s="21">
        <v>0.73</v>
      </c>
      <c r="T998" s="25">
        <f>J998+M998</f>
        <v>540</v>
      </c>
      <c r="U998" s="21">
        <f>ROUNDDOWN(IF(T998=T997,U997,(ROW()-646)/69+0.01),2)</f>
        <v>5.1100000000000003</v>
      </c>
      <c r="V998" s="21">
        <f>ROUNDDOWN(IF(O998=O997,V997,(ROW()-91)/19+0.05),2)</f>
        <v>47.78</v>
      </c>
      <c r="W998" s="25">
        <f>ROUNDDOWN(IF(I998=I997,W997,MAX(_xlfn.NORM.INV((ROW()-646)/402,250,43),150))/10,0)*10</f>
        <v>290</v>
      </c>
      <c r="X998" s="21">
        <f>ROUNDDOWN(IF(W998=W997,X997,(ROW()-646)/402),2)</f>
        <v>0.82</v>
      </c>
      <c r="Y998" s="3" t="e">
        <f>ROUNDDOWN(IF(L998=L999,Y997,MAX(_xlfn.NORM.INV((ROW()-646)/69,250,43),150))/10,0)*10</f>
        <v>#NUM!</v>
      </c>
      <c r="Z998" s="21" t="e">
        <f>ROUNDDOWN(IF(Y998=Y997,Z997,(ROW()-646)/69+0.02),2)</f>
        <v>#NUM!</v>
      </c>
    </row>
    <row r="999" spans="1:34" x14ac:dyDescent="0.2">
      <c r="A999" s="3" t="s">
        <v>2246</v>
      </c>
      <c r="B999" s="3" t="s">
        <v>2247</v>
      </c>
      <c r="C999" s="14" t="s">
        <v>2225</v>
      </c>
      <c r="E999" s="3" t="s">
        <v>2226</v>
      </c>
      <c r="F999" s="3" t="s">
        <v>2227</v>
      </c>
      <c r="G999" s="3" t="s">
        <v>20</v>
      </c>
      <c r="H999" s="3" t="s">
        <v>67</v>
      </c>
      <c r="I999" s="3">
        <v>29</v>
      </c>
      <c r="J999" s="3">
        <v>290</v>
      </c>
      <c r="K999" s="21">
        <v>0.82</v>
      </c>
      <c r="L999" s="3">
        <v>37</v>
      </c>
      <c r="M999" s="3">
        <v>250</v>
      </c>
      <c r="N999" s="21">
        <v>0.5</v>
      </c>
      <c r="O999" s="25">
        <v>540</v>
      </c>
      <c r="P999" s="21">
        <v>0.8</v>
      </c>
      <c r="Q999" s="21">
        <v>0.99</v>
      </c>
      <c r="T999" s="25">
        <f>J999+M999</f>
        <v>540</v>
      </c>
      <c r="U999" s="21">
        <f>ROUNDDOWN(IF(T999=T998,U998,(ROW()-715)/333),2)</f>
        <v>5.1100000000000003</v>
      </c>
      <c r="V999" s="21">
        <f>ROUNDDOWN(IF(O999=O998,V998,(ROW()-192)/27+0.03),2)</f>
        <v>47.78</v>
      </c>
      <c r="W999" s="25">
        <f>ROUNDDOWN(IF(I999=I998,W998,MAX(_xlfn.NORM.INV((ROW()-646)/402,250,43),150))/10,0)*10</f>
        <v>290</v>
      </c>
      <c r="X999" s="21">
        <f>ROUNDDOWN(IF(W999=W998,X998,(ROW()-646)/402),2)</f>
        <v>0.82</v>
      </c>
      <c r="Y999" s="3">
        <f>ROUNDDOWN(IF(L999=L998,Y998,MAX(_xlfn.NORM.INV((ROW()-715)/333,250,43),150))/10,0)*10</f>
        <v>290</v>
      </c>
      <c r="Z999" s="21" t="e">
        <f>ROUNDDOWN(IF(Y999=Y998,Z998,(ROW()-715)/333),2)</f>
        <v>#NUM!</v>
      </c>
    </row>
    <row r="1000" spans="1:34" x14ac:dyDescent="0.2">
      <c r="A1000" s="4" t="s">
        <v>1002</v>
      </c>
      <c r="B1000" s="10" t="s">
        <v>1003</v>
      </c>
      <c r="C1000" s="14" t="s">
        <v>991</v>
      </c>
      <c r="D1000" s="10"/>
      <c r="E1000" s="3" t="s">
        <v>987</v>
      </c>
      <c r="F1000" s="3" t="s">
        <v>988</v>
      </c>
      <c r="G1000" s="3" t="s">
        <v>20</v>
      </c>
      <c r="H1000" s="3" t="s">
        <v>67</v>
      </c>
      <c r="I1000" s="3">
        <v>32</v>
      </c>
      <c r="J1000" s="3">
        <v>300</v>
      </c>
      <c r="K1000" s="21">
        <v>0.88</v>
      </c>
      <c r="L1000" s="3">
        <v>13</v>
      </c>
      <c r="M1000" s="3">
        <v>210</v>
      </c>
      <c r="N1000" s="21">
        <v>0.18</v>
      </c>
      <c r="O1000" s="25">
        <v>510</v>
      </c>
      <c r="P1000" s="21">
        <v>0.67</v>
      </c>
      <c r="Q1000" s="21">
        <v>0.92</v>
      </c>
      <c r="T1000" s="25">
        <f>J1000+M1000</f>
        <v>510</v>
      </c>
      <c r="U1000" s="21">
        <f>ROUNDDOWN(IF(T1000=T999,U999,(ROW()-715)/333),2)</f>
        <v>0.85</v>
      </c>
      <c r="V1000" s="21">
        <f>ROUNDDOWN(IF(O1000=O999,V999,(ROW()-167)/14+0.07),2)</f>
        <v>59.57</v>
      </c>
      <c r="W1000" s="25">
        <f>ROUNDDOWN(IF(I1000=I999,W999,MAX(_xlfn.NORM.INV((ROW()-646)/402,250,43),150))/10,0)*10</f>
        <v>300</v>
      </c>
      <c r="X1000" s="21">
        <f>ROUNDDOWN(IF(W1000=W999,X999,(ROW()-646)/402),2)</f>
        <v>0.88</v>
      </c>
      <c r="Y1000" s="3">
        <f>ROUNDDOWN(IF(L1000=L999,Y999,MAX(_xlfn.NORM.INV((ROW()-715)/333,250,43),150))/10,0)*10</f>
        <v>290</v>
      </c>
      <c r="Z1000" s="21" t="e">
        <f>ROUNDDOWN(IF(Y1000=Y999,Z999,(ROW()-715)/333),2)</f>
        <v>#NUM!</v>
      </c>
    </row>
    <row r="1001" spans="1:34" x14ac:dyDescent="0.2">
      <c r="A1001" s="4" t="s">
        <v>1269</v>
      </c>
      <c r="B1001" s="10" t="s">
        <v>1270</v>
      </c>
      <c r="C1001" s="14" t="s">
        <v>1267</v>
      </c>
      <c r="D1001" s="10"/>
      <c r="E1001" s="3" t="s">
        <v>203</v>
      </c>
      <c r="F1001" s="3" t="s">
        <v>1268</v>
      </c>
      <c r="G1001" s="3" t="s">
        <v>20</v>
      </c>
      <c r="H1001" s="3" t="s">
        <v>21</v>
      </c>
      <c r="I1001" s="3">
        <v>32</v>
      </c>
      <c r="J1001" s="3">
        <v>300</v>
      </c>
      <c r="K1001" s="21">
        <v>0.88</v>
      </c>
      <c r="L1001" s="3">
        <v>18</v>
      </c>
      <c r="M1001" s="3">
        <v>240</v>
      </c>
      <c r="N1001" s="21">
        <v>0.45</v>
      </c>
      <c r="O1001" s="25">
        <v>540</v>
      </c>
      <c r="P1001" s="21">
        <v>0.61</v>
      </c>
      <c r="Q1001" s="21">
        <v>0.57999999999999996</v>
      </c>
      <c r="T1001" s="25">
        <f>J1001+M1001</f>
        <v>540</v>
      </c>
      <c r="U1001" s="21">
        <f>ROUNDDOWN(IF(T1001=T1000,U1000,(ROW()-646)/69+0.01),2)</f>
        <v>5.15</v>
      </c>
      <c r="V1001" s="21">
        <f>ROUNDDOWN(IF(O1001=O1000,V1000,(ROW()-418)/12+0.08),2)</f>
        <v>48.66</v>
      </c>
      <c r="W1001" s="25">
        <f>ROUNDDOWN(IF(I1001=I1000,W1000,MAX(_xlfn.NORM.INV((ROW()-646)/402,250,43),150))/10,0)*10</f>
        <v>300</v>
      </c>
      <c r="X1001" s="21">
        <f>ROUNDDOWN(IF(W1001=W1000,X1000,(ROW()-646)/402),2)</f>
        <v>0.88</v>
      </c>
      <c r="Y1001" s="3" t="e">
        <f>ROUNDDOWN(IF(L1001=L1002,Y1000,MAX(_xlfn.NORM.INV((ROW()-646)/69,250,43),150))/10,0)*10</f>
        <v>#NUM!</v>
      </c>
      <c r="Z1001" s="21" t="e">
        <f>ROUNDDOWN(IF(Y1001=Y1000,Z1000,(ROW()-646)/69+0.02),2)</f>
        <v>#NUM!</v>
      </c>
    </row>
    <row r="1002" spans="1:34" x14ac:dyDescent="0.2">
      <c r="A1002" s="4" t="s">
        <v>426</v>
      </c>
      <c r="B1002" s="10" t="s">
        <v>427</v>
      </c>
      <c r="C1002" s="14" t="s">
        <v>422</v>
      </c>
      <c r="D1002" s="10"/>
      <c r="E1002" s="3" t="s">
        <v>203</v>
      </c>
      <c r="F1002" s="3" t="s">
        <v>423</v>
      </c>
      <c r="G1002" s="3" t="s">
        <v>20</v>
      </c>
      <c r="H1002" s="3" t="s">
        <v>21</v>
      </c>
      <c r="I1002" s="3">
        <v>32</v>
      </c>
      <c r="J1002" s="3">
        <v>300</v>
      </c>
      <c r="K1002" s="21">
        <v>0.88</v>
      </c>
      <c r="L1002" s="3">
        <v>42</v>
      </c>
      <c r="M1002" s="3">
        <v>270</v>
      </c>
      <c r="N1002" s="21">
        <v>0.7</v>
      </c>
      <c r="O1002" s="25">
        <v>570</v>
      </c>
      <c r="P1002" s="21">
        <v>0.76</v>
      </c>
      <c r="Q1002" s="21">
        <v>0.91</v>
      </c>
      <c r="T1002" s="25">
        <f>J1002+M1002</f>
        <v>570</v>
      </c>
      <c r="U1002" s="21">
        <f>ROUNDDOWN(IF(T1002=T1001,U1001,(ROW()-646)/69+0.01),2)</f>
        <v>5.16</v>
      </c>
      <c r="V1002" s="21">
        <f>ROUNDDOWN(IF(O1002=O1001,V1001,(ROW()-418)/12+0.08),2)</f>
        <v>48.74</v>
      </c>
      <c r="W1002" s="25">
        <f>ROUNDDOWN(IF(I1002=I1001,W1001,MAX(_xlfn.NORM.INV((ROW()-646)/402,250,43),150))/10,0)*10</f>
        <v>300</v>
      </c>
      <c r="X1002" s="21">
        <f>ROUNDDOWN(IF(W1002=W1001,X1001,(ROW()-646)/402),2)</f>
        <v>0.88</v>
      </c>
      <c r="Y1002" s="3" t="e">
        <f>ROUNDDOWN(IF(L1002=L1003,Y1001,MAX(_xlfn.NORM.INV((ROW()-646)/69,250,43),150))/10,0)*10</f>
        <v>#NUM!</v>
      </c>
      <c r="Z1002" s="21" t="e">
        <f>ROUNDDOWN(IF(Y1002=Y1001,Z1001,(ROW()-646)/69+0.02),2)</f>
        <v>#NUM!</v>
      </c>
    </row>
    <row r="1003" spans="1:34" x14ac:dyDescent="0.2">
      <c r="A1003" s="4" t="s">
        <v>1156</v>
      </c>
      <c r="B1003" s="10" t="s">
        <v>1157</v>
      </c>
      <c r="C1003" s="14" t="s">
        <v>1142</v>
      </c>
      <c r="D1003" s="10"/>
      <c r="E1003" s="3" t="s">
        <v>576</v>
      </c>
      <c r="F1003" s="3" t="s">
        <v>1143</v>
      </c>
      <c r="G1003" s="3" t="s">
        <v>20</v>
      </c>
      <c r="H1003" s="3" t="s">
        <v>21</v>
      </c>
      <c r="I1003" s="3">
        <v>32</v>
      </c>
      <c r="J1003" s="3">
        <v>300</v>
      </c>
      <c r="K1003" s="21">
        <v>0.88</v>
      </c>
      <c r="L1003" s="3">
        <v>74</v>
      </c>
      <c r="M1003" s="3">
        <v>300</v>
      </c>
      <c r="N1003" s="21">
        <v>0.9</v>
      </c>
      <c r="O1003" s="25">
        <v>600</v>
      </c>
      <c r="P1003" s="21">
        <v>0.82</v>
      </c>
      <c r="Q1003" s="21">
        <v>0.71</v>
      </c>
      <c r="T1003" s="25">
        <f>J1003+M1003</f>
        <v>600</v>
      </c>
      <c r="U1003" s="21">
        <f>ROUNDDOWN(IF(T1003=T1002,U1002,(ROW()-646)/69+0.01),2)</f>
        <v>5.18</v>
      </c>
      <c r="V1003" s="21">
        <f>ROUNDDOWN(IF(O1003=O1002,V1002,(ROW()-798)/14+0.14),2)</f>
        <v>14.78</v>
      </c>
      <c r="W1003" s="25">
        <f>ROUNDDOWN(IF(I1003=I1002,W1002,MAX(_xlfn.NORM.INV((ROW()-646)/402,250,43),150))/10,0)*10</f>
        <v>300</v>
      </c>
      <c r="X1003" s="21">
        <f>ROUNDDOWN(IF(W1003=W1002,X1002,(ROW()-646)/402),2)</f>
        <v>0.88</v>
      </c>
      <c r="Y1003" s="3" t="e">
        <f>ROUNDDOWN(IF(L1003=L1004,Y1002,MAX(_xlfn.NORM.INV((ROW()-646)/69,250,43),150))/10,0)*10</f>
        <v>#NUM!</v>
      </c>
      <c r="Z1003" s="21" t="e">
        <f>ROUNDDOWN(IF(Y1003=Y1002,Z1002,(ROW()-646)/69+0.02),2)</f>
        <v>#NUM!</v>
      </c>
    </row>
    <row r="1004" spans="1:34" x14ac:dyDescent="0.2">
      <c r="A1004" s="4" t="s">
        <v>1662</v>
      </c>
      <c r="B1004" s="10" t="s">
        <v>1663</v>
      </c>
      <c r="C1004" s="14" t="s">
        <v>1638</v>
      </c>
      <c r="D1004" s="10"/>
      <c r="E1004" s="3" t="s">
        <v>576</v>
      </c>
      <c r="F1004" s="3" t="s">
        <v>1639</v>
      </c>
      <c r="G1004" s="3" t="s">
        <v>20</v>
      </c>
      <c r="H1004" s="3" t="s">
        <v>67</v>
      </c>
      <c r="I1004" s="3">
        <v>32</v>
      </c>
      <c r="J1004" s="3">
        <v>300</v>
      </c>
      <c r="K1004" s="21">
        <v>0.88</v>
      </c>
      <c r="L1004" s="3">
        <v>20</v>
      </c>
      <c r="M1004" s="3">
        <v>220</v>
      </c>
      <c r="N1004" s="21">
        <v>0.26</v>
      </c>
      <c r="O1004" s="25">
        <v>520</v>
      </c>
      <c r="P1004" s="21">
        <v>0.72</v>
      </c>
      <c r="Q1004" s="21">
        <v>0.6</v>
      </c>
      <c r="T1004" s="25">
        <f>J1004+M1004</f>
        <v>520</v>
      </c>
      <c r="U1004" s="21">
        <f>ROUNDDOWN(IF(T1004=T1003,U1003,(ROW()-715)/333),2)</f>
        <v>0.86</v>
      </c>
      <c r="V1004" s="21">
        <f>ROUNDDOWN(IF(O1004=O1003,V1003,(ROW()-812)/36+0.02),2)</f>
        <v>5.35</v>
      </c>
      <c r="W1004" s="25">
        <f>ROUNDDOWN(IF(I1004=I1003,W1003,MAX(_xlfn.NORM.INV((ROW()-646)/402,250,43),150))/10,0)*10</f>
        <v>300</v>
      </c>
      <c r="X1004" s="21">
        <f>ROUNDDOWN(IF(W1004=W1003,X1003,(ROW()-646)/402),2)</f>
        <v>0.88</v>
      </c>
      <c r="Y1004" s="3">
        <f>ROUNDDOWN(IF(L1004=L1003,Y1003,MAX(_xlfn.NORM.INV((ROW()-715)/333,250,43),150))/10,0)*10</f>
        <v>290</v>
      </c>
      <c r="Z1004" s="21" t="e">
        <f>ROUNDDOWN(IF(Y1004=Y1003,Z1003,(ROW()-715)/333),2)</f>
        <v>#NUM!</v>
      </c>
      <c r="AC1004" s="2"/>
      <c r="AD1004" s="2"/>
      <c r="AE1004" s="2"/>
      <c r="AF1004" s="2"/>
      <c r="AG1004" s="2"/>
      <c r="AH1004" s="2"/>
    </row>
    <row r="1005" spans="1:34" x14ac:dyDescent="0.2">
      <c r="A1005" s="4" t="s">
        <v>1664</v>
      </c>
      <c r="B1005" s="10" t="s">
        <v>1665</v>
      </c>
      <c r="C1005" s="14" t="s">
        <v>1638</v>
      </c>
      <c r="D1005" s="10"/>
      <c r="E1005" s="3" t="s">
        <v>576</v>
      </c>
      <c r="F1005" s="3" t="s">
        <v>1639</v>
      </c>
      <c r="G1005" s="3" t="s">
        <v>20</v>
      </c>
      <c r="H1005" s="3" t="s">
        <v>67</v>
      </c>
      <c r="I1005" s="3">
        <v>32</v>
      </c>
      <c r="J1005" s="3">
        <v>300</v>
      </c>
      <c r="K1005" s="21">
        <v>0.88</v>
      </c>
      <c r="L1005" s="3">
        <v>98</v>
      </c>
      <c r="M1005" s="3">
        <v>330</v>
      </c>
      <c r="N1005" s="21">
        <v>0.96</v>
      </c>
      <c r="O1005" s="25">
        <v>630</v>
      </c>
      <c r="P1005" s="21">
        <v>0.96</v>
      </c>
      <c r="Q1005" s="21">
        <v>0.99</v>
      </c>
      <c r="T1005" s="25">
        <f>J1005+M1005</f>
        <v>630</v>
      </c>
      <c r="U1005" s="21">
        <f>ROUNDDOWN(IF(T1005=T1004,U1004,(ROW()-715)/333),2)</f>
        <v>0.87</v>
      </c>
      <c r="V1005" s="21">
        <f>ROUNDDOWN(IF(O1005=O1004,V1004,(ROW()-812)/36+0.02),2)</f>
        <v>5.38</v>
      </c>
      <c r="W1005" s="25">
        <f>ROUNDDOWN(IF(I1005=I1004,W1004,MAX(_xlfn.NORM.INV((ROW()-646)/402,250,43),150))/10,0)*10</f>
        <v>300</v>
      </c>
      <c r="X1005" s="21">
        <f>ROUNDDOWN(IF(W1005=W1004,X1004,(ROW()-646)/402),2)</f>
        <v>0.88</v>
      </c>
      <c r="Y1005" s="3">
        <f>ROUNDDOWN(IF(L1005=L1004,Y1004,MAX(_xlfn.NORM.INV((ROW()-715)/333,250,43),150))/10,0)*10</f>
        <v>290</v>
      </c>
      <c r="Z1005" s="21" t="e">
        <f>ROUNDDOWN(IF(Y1005=Y1004,Z1004,(ROW()-715)/333),2)</f>
        <v>#NUM!</v>
      </c>
    </row>
    <row r="1006" spans="1:34" x14ac:dyDescent="0.2">
      <c r="A1006" s="4" t="s">
        <v>1852</v>
      </c>
      <c r="B1006" s="10" t="s">
        <v>1853</v>
      </c>
      <c r="C1006" s="14" t="s">
        <v>1827</v>
      </c>
      <c r="D1006" s="10"/>
      <c r="E1006" s="3" t="s">
        <v>1744</v>
      </c>
      <c r="F1006" s="3" t="s">
        <v>1744</v>
      </c>
      <c r="G1006" s="3" t="s">
        <v>20</v>
      </c>
      <c r="H1006" s="3" t="s">
        <v>21</v>
      </c>
      <c r="I1006" s="3">
        <v>33</v>
      </c>
      <c r="J1006" s="3">
        <v>300</v>
      </c>
      <c r="K1006" s="21">
        <v>0.88</v>
      </c>
      <c r="L1006" s="3">
        <v>0</v>
      </c>
      <c r="M1006" s="3">
        <v>150</v>
      </c>
      <c r="N1006" s="21">
        <v>0.01</v>
      </c>
      <c r="O1006" s="25">
        <v>450</v>
      </c>
      <c r="P1006" s="21">
        <v>0.18</v>
      </c>
      <c r="Q1006" s="21">
        <v>0.2</v>
      </c>
      <c r="T1006" s="25">
        <f>J1006+M1006</f>
        <v>450</v>
      </c>
      <c r="U1006" s="21">
        <f>ROUNDDOWN(IF(T1006=T1005,U1005,(ROW()-646)/69+0.01),2)</f>
        <v>5.22</v>
      </c>
      <c r="V1006" s="21">
        <f>ROUNDDOWN(IF(O1006=O1005,V1005,(ROW()-91)/19+0.05),2)</f>
        <v>48.2</v>
      </c>
      <c r="W1006" s="25">
        <f>ROUNDDOWN(IF(I1006=I1005,W1005,MAX(_xlfn.NORM.INV((ROW()-646)/402,250,43),150))/10,0)*10</f>
        <v>300</v>
      </c>
      <c r="X1006" s="21">
        <f>ROUNDDOWN(IF(W1006=W1005,X1005,(ROW()-646)/402),2)</f>
        <v>0.88</v>
      </c>
      <c r="Y1006" s="3" t="e">
        <f>ROUNDDOWN(IF(L1006=L1007,Y1005,MAX(_xlfn.NORM.INV((ROW()-646)/69,250,43),150))/10,0)*10</f>
        <v>#NUM!</v>
      </c>
      <c r="Z1006" s="21" t="e">
        <f>ROUNDDOWN(IF(Y1006=Y1005,Z1005,(ROW()-646)/69+0.02),2)</f>
        <v>#NUM!</v>
      </c>
    </row>
    <row r="1007" spans="1:34" x14ac:dyDescent="0.2">
      <c r="A1007" s="4" t="s">
        <v>329</v>
      </c>
      <c r="B1007" s="10" t="s">
        <v>330</v>
      </c>
      <c r="C1007" s="14" t="s">
        <v>331</v>
      </c>
      <c r="D1007" s="10"/>
      <c r="E1007" s="3" t="s">
        <v>203</v>
      </c>
      <c r="F1007" s="3" t="s">
        <v>332</v>
      </c>
      <c r="G1007" s="3" t="s">
        <v>20</v>
      </c>
      <c r="H1007" s="3" t="s">
        <v>21</v>
      </c>
      <c r="I1007" s="3">
        <v>33</v>
      </c>
      <c r="J1007" s="3">
        <v>300</v>
      </c>
      <c r="K1007" s="21">
        <v>0.88</v>
      </c>
      <c r="L1007" s="3">
        <v>81</v>
      </c>
      <c r="M1007" s="3">
        <v>310</v>
      </c>
      <c r="N1007" s="21">
        <v>0.94</v>
      </c>
      <c r="O1007" s="25">
        <v>610</v>
      </c>
      <c r="P1007" s="21">
        <v>0.83</v>
      </c>
      <c r="Q1007" s="21">
        <v>0.99</v>
      </c>
      <c r="T1007" s="25">
        <f>J1007+M1007</f>
        <v>610</v>
      </c>
      <c r="U1007" s="21">
        <f>ROUNDDOWN(IF(T1007=T1006,U1006,(ROW()-646)/69+0.01),2)</f>
        <v>5.24</v>
      </c>
      <c r="V1007" s="21">
        <f>ROUNDDOWN(IF(O1007=O1006,V1006,(ROW()-418)/12+0.08),2)</f>
        <v>49.16</v>
      </c>
      <c r="W1007" s="25">
        <f>ROUNDDOWN(IF(I1007=I1006,W1006,MAX(_xlfn.NORM.INV((ROW()-646)/402,250,43),150))/10,0)*10</f>
        <v>300</v>
      </c>
      <c r="X1007" s="21">
        <f>ROUNDDOWN(IF(W1007=W1006,X1006,(ROW()-646)/402),2)</f>
        <v>0.88</v>
      </c>
      <c r="Y1007" s="3" t="e">
        <f>ROUNDDOWN(IF(L1007=L1008,Y1006,MAX(_xlfn.NORM.INV((ROW()-646)/69,250,43),150))/10,0)*10</f>
        <v>#NUM!</v>
      </c>
      <c r="Z1007" s="21" t="e">
        <f>ROUNDDOWN(IF(Y1007=Y1006,Z1006,(ROW()-646)/69+0.02),2)</f>
        <v>#NUM!</v>
      </c>
    </row>
    <row r="1008" spans="1:34" x14ac:dyDescent="0.2">
      <c r="A1008" s="3" t="s">
        <v>2214</v>
      </c>
      <c r="B1008" s="3" t="s">
        <v>2215</v>
      </c>
      <c r="C1008" s="14" t="s">
        <v>2216</v>
      </c>
      <c r="D1008" s="3" t="s">
        <v>2217</v>
      </c>
      <c r="E1008" s="3" t="s">
        <v>324</v>
      </c>
      <c r="F1008" s="3" t="s">
        <v>2170</v>
      </c>
      <c r="G1008" s="3" t="s">
        <v>20</v>
      </c>
      <c r="H1008" s="3" t="s">
        <v>67</v>
      </c>
      <c r="I1008" s="3">
        <v>33</v>
      </c>
      <c r="J1008" s="3">
        <v>300</v>
      </c>
      <c r="K1008" s="21">
        <v>0.88</v>
      </c>
      <c r="L1008" s="3">
        <v>104</v>
      </c>
      <c r="M1008" s="3">
        <v>360</v>
      </c>
      <c r="N1008" s="21">
        <v>0.99</v>
      </c>
      <c r="O1008" s="25">
        <v>660</v>
      </c>
      <c r="P1008" s="21">
        <v>0.99</v>
      </c>
      <c r="Q1008" s="21">
        <v>0.09</v>
      </c>
      <c r="T1008" s="25">
        <f>J1008+M1008</f>
        <v>660</v>
      </c>
      <c r="U1008" s="21">
        <f>ROUNDDOWN(IF(T1008=T1007,U1007,(ROW()-715)/333),2)</f>
        <v>0.87</v>
      </c>
      <c r="V1008" s="21">
        <v>0.09</v>
      </c>
      <c r="W1008" s="25">
        <f>ROUNDDOWN(IF(I1008=I1007,W1007,MAX(_xlfn.NORM.INV((ROW()-646)/402,250,43),150))/10,0)*10</f>
        <v>300</v>
      </c>
      <c r="X1008" s="21">
        <f>ROUNDDOWN(IF(W1008=W1007,X1007,(ROW()-646)/402),2)</f>
        <v>0.88</v>
      </c>
      <c r="Y1008" s="3">
        <f>ROUNDDOWN(IF(L1008=L1007,Y1007,MAX(_xlfn.NORM.INV((ROW()-715)/333,250,43),150))/10,0)*10</f>
        <v>300</v>
      </c>
      <c r="Z1008" s="21" t="e">
        <f>ROUNDDOWN(IF(Y1008=Y1007,Z1007,(ROW()-715)/333),2)</f>
        <v>#NUM!</v>
      </c>
    </row>
    <row r="1009" spans="1:28" x14ac:dyDescent="0.2">
      <c r="A1009" s="4" t="s">
        <v>1668</v>
      </c>
      <c r="B1009" s="10" t="s">
        <v>1669</v>
      </c>
      <c r="C1009" s="14" t="s">
        <v>1638</v>
      </c>
      <c r="D1009" s="10"/>
      <c r="E1009" s="3" t="s">
        <v>576</v>
      </c>
      <c r="F1009" s="3" t="s">
        <v>1639</v>
      </c>
      <c r="G1009" s="3" t="s">
        <v>20</v>
      </c>
      <c r="H1009" s="3" t="s">
        <v>67</v>
      </c>
      <c r="I1009" s="3">
        <v>33</v>
      </c>
      <c r="J1009" s="3">
        <v>300</v>
      </c>
      <c r="K1009" s="21">
        <v>0.88</v>
      </c>
      <c r="L1009" s="3">
        <v>49</v>
      </c>
      <c r="M1009" s="2">
        <v>270</v>
      </c>
      <c r="N1009" s="23">
        <v>0.68</v>
      </c>
      <c r="O1009" s="28">
        <v>570</v>
      </c>
      <c r="P1009" s="23">
        <v>0.87</v>
      </c>
      <c r="Q1009" s="23">
        <v>0.71</v>
      </c>
      <c r="S1009" s="23"/>
      <c r="T1009" s="25">
        <f>J1009+M1009</f>
        <v>570</v>
      </c>
      <c r="U1009" s="21">
        <f>ROUNDDOWN(IF(T1009=T1008,U1008,(ROW()-715)/333),2)</f>
        <v>0.88</v>
      </c>
      <c r="V1009" s="21">
        <f>ROUNDDOWN(IF(O1009=O1008,V1008,(ROW()-812)/36+0.02),2)</f>
        <v>5.49</v>
      </c>
      <c r="W1009" s="25">
        <f>ROUNDDOWN(IF(I1009=I1008,W1008,MAX(_xlfn.NORM.INV((ROW()-646)/402,250,43),150))/10,0)*10</f>
        <v>300</v>
      </c>
      <c r="X1009" s="21">
        <f>ROUNDDOWN(IF(W1009=W1008,X1008,(ROW()-646)/402),2)</f>
        <v>0.88</v>
      </c>
      <c r="Y1009" s="3">
        <f>ROUNDDOWN(IF(L1009=L1008,Y1008,MAX(_xlfn.NORM.INV((ROW()-715)/333,250,43),150))/10,0)*10</f>
        <v>300</v>
      </c>
      <c r="Z1009" s="21" t="e">
        <f>ROUNDDOWN(IF(Y1009=Y1008,Z1008,(ROW()-715)/333),2)</f>
        <v>#NUM!</v>
      </c>
      <c r="AA1009" s="2"/>
      <c r="AB1009" s="2"/>
    </row>
    <row r="1010" spans="1:28" x14ac:dyDescent="0.2">
      <c r="A1010" s="4" t="s">
        <v>582</v>
      </c>
      <c r="B1010" s="10" t="s">
        <v>583</v>
      </c>
      <c r="C1010" s="14" t="s">
        <v>575</v>
      </c>
      <c r="D1010" s="10"/>
      <c r="E1010" s="3" t="s">
        <v>576</v>
      </c>
      <c r="F1010" s="3" t="s">
        <v>577</v>
      </c>
      <c r="G1010" s="3" t="s">
        <v>20</v>
      </c>
      <c r="H1010" s="3" t="s">
        <v>67</v>
      </c>
      <c r="I1010" s="3">
        <v>33</v>
      </c>
      <c r="J1010" s="3">
        <v>300</v>
      </c>
      <c r="K1010" s="21">
        <v>0.88</v>
      </c>
      <c r="L1010" s="3">
        <v>57</v>
      </c>
      <c r="M1010" s="3">
        <v>280</v>
      </c>
      <c r="N1010" s="21">
        <v>0.76</v>
      </c>
      <c r="O1010" s="25">
        <v>580</v>
      </c>
      <c r="P1010" s="21">
        <v>0.9</v>
      </c>
      <c r="Q1010" s="21">
        <v>0.85</v>
      </c>
      <c r="T1010" s="25">
        <f>J1010+M1010</f>
        <v>580</v>
      </c>
      <c r="U1010" s="21">
        <f>ROUNDDOWN(IF(T1010=T1009,U1009,(ROW()-715)/333),2)</f>
        <v>0.88</v>
      </c>
      <c r="V1010" s="21">
        <f>ROUNDDOWN(IF(O1010=O1009,V1009,(ROW()-812)/36+0.02),2)</f>
        <v>5.52</v>
      </c>
      <c r="W1010" s="25">
        <f>ROUNDDOWN(IF(I1010=I1009,W1009,MAX(_xlfn.NORM.INV((ROW()-646)/402,250,43),150))/10,0)*10</f>
        <v>300</v>
      </c>
      <c r="X1010" s="21">
        <f>ROUNDDOWN(IF(W1010=W1009,X1009,(ROW()-646)/402),2)</f>
        <v>0.88</v>
      </c>
      <c r="Y1010" s="3">
        <f>ROUNDDOWN(IF(L1010=L1009,Y1009,MAX(_xlfn.NORM.INV((ROW()-715)/333,250,43),150))/10,0)*10</f>
        <v>300</v>
      </c>
      <c r="Z1010" s="21" t="e">
        <f>ROUNDDOWN(IF(Y1010=Y1009,Z1009,(ROW()-715)/333),2)</f>
        <v>#NUM!</v>
      </c>
    </row>
    <row r="1011" spans="1:28" x14ac:dyDescent="0.2">
      <c r="A1011" s="4" t="s">
        <v>1658</v>
      </c>
      <c r="B1011" s="10" t="s">
        <v>1659</v>
      </c>
      <c r="C1011" s="14" t="s">
        <v>1638</v>
      </c>
      <c r="D1011" s="10"/>
      <c r="E1011" s="3" t="s">
        <v>576</v>
      </c>
      <c r="F1011" s="3" t="s">
        <v>1639</v>
      </c>
      <c r="G1011" s="3" t="s">
        <v>20</v>
      </c>
      <c r="H1011" s="3" t="s">
        <v>67</v>
      </c>
      <c r="I1011" s="3">
        <v>33</v>
      </c>
      <c r="J1011" s="3">
        <v>300</v>
      </c>
      <c r="K1011" s="21">
        <v>0.88</v>
      </c>
      <c r="L1011" s="3">
        <v>57</v>
      </c>
      <c r="M1011" s="3">
        <v>280</v>
      </c>
      <c r="N1011" s="21">
        <v>0.76</v>
      </c>
      <c r="O1011" s="25">
        <v>580</v>
      </c>
      <c r="P1011" s="21">
        <v>0.9</v>
      </c>
      <c r="Q1011" s="21">
        <v>0.85</v>
      </c>
      <c r="T1011" s="25">
        <f>J1011+M1011</f>
        <v>580</v>
      </c>
      <c r="U1011" s="21">
        <f>ROUNDDOWN(IF(T1011=T1010,U1010,(ROW()-715)/333),2)</f>
        <v>0.88</v>
      </c>
      <c r="V1011" s="21">
        <f>ROUNDDOWN(IF(O1011=O1010,V1010,(ROW()-812)/36+0.02),2)</f>
        <v>5.52</v>
      </c>
      <c r="W1011" s="25">
        <f>ROUNDDOWN(IF(I1011=I1010,W1010,MAX(_xlfn.NORM.INV((ROW()-646)/402,250,43),150))/10,0)*10</f>
        <v>300</v>
      </c>
      <c r="X1011" s="21">
        <f>ROUNDDOWN(IF(W1011=W1010,X1010,(ROW()-646)/402),2)</f>
        <v>0.88</v>
      </c>
      <c r="Y1011" s="3">
        <f>ROUNDDOWN(IF(L1011=L1010,Y1010,MAX(_xlfn.NORM.INV((ROW()-715)/333,250,43),150))/10,0)*10</f>
        <v>300</v>
      </c>
      <c r="Z1011" s="21" t="e">
        <f>ROUNDDOWN(IF(Y1011=Y1010,Z1010,(ROW()-715)/333),2)</f>
        <v>#NUM!</v>
      </c>
    </row>
    <row r="1012" spans="1:28" x14ac:dyDescent="0.2">
      <c r="A1012" s="4" t="s">
        <v>1844</v>
      </c>
      <c r="B1012" s="10" t="s">
        <v>1845</v>
      </c>
      <c r="C1012" s="14" t="s">
        <v>1827</v>
      </c>
      <c r="D1012" s="10"/>
      <c r="E1012" s="3" t="s">
        <v>1744</v>
      </c>
      <c r="F1012" s="3" t="s">
        <v>1744</v>
      </c>
      <c r="G1012" s="3" t="s">
        <v>20</v>
      </c>
      <c r="H1012" s="3" t="s">
        <v>21</v>
      </c>
      <c r="I1012" s="3">
        <v>34</v>
      </c>
      <c r="J1012" s="3">
        <v>300</v>
      </c>
      <c r="K1012" s="21">
        <v>0.88</v>
      </c>
      <c r="L1012" s="3">
        <v>47</v>
      </c>
      <c r="M1012" s="3">
        <v>270</v>
      </c>
      <c r="N1012" s="21">
        <v>0.7</v>
      </c>
      <c r="O1012" s="25">
        <v>570</v>
      </c>
      <c r="P1012" s="21">
        <v>0.76</v>
      </c>
      <c r="Q1012" s="21">
        <v>0.89</v>
      </c>
      <c r="T1012" s="25">
        <f>J1012+M1012</f>
        <v>570</v>
      </c>
      <c r="U1012" s="21">
        <f>ROUNDDOWN(IF(T1012=T1011,U1011,(ROW()-646)/69+0.01),2)</f>
        <v>5.31</v>
      </c>
      <c r="V1012" s="21">
        <f>ROUNDDOWN(IF(O1012=O1011,V1011,(ROW()-91)/19+0.05),2)</f>
        <v>48.52</v>
      </c>
      <c r="W1012" s="25">
        <f>ROUNDDOWN(IF(I1012=I1011,W1011,MAX(_xlfn.NORM.INV((ROW()-646)/402,250,43),150))/10,0)*10</f>
        <v>300</v>
      </c>
      <c r="X1012" s="21">
        <f>ROUNDDOWN(IF(W1012=W1011,X1011,(ROW()-646)/402),2)</f>
        <v>0.88</v>
      </c>
      <c r="Y1012" s="3" t="e">
        <f>ROUNDDOWN(IF(L1012=L1013,Y1011,MAX(_xlfn.NORM.INV((ROW()-646)/69,250,43),150))/10,0)*10</f>
        <v>#NUM!</v>
      </c>
      <c r="Z1012" s="21" t="e">
        <f>ROUNDDOWN(IF(Y1012=Y1011,Z1011,(ROW()-646)/69+0.02),2)</f>
        <v>#NUM!</v>
      </c>
    </row>
    <row r="1013" spans="1:28" x14ac:dyDescent="0.2">
      <c r="A1013" s="4" t="s">
        <v>68</v>
      </c>
      <c r="B1013" s="4" t="s">
        <v>69</v>
      </c>
      <c r="C1013" s="14" t="s">
        <v>64</v>
      </c>
      <c r="D1013" s="4"/>
      <c r="E1013" s="3" t="s">
        <v>65</v>
      </c>
      <c r="F1013" s="3" t="s">
        <v>66</v>
      </c>
      <c r="G1013" s="3" t="s">
        <v>20</v>
      </c>
      <c r="H1013" s="3" t="s">
        <v>67</v>
      </c>
      <c r="I1013" s="3">
        <v>34</v>
      </c>
      <c r="J1013" s="3">
        <v>300</v>
      </c>
      <c r="K1013" s="21">
        <v>0.88</v>
      </c>
      <c r="L1013" s="3">
        <v>50</v>
      </c>
      <c r="M1013" s="3">
        <v>270</v>
      </c>
      <c r="N1013" s="21">
        <v>0.68</v>
      </c>
      <c r="O1013" s="25">
        <v>570</v>
      </c>
      <c r="P1013" s="21">
        <v>0.87</v>
      </c>
      <c r="Q1013" s="21">
        <v>0.84</v>
      </c>
      <c r="T1013" s="25">
        <f>J1013+M1013</f>
        <v>570</v>
      </c>
      <c r="U1013" s="21">
        <f>ROUNDDOWN(IF(T1013=T1012,U1012,(ROW()-715)/333),2)</f>
        <v>5.31</v>
      </c>
      <c r="V1013" s="21">
        <f>ROUNDDOWN(IF(O1013=O1012,V1012,(ROW()-670)/66+0.03),2)</f>
        <v>48.52</v>
      </c>
      <c r="W1013" s="25">
        <f>ROUNDDOWN(IF(I1013=I1012,W1012,MAX(_xlfn.NORM.INV((ROW()-646)/402,250,43),150))/10,0)*10</f>
        <v>300</v>
      </c>
      <c r="X1013" s="21">
        <f>ROUNDDOWN(IF(W1013=W1012,X1012,(ROW()-646)/402),2)</f>
        <v>0.88</v>
      </c>
      <c r="Y1013" s="3">
        <f>ROUNDDOWN(IF(L1013=L1012,Y1012,MAX(_xlfn.NORM.INV((ROW()-715)/333,250,43),150))/10,0)*10</f>
        <v>300</v>
      </c>
      <c r="Z1013" s="21" t="e">
        <f>ROUNDDOWN(IF(Y1013=Y1012,Z1012,(ROW()-715)/333),2)</f>
        <v>#NUM!</v>
      </c>
    </row>
    <row r="1014" spans="1:28" x14ac:dyDescent="0.2">
      <c r="A1014" s="4" t="s">
        <v>200</v>
      </c>
      <c r="B1014" s="10" t="s">
        <v>201</v>
      </c>
      <c r="C1014" s="14" t="s">
        <v>202</v>
      </c>
      <c r="D1014" s="10"/>
      <c r="E1014" s="3" t="s">
        <v>203</v>
      </c>
      <c r="F1014" s="3" t="s">
        <v>204</v>
      </c>
      <c r="G1014" s="3" t="s">
        <v>20</v>
      </c>
      <c r="H1014" s="3" t="s">
        <v>21</v>
      </c>
      <c r="I1014" s="3">
        <v>35</v>
      </c>
      <c r="J1014" s="3">
        <v>300</v>
      </c>
      <c r="K1014" s="21">
        <v>0.88</v>
      </c>
      <c r="L1014" s="3">
        <v>28</v>
      </c>
      <c r="M1014" s="3">
        <v>260</v>
      </c>
      <c r="N1014" s="21">
        <v>0.62</v>
      </c>
      <c r="O1014" s="25">
        <v>560</v>
      </c>
      <c r="P1014" s="21">
        <v>0.72</v>
      </c>
      <c r="Q1014" s="21">
        <v>0.74</v>
      </c>
      <c r="T1014" s="25">
        <f>J1014+M1014</f>
        <v>560</v>
      </c>
      <c r="U1014" s="21">
        <f>ROUNDDOWN(IF(T1014=T1013,U1013,(ROW()-646)/69+0.01),2)</f>
        <v>5.34</v>
      </c>
      <c r="V1014" s="21">
        <f>ROUNDDOWN(IF(O1014=O1013,V1013,(ROW()-418)/12+0.08),2)</f>
        <v>49.74</v>
      </c>
      <c r="W1014" s="25">
        <f>ROUNDDOWN(IF(I1014=I1013,W1013,MAX(_xlfn.NORM.INV((ROW()-646)/402,250,43),150))/10,0)*10</f>
        <v>300</v>
      </c>
      <c r="X1014" s="21">
        <f>ROUNDDOWN(IF(W1014=W1013,X1013,(ROW()-646)/402),2)</f>
        <v>0.88</v>
      </c>
      <c r="Y1014" s="3" t="e">
        <f>ROUNDDOWN(IF(L1014=L1015,Y1013,MAX(_xlfn.NORM.INV((ROW()-646)/69,250,43),150))/10,0)*10</f>
        <v>#NUM!</v>
      </c>
      <c r="Z1014" s="21" t="e">
        <f>ROUNDDOWN(IF(Y1014=Y1013,Z1013,(ROW()-646)/69+0.02),2)</f>
        <v>#NUM!</v>
      </c>
    </row>
    <row r="1015" spans="1:28" x14ac:dyDescent="0.2">
      <c r="A1015" s="7" t="s">
        <v>1459</v>
      </c>
      <c r="B1015" s="10" t="s">
        <v>1460</v>
      </c>
      <c r="C1015" s="14" t="s">
        <v>1442</v>
      </c>
      <c r="D1015" s="2" t="s">
        <v>100</v>
      </c>
      <c r="E1015" s="3" t="s">
        <v>1443</v>
      </c>
      <c r="F1015" s="3" t="s">
        <v>1444</v>
      </c>
      <c r="G1015" s="3" t="s">
        <v>20</v>
      </c>
      <c r="H1015" s="3" t="s">
        <v>67</v>
      </c>
      <c r="I1015" s="3">
        <v>35</v>
      </c>
      <c r="J1015" s="3">
        <v>300</v>
      </c>
      <c r="K1015" s="21">
        <v>0.88</v>
      </c>
      <c r="L1015" s="3">
        <v>88</v>
      </c>
      <c r="M1015" s="3">
        <v>320</v>
      </c>
      <c r="N1015" s="21">
        <v>0.94</v>
      </c>
      <c r="O1015" s="25">
        <v>620</v>
      </c>
      <c r="P1015" s="21">
        <v>0.95</v>
      </c>
      <c r="Q1015" s="21">
        <v>0.99</v>
      </c>
      <c r="T1015" s="25">
        <f>J1015+M1015</f>
        <v>620</v>
      </c>
      <c r="U1015" s="21">
        <f>ROUNDDOWN(IF(T1015=T1014,U1014,(ROW()-715)/333),2)</f>
        <v>0.9</v>
      </c>
      <c r="V1015" s="21">
        <f>ROUNDDOWN(IF(O1015=O1014,V1014,(ROW()-508)/9+0.11),2)</f>
        <v>56.44</v>
      </c>
      <c r="W1015" s="25">
        <f>ROUNDDOWN(IF(I1015=I1014,W1014,MAX(_xlfn.NORM.INV((ROW()-646)/402,250,43),150))/10,0)*10</f>
        <v>300</v>
      </c>
      <c r="X1015" s="21">
        <f>ROUNDDOWN(IF(W1015=W1014,X1014,(ROW()-646)/402),2)</f>
        <v>0.88</v>
      </c>
      <c r="Y1015" s="3">
        <f>ROUNDDOWN(IF(L1015=L1014,Y1014,MAX(_xlfn.NORM.INV((ROW()-715)/333,250,43),150))/10,0)*10</f>
        <v>300</v>
      </c>
      <c r="Z1015" s="21" t="e">
        <f>ROUNDDOWN(IF(Y1015=Y1014,Z1014,(ROW()-715)/333),2)</f>
        <v>#NUM!</v>
      </c>
    </row>
    <row r="1016" spans="1:28" x14ac:dyDescent="0.2">
      <c r="A1016" s="4" t="s">
        <v>1850</v>
      </c>
      <c r="B1016" s="10" t="s">
        <v>1851</v>
      </c>
      <c r="C1016" s="14" t="s">
        <v>1827</v>
      </c>
      <c r="D1016" s="10"/>
      <c r="E1016" s="3" t="s">
        <v>1744</v>
      </c>
      <c r="F1016" s="3" t="s">
        <v>1744</v>
      </c>
      <c r="G1016" s="3" t="s">
        <v>20</v>
      </c>
      <c r="H1016" s="3" t="s">
        <v>21</v>
      </c>
      <c r="I1016" s="3">
        <v>36</v>
      </c>
      <c r="J1016" s="3">
        <v>310</v>
      </c>
      <c r="K1016" s="21">
        <v>0.92</v>
      </c>
      <c r="L1016" s="3">
        <v>15</v>
      </c>
      <c r="M1016" s="3">
        <v>230</v>
      </c>
      <c r="N1016" s="21">
        <v>0.35</v>
      </c>
      <c r="O1016" s="25">
        <v>540</v>
      </c>
      <c r="P1016" s="21">
        <v>0.61</v>
      </c>
      <c r="Q1016" s="21">
        <v>0.73</v>
      </c>
      <c r="T1016" s="25">
        <f>J1016+M1016</f>
        <v>540</v>
      </c>
      <c r="U1016" s="21">
        <f>ROUNDDOWN(IF(T1016=T1015,U1015,(ROW()-646)/69+0.01),2)</f>
        <v>5.37</v>
      </c>
      <c r="V1016" s="21">
        <f>ROUNDDOWN(IF(O1016=O1015,V1015,(ROW()-91)/19+0.05),2)</f>
        <v>48.73</v>
      </c>
      <c r="W1016" s="25">
        <f>ROUNDDOWN(IF(I1016=I1015,W1015,MAX(_xlfn.NORM.INV((ROW()-646)/402,250,43),150))/10,0)*10</f>
        <v>310</v>
      </c>
      <c r="X1016" s="21">
        <f>ROUNDDOWN(IF(W1016=W1015,X1015,(ROW()-646)/402),2)</f>
        <v>0.92</v>
      </c>
      <c r="Y1016" s="3" t="e">
        <f>ROUNDDOWN(IF(L1016=L1017,Y1015,MAX(_xlfn.NORM.INV((ROW()-646)/69,250,43),150))/10,0)*10</f>
        <v>#NUM!</v>
      </c>
      <c r="Z1016" s="21" t="e">
        <f>ROUNDDOWN(IF(Y1016=Y1015,Z1015,(ROW()-646)/69+0.02),2)</f>
        <v>#NUM!</v>
      </c>
    </row>
    <row r="1017" spans="1:28" x14ac:dyDescent="0.2">
      <c r="A1017" s="4" t="s">
        <v>348</v>
      </c>
      <c r="B1017" s="10" t="s">
        <v>349</v>
      </c>
      <c r="C1017" s="14" t="s">
        <v>335</v>
      </c>
      <c r="D1017" s="10"/>
      <c r="E1017" s="3" t="s">
        <v>203</v>
      </c>
      <c r="F1017" s="3" t="s">
        <v>332</v>
      </c>
      <c r="G1017" s="3" t="s">
        <v>20</v>
      </c>
      <c r="H1017" s="3" t="s">
        <v>67</v>
      </c>
      <c r="I1017" s="3">
        <v>36</v>
      </c>
      <c r="J1017" s="3">
        <v>310</v>
      </c>
      <c r="K1017" s="21">
        <v>0.92</v>
      </c>
      <c r="L1017" s="3">
        <v>49</v>
      </c>
      <c r="M1017" s="2">
        <v>270</v>
      </c>
      <c r="N1017" s="23">
        <v>0.68</v>
      </c>
      <c r="O1017" s="28">
        <v>580</v>
      </c>
      <c r="P1017" s="23">
        <v>0.9</v>
      </c>
      <c r="Q1017" s="23">
        <v>0.95</v>
      </c>
      <c r="S1017" s="23"/>
      <c r="T1017" s="25">
        <f>J1017+M1017</f>
        <v>580</v>
      </c>
      <c r="U1017" s="21">
        <f>ROUNDDOWN(IF(T1017=T1016,U1016,(ROW()-715)/333),2)</f>
        <v>0.9</v>
      </c>
      <c r="V1017" s="21">
        <f>ROUNDDOWN(IF(O1017=O1016,V1016,(ROW()-430)/54+0.01),2)</f>
        <v>10.88</v>
      </c>
      <c r="W1017" s="25">
        <f>ROUNDDOWN(IF(I1017=I1016,W1016,MAX(_xlfn.NORM.INV((ROW()-646)/402,250,43),150))/10,0)*10</f>
        <v>310</v>
      </c>
      <c r="X1017" s="21">
        <f>ROUNDDOWN(IF(W1017=W1016,X1016,(ROW()-646)/402),2)</f>
        <v>0.92</v>
      </c>
      <c r="Y1017" s="3">
        <f>ROUNDDOWN(IF(L1017=L1016,Y1016,MAX(_xlfn.NORM.INV((ROW()-715)/333,250,43),150))/10,0)*10</f>
        <v>300</v>
      </c>
      <c r="Z1017" s="21" t="e">
        <f>ROUNDDOWN(IF(Y1017=Y1016,Z1016,(ROW()-715)/333),2)</f>
        <v>#NUM!</v>
      </c>
      <c r="AA1017" s="2"/>
      <c r="AB1017" s="2"/>
    </row>
    <row r="1018" spans="1:28" x14ac:dyDescent="0.2">
      <c r="A1018" s="3" t="s">
        <v>2305</v>
      </c>
      <c r="B1018" s="3" t="s">
        <v>2306</v>
      </c>
      <c r="C1018" s="14" t="s">
        <v>2307</v>
      </c>
      <c r="E1018" s="3" t="s">
        <v>2308</v>
      </c>
      <c r="F1018" s="3" t="s">
        <v>2309</v>
      </c>
      <c r="G1018" s="3" t="s">
        <v>20</v>
      </c>
      <c r="H1018" s="3" t="s">
        <v>21</v>
      </c>
      <c r="I1018" s="3">
        <v>36</v>
      </c>
      <c r="J1018" s="3">
        <v>310</v>
      </c>
      <c r="K1018" s="21">
        <v>0.92</v>
      </c>
      <c r="L1018" s="3">
        <v>74</v>
      </c>
      <c r="M1018" s="3">
        <v>300</v>
      </c>
      <c r="N1018" s="21">
        <v>0.9</v>
      </c>
      <c r="O1018" s="25">
        <v>610</v>
      </c>
      <c r="P1018" s="21">
        <v>0.83</v>
      </c>
      <c r="Q1018" s="21">
        <v>0.74</v>
      </c>
      <c r="T1018" s="25">
        <f>J1018+M1018</f>
        <v>610</v>
      </c>
      <c r="U1018" s="21">
        <f>ROUNDDOWN(IF(T1018=T1017,U1017,(ROW()-646)/69+0.01),2)</f>
        <v>5.4</v>
      </c>
      <c r="V1018" s="21">
        <v>0.74</v>
      </c>
      <c r="W1018" s="25">
        <f>ROUNDDOWN(IF(I1018=I1017,W1017,MAX(_xlfn.NORM.INV((ROW()-646)/402,250,43),150))/10,0)*10</f>
        <v>310</v>
      </c>
      <c r="X1018" s="21">
        <f>ROUNDDOWN(IF(W1018=W1017,X1017,(ROW()-646)/402),2)</f>
        <v>0.92</v>
      </c>
      <c r="Y1018" s="3" t="e">
        <f>ROUNDDOWN(IF(L1018=L1019,Y1017,MAX(_xlfn.NORM.INV((ROW()-646)/69,250,43),150))/10,0)*10</f>
        <v>#NUM!</v>
      </c>
      <c r="Z1018" s="21" t="e">
        <f>ROUNDDOWN(IF(Y1018=Y1017,Z1017,(ROW()-646)/69+0.02),2)</f>
        <v>#NUM!</v>
      </c>
    </row>
    <row r="1019" spans="1:28" x14ac:dyDescent="0.2">
      <c r="A1019" s="4" t="s">
        <v>1091</v>
      </c>
      <c r="B1019" s="10" t="s">
        <v>1092</v>
      </c>
      <c r="C1019" s="14" t="s">
        <v>1093</v>
      </c>
      <c r="D1019" s="10"/>
      <c r="E1019" s="3" t="s">
        <v>144</v>
      </c>
      <c r="F1019" s="3" t="s">
        <v>1094</v>
      </c>
      <c r="G1019" s="3" t="s">
        <v>20</v>
      </c>
      <c r="H1019" s="3" t="s">
        <v>67</v>
      </c>
      <c r="I1019" s="3">
        <v>37</v>
      </c>
      <c r="J1019" s="3">
        <v>310</v>
      </c>
      <c r="K1019" s="21">
        <v>0.92</v>
      </c>
      <c r="L1019" s="3">
        <v>97</v>
      </c>
      <c r="M1019" s="3">
        <v>330</v>
      </c>
      <c r="N1019" s="21">
        <v>0.96</v>
      </c>
      <c r="O1019" s="25">
        <v>640</v>
      </c>
      <c r="P1019" s="21">
        <v>0.97</v>
      </c>
      <c r="Q1019" s="21">
        <v>0.99</v>
      </c>
      <c r="T1019" s="25">
        <f>J1019+M1019</f>
        <v>640</v>
      </c>
      <c r="U1019" s="21">
        <f>ROUNDDOWN(IF(T1019=T1018,U1018,(ROW()-715)/333),2)</f>
        <v>0.91</v>
      </c>
      <c r="V1019" s="21">
        <f>ROUNDDOWN(IF(O1019=O1018,V1018,(ROW()-558)/8+0.12),2)</f>
        <v>57.74</v>
      </c>
      <c r="W1019" s="25">
        <f>ROUNDDOWN(IF(I1019=I1018,W1018,MAX(_xlfn.NORM.INV((ROW()-646)/402,250,43),150))/10,0)*10</f>
        <v>310</v>
      </c>
      <c r="X1019" s="21">
        <f>ROUNDDOWN(IF(W1019=W1018,X1018,(ROW()-646)/402),2)</f>
        <v>0.92</v>
      </c>
      <c r="Y1019" s="3">
        <f>ROUNDDOWN(IF(L1019=L1018,Y1018,MAX(_xlfn.NORM.INV((ROW()-715)/333,250,43),150))/10,0)*10</f>
        <v>300</v>
      </c>
      <c r="Z1019" s="21" t="e">
        <f>ROUNDDOWN(IF(Y1019=Y1018,Z1018,(ROW()-715)/333),2)</f>
        <v>#NUM!</v>
      </c>
    </row>
    <row r="1020" spans="1:28" x14ac:dyDescent="0.2">
      <c r="A1020" s="4" t="s">
        <v>1856</v>
      </c>
      <c r="B1020" s="10" t="s">
        <v>1857</v>
      </c>
      <c r="C1020" s="14" t="s">
        <v>1827</v>
      </c>
      <c r="D1020" s="10"/>
      <c r="E1020" s="3" t="s">
        <v>1744</v>
      </c>
      <c r="F1020" s="3" t="s">
        <v>1744</v>
      </c>
      <c r="G1020" s="3" t="s">
        <v>20</v>
      </c>
      <c r="H1020" s="3" t="s">
        <v>21</v>
      </c>
      <c r="I1020" s="3">
        <v>38</v>
      </c>
      <c r="J1020" s="3">
        <v>310</v>
      </c>
      <c r="K1020" s="21">
        <v>0.92</v>
      </c>
      <c r="L1020" s="3">
        <v>0</v>
      </c>
      <c r="M1020" s="3">
        <v>150</v>
      </c>
      <c r="N1020" s="21">
        <v>0.01</v>
      </c>
      <c r="O1020" s="25">
        <v>460</v>
      </c>
      <c r="P1020" s="21">
        <v>0.21</v>
      </c>
      <c r="Q1020" s="21">
        <v>0.26</v>
      </c>
      <c r="T1020" s="25">
        <f>J1020+M1020</f>
        <v>460</v>
      </c>
      <c r="U1020" s="21">
        <f>ROUNDDOWN(IF(T1020=T1019,U1019,(ROW()-646)/69+0.01),2)</f>
        <v>5.43</v>
      </c>
      <c r="V1020" s="21">
        <f>ROUNDDOWN(IF(O1020=O1019,V1019,(ROW()-91)/19+0.05),2)</f>
        <v>48.94</v>
      </c>
      <c r="W1020" s="25">
        <f>ROUNDDOWN(IF(I1020=I1019,W1019,MAX(_xlfn.NORM.INV((ROW()-646)/402,250,43),150))/10,0)*10</f>
        <v>310</v>
      </c>
      <c r="X1020" s="21">
        <f>ROUNDDOWN(IF(W1020=W1019,X1019,(ROW()-646)/402),2)</f>
        <v>0.92</v>
      </c>
      <c r="Y1020" s="3" t="e">
        <f>ROUNDDOWN(IF(L1020=L1021,Y1019,MAX(_xlfn.NORM.INV((ROW()-646)/69,250,43),150))/10,0)*10</f>
        <v>#NUM!</v>
      </c>
      <c r="Z1020" s="21" t="e">
        <f>ROUNDDOWN(IF(Y1020=Y1019,Z1019,(ROW()-646)/69+0.02),2)</f>
        <v>#NUM!</v>
      </c>
    </row>
    <row r="1021" spans="1:28" x14ac:dyDescent="0.2">
      <c r="A1021" s="4" t="s">
        <v>595</v>
      </c>
      <c r="B1021" s="10" t="s">
        <v>596</v>
      </c>
      <c r="C1021" s="14" t="s">
        <v>592</v>
      </c>
      <c r="D1021" s="10"/>
      <c r="E1021" s="3" t="s">
        <v>576</v>
      </c>
      <c r="F1021" s="3" t="s">
        <v>577</v>
      </c>
      <c r="G1021" s="3" t="s">
        <v>20</v>
      </c>
      <c r="H1021" s="3" t="s">
        <v>21</v>
      </c>
      <c r="I1021" s="3">
        <v>39</v>
      </c>
      <c r="J1021" s="3">
        <v>310</v>
      </c>
      <c r="K1021" s="21">
        <v>0.92</v>
      </c>
      <c r="L1021" s="3">
        <v>20</v>
      </c>
      <c r="M1021" s="3">
        <v>240</v>
      </c>
      <c r="N1021" s="21">
        <v>0.45</v>
      </c>
      <c r="O1021" s="25">
        <v>550</v>
      </c>
      <c r="P1021" s="21">
        <v>0.69</v>
      </c>
      <c r="Q1021" s="21">
        <v>0.64</v>
      </c>
      <c r="T1021" s="25">
        <f>J1021+M1021</f>
        <v>550</v>
      </c>
      <c r="U1021" s="21">
        <f>ROUNDDOWN(IF(T1021=T1020,U1020,(ROW()-646)/69+0.01),2)</f>
        <v>5.44</v>
      </c>
      <c r="V1021" s="21">
        <f>ROUNDDOWN(IF(O1021=O1020,V1020,(ROW()-798)/14+0.14),2)</f>
        <v>16.059999999999999</v>
      </c>
      <c r="W1021" s="25">
        <f>ROUNDDOWN(IF(I1021=I1020,W1020,MAX(_xlfn.NORM.INV((ROW()-646)/402,250,43),150))/10,0)*10</f>
        <v>310</v>
      </c>
      <c r="X1021" s="21">
        <f>ROUNDDOWN(IF(W1021=W1020,X1020,(ROW()-646)/402),2)</f>
        <v>0.92</v>
      </c>
      <c r="Y1021" s="3" t="e">
        <f>ROUNDDOWN(IF(L1021=L1022,Y1020,MAX(_xlfn.NORM.INV((ROW()-646)/69,250,43),150))/10,0)*10</f>
        <v>#NUM!</v>
      </c>
      <c r="Z1021" s="21" t="e">
        <f>ROUNDDOWN(IF(Y1021=Y1020,Z1020,(ROW()-646)/69+0.02),2)</f>
        <v>#NUM!</v>
      </c>
    </row>
    <row r="1022" spans="1:28" x14ac:dyDescent="0.2">
      <c r="A1022" s="4" t="s">
        <v>452</v>
      </c>
      <c r="B1022" s="10" t="s">
        <v>453</v>
      </c>
      <c r="C1022" s="14" t="s">
        <v>437</v>
      </c>
      <c r="D1022" s="10"/>
      <c r="E1022" s="3" t="s">
        <v>203</v>
      </c>
      <c r="F1022" s="3" t="s">
        <v>423</v>
      </c>
      <c r="G1022" s="3" t="s">
        <v>20</v>
      </c>
      <c r="H1022" s="3" t="s">
        <v>67</v>
      </c>
      <c r="I1022" s="3">
        <v>40</v>
      </c>
      <c r="J1022" s="3">
        <v>310</v>
      </c>
      <c r="K1022" s="21">
        <v>0.92</v>
      </c>
      <c r="L1022" s="3">
        <v>98</v>
      </c>
      <c r="M1022" s="3">
        <v>330</v>
      </c>
      <c r="N1022" s="21">
        <v>0.96</v>
      </c>
      <c r="O1022" s="25">
        <v>640</v>
      </c>
      <c r="P1022" s="21">
        <v>0.97</v>
      </c>
      <c r="Q1022" s="21">
        <v>0.99</v>
      </c>
      <c r="T1022" s="25">
        <f>J1022+M1022</f>
        <v>640</v>
      </c>
      <c r="U1022" s="21">
        <f>ROUNDDOWN(IF(T1022=T1021,U1021,(ROW()-715)/333),2)</f>
        <v>0.92</v>
      </c>
      <c r="V1022" s="21">
        <f>ROUNDDOWN(IF(O1022=O1021,V1021,(ROW()-430)/54+0.01),2)</f>
        <v>10.97</v>
      </c>
      <c r="W1022" s="25">
        <f>ROUNDDOWN(IF(I1022=I1021,W1021,MAX(_xlfn.NORM.INV((ROW()-646)/402,250,43),150))/10,0)*10</f>
        <v>310</v>
      </c>
      <c r="X1022" s="21">
        <f>ROUNDDOWN(IF(W1022=W1021,X1021,(ROW()-646)/402),2)</f>
        <v>0.92</v>
      </c>
      <c r="Y1022" s="3">
        <f>ROUNDDOWN(IF(L1022=L1021,Y1021,MAX(_xlfn.NORM.INV((ROW()-715)/333,250,43),150))/10,0)*10</f>
        <v>310</v>
      </c>
      <c r="Z1022" s="21" t="e">
        <f>ROUNDDOWN(IF(Y1022=Y1021,Z1021,(ROW()-715)/333),2)</f>
        <v>#NUM!</v>
      </c>
    </row>
    <row r="1023" spans="1:28" x14ac:dyDescent="0.2">
      <c r="A1023" s="4" t="s">
        <v>680</v>
      </c>
      <c r="B1023" s="10" t="s">
        <v>681</v>
      </c>
      <c r="C1023" s="14" t="s">
        <v>674</v>
      </c>
      <c r="D1023" s="10"/>
      <c r="E1023" s="3" t="s">
        <v>65</v>
      </c>
      <c r="F1023" s="3" t="s">
        <v>675</v>
      </c>
      <c r="G1023" s="3" t="s">
        <v>20</v>
      </c>
      <c r="H1023" s="3" t="s">
        <v>67</v>
      </c>
      <c r="I1023" s="3">
        <v>40</v>
      </c>
      <c r="J1023" s="3">
        <v>310</v>
      </c>
      <c r="K1023" s="21">
        <v>0.92</v>
      </c>
      <c r="L1023" s="3">
        <v>88</v>
      </c>
      <c r="M1023" s="3">
        <v>320</v>
      </c>
      <c r="N1023" s="21">
        <v>0.94</v>
      </c>
      <c r="O1023" s="25">
        <v>630</v>
      </c>
      <c r="P1023" s="21">
        <v>0.96</v>
      </c>
      <c r="Q1023" s="21">
        <v>0.99</v>
      </c>
      <c r="T1023" s="25">
        <f>J1023+M1023</f>
        <v>630</v>
      </c>
      <c r="U1023" s="21">
        <f>ROUNDDOWN(IF(T1023=T1022,U1022,(ROW()-715)/333),2)</f>
        <v>0.92</v>
      </c>
      <c r="V1023" s="21">
        <f>ROUNDDOWN(IF(O1023=O1022,V1022,(ROW()-670)/66+0.03),2)</f>
        <v>5.37</v>
      </c>
      <c r="W1023" s="25">
        <f>ROUNDDOWN(IF(I1023=I1022,W1022,MAX(_xlfn.NORM.INV((ROW()-646)/402,250,43),150))/10,0)*10</f>
        <v>310</v>
      </c>
      <c r="X1023" s="21">
        <f>ROUNDDOWN(IF(W1023=W1022,X1022,(ROW()-646)/402),2)</f>
        <v>0.92</v>
      </c>
      <c r="Y1023" s="3">
        <f>ROUNDDOWN(IF(L1023=L1022,Y1022,MAX(_xlfn.NORM.INV((ROW()-715)/333,250,43),150))/10,0)*10</f>
        <v>310</v>
      </c>
      <c r="Z1023" s="21" t="e">
        <f>ROUNDDOWN(IF(Y1023=Y1022,Z1022,(ROW()-715)/333),2)</f>
        <v>#NUM!</v>
      </c>
    </row>
    <row r="1024" spans="1:28" x14ac:dyDescent="0.2">
      <c r="A1024" s="4" t="s">
        <v>1836</v>
      </c>
      <c r="B1024" s="10" t="s">
        <v>1837</v>
      </c>
      <c r="C1024" s="14" t="s">
        <v>1827</v>
      </c>
      <c r="D1024" s="10"/>
      <c r="E1024" s="3" t="s">
        <v>1744</v>
      </c>
      <c r="F1024" s="3" t="s">
        <v>1744</v>
      </c>
      <c r="G1024" s="3" t="s">
        <v>20</v>
      </c>
      <c r="H1024" s="3" t="s">
        <v>21</v>
      </c>
      <c r="I1024" s="3">
        <v>41</v>
      </c>
      <c r="J1024" s="3">
        <v>310</v>
      </c>
      <c r="K1024" s="21">
        <v>0.92</v>
      </c>
      <c r="L1024" s="3">
        <v>7</v>
      </c>
      <c r="M1024" s="3">
        <v>220</v>
      </c>
      <c r="N1024" s="21">
        <v>0.28000000000000003</v>
      </c>
      <c r="O1024" s="25">
        <v>530</v>
      </c>
      <c r="P1024" s="21">
        <v>0.56999999999999995</v>
      </c>
      <c r="Q1024" s="21">
        <v>0.68</v>
      </c>
      <c r="T1024" s="25">
        <f>J1024+M1024</f>
        <v>530</v>
      </c>
      <c r="U1024" s="21">
        <f>ROUNDDOWN(IF(T1024=T1023,U1023,(ROW()-646)/69+0.01),2)</f>
        <v>5.48</v>
      </c>
      <c r="V1024" s="21">
        <f>ROUNDDOWN(IF(O1024=O1023,V1023,(ROW()-91)/19+0.05),2)</f>
        <v>49.15</v>
      </c>
      <c r="W1024" s="25">
        <f>ROUNDDOWN(IF(I1024=I1023,W1023,MAX(_xlfn.NORM.INV((ROW()-646)/402,250,43),150))/10,0)*10</f>
        <v>310</v>
      </c>
      <c r="X1024" s="21">
        <f>ROUNDDOWN(IF(W1024=W1023,X1023,(ROW()-646)/402),2)</f>
        <v>0.92</v>
      </c>
      <c r="Y1024" s="3" t="e">
        <f>ROUNDDOWN(IF(L1024=L1025,Y1023,MAX(_xlfn.NORM.INV((ROW()-646)/69,250,43),150))/10,0)*10</f>
        <v>#NUM!</v>
      </c>
      <c r="Z1024" s="21" t="e">
        <f>ROUNDDOWN(IF(Y1024=Y1023,Z1023,(ROW()-646)/69+0.02),2)</f>
        <v>#NUM!</v>
      </c>
    </row>
    <row r="1025" spans="1:28" x14ac:dyDescent="0.2">
      <c r="A1025" s="4" t="s">
        <v>72</v>
      </c>
      <c r="B1025" s="4" t="s">
        <v>73</v>
      </c>
      <c r="C1025" s="14" t="s">
        <v>64</v>
      </c>
      <c r="D1025" s="4"/>
      <c r="E1025" s="3" t="s">
        <v>65</v>
      </c>
      <c r="F1025" s="3" t="s">
        <v>66</v>
      </c>
      <c r="G1025" s="3" t="s">
        <v>20</v>
      </c>
      <c r="H1025" s="3" t="s">
        <v>67</v>
      </c>
      <c r="I1025" s="3">
        <v>41</v>
      </c>
      <c r="J1025" s="3">
        <v>310</v>
      </c>
      <c r="K1025" s="21">
        <v>0.92</v>
      </c>
      <c r="L1025" s="3">
        <v>48</v>
      </c>
      <c r="M1025" s="2">
        <v>270</v>
      </c>
      <c r="N1025" s="23">
        <v>0.68</v>
      </c>
      <c r="O1025" s="28">
        <v>580</v>
      </c>
      <c r="P1025" s="23">
        <v>0.9</v>
      </c>
      <c r="Q1025" s="23">
        <v>0.86</v>
      </c>
      <c r="S1025" s="23"/>
      <c r="T1025" s="25">
        <f>J1025+M1025</f>
        <v>580</v>
      </c>
      <c r="U1025" s="21">
        <f>ROUNDDOWN(IF(T1025=T1024,U1024,(ROW()-715)/333),2)</f>
        <v>0.93</v>
      </c>
      <c r="V1025" s="21">
        <f>ROUNDDOWN(IF(O1025=O1024,V1024,(ROW()-670)/66+0.03),2)</f>
        <v>5.4</v>
      </c>
      <c r="W1025" s="25">
        <f>ROUNDDOWN(IF(I1025=I1024,W1024,MAX(_xlfn.NORM.INV((ROW()-646)/402,250,43),150))/10,0)*10</f>
        <v>310</v>
      </c>
      <c r="X1025" s="21">
        <f>ROUNDDOWN(IF(W1025=W1024,X1024,(ROW()-646)/402),2)</f>
        <v>0.92</v>
      </c>
      <c r="Y1025" s="3">
        <f>ROUNDDOWN(IF(L1025=L1024,Y1024,MAX(_xlfn.NORM.INV((ROW()-715)/333,250,43),150))/10,0)*10</f>
        <v>310</v>
      </c>
      <c r="Z1025" s="21" t="e">
        <f>ROUNDDOWN(IF(Y1025=Y1024,Z1024,(ROW()-715)/333),2)</f>
        <v>#NUM!</v>
      </c>
      <c r="AA1025" s="2"/>
      <c r="AB1025" s="2"/>
    </row>
    <row r="1026" spans="1:28" x14ac:dyDescent="0.2">
      <c r="A1026" s="4" t="s">
        <v>86</v>
      </c>
      <c r="B1026" s="4" t="s">
        <v>87</v>
      </c>
      <c r="C1026" s="14" t="s">
        <v>64</v>
      </c>
      <c r="D1026" s="4"/>
      <c r="E1026" s="3" t="s">
        <v>65</v>
      </c>
      <c r="F1026" s="3" t="s">
        <v>66</v>
      </c>
      <c r="G1026" s="3" t="s">
        <v>20</v>
      </c>
      <c r="H1026" s="3" t="s">
        <v>67</v>
      </c>
      <c r="I1026" s="3">
        <v>41</v>
      </c>
      <c r="J1026" s="3">
        <v>310</v>
      </c>
      <c r="K1026" s="21">
        <v>0.92</v>
      </c>
      <c r="L1026" s="3">
        <v>77</v>
      </c>
      <c r="M1026" s="3">
        <v>310</v>
      </c>
      <c r="N1026" s="21">
        <v>0.91</v>
      </c>
      <c r="O1026" s="25">
        <v>620</v>
      </c>
      <c r="P1026" s="21">
        <v>0.95</v>
      </c>
      <c r="Q1026" s="21">
        <v>0.95</v>
      </c>
      <c r="T1026" s="25">
        <f>J1026+M1026</f>
        <v>620</v>
      </c>
      <c r="U1026" s="21">
        <f>ROUNDDOWN(IF(T1026=T1025,U1025,(ROW()-715)/333),2)</f>
        <v>0.93</v>
      </c>
      <c r="V1026" s="21">
        <f>ROUNDDOWN(IF(O1026=O1025,V1025,(ROW()-670)/66+0.03),2)</f>
        <v>5.42</v>
      </c>
      <c r="W1026" s="25">
        <f>ROUNDDOWN(IF(I1026=I1025,W1025,MAX(_xlfn.NORM.INV((ROW()-646)/402,250,43),150))/10,0)*10</f>
        <v>310</v>
      </c>
      <c r="X1026" s="21">
        <f>ROUNDDOWN(IF(W1026=W1025,X1025,(ROW()-646)/402),2)</f>
        <v>0.92</v>
      </c>
      <c r="Y1026" s="3">
        <f>ROUNDDOWN(IF(L1026=L1025,Y1025,MAX(_xlfn.NORM.INV((ROW()-715)/333,250,43),150))/10,0)*10</f>
        <v>310</v>
      </c>
      <c r="Z1026" s="21" t="e">
        <f>ROUNDDOWN(IF(Y1026=Y1025,Z1025,(ROW()-715)/333),2)</f>
        <v>#NUM!</v>
      </c>
    </row>
    <row r="1027" spans="1:28" x14ac:dyDescent="0.2">
      <c r="A1027" s="3" t="s">
        <v>2312</v>
      </c>
      <c r="B1027" s="3" t="s">
        <v>2313</v>
      </c>
      <c r="C1027" s="14" t="s">
        <v>2307</v>
      </c>
      <c r="E1027" s="3" t="s">
        <v>2308</v>
      </c>
      <c r="F1027" s="3" t="s">
        <v>2309</v>
      </c>
      <c r="G1027" s="3" t="s">
        <v>20</v>
      </c>
      <c r="H1027" s="3" t="s">
        <v>21</v>
      </c>
      <c r="I1027" s="3">
        <v>41</v>
      </c>
      <c r="J1027" s="3">
        <v>310</v>
      </c>
      <c r="K1027" s="21">
        <v>0.92</v>
      </c>
      <c r="L1027" s="3">
        <v>93</v>
      </c>
      <c r="M1027" s="3">
        <v>330</v>
      </c>
      <c r="N1027" s="21">
        <v>0.99</v>
      </c>
      <c r="O1027" s="25">
        <v>640</v>
      </c>
      <c r="P1027" s="21">
        <v>0.93</v>
      </c>
      <c r="Q1027" s="21">
        <v>0.99</v>
      </c>
      <c r="T1027" s="25">
        <f>J1027+M1027</f>
        <v>640</v>
      </c>
      <c r="U1027" s="21">
        <f>ROUNDDOWN(IF(T1027=T1026,U1026,(ROW()-646)/69+0.01),2)</f>
        <v>5.53</v>
      </c>
      <c r="V1027" s="21">
        <v>0.99</v>
      </c>
      <c r="W1027" s="25">
        <f>ROUNDDOWN(IF(I1027=I1026,W1026,MAX(_xlfn.NORM.INV((ROW()-646)/402,250,43),150))/10,0)*10</f>
        <v>310</v>
      </c>
      <c r="X1027" s="21">
        <f>ROUNDDOWN(IF(W1027=W1026,X1026,(ROW()-646)/402),2)</f>
        <v>0.92</v>
      </c>
      <c r="Y1027" s="3" t="e">
        <f>ROUNDDOWN(IF(L1027=L1028,Y1026,MAX(_xlfn.NORM.INV((ROW()-646)/69,250,43),150))/10,0)*10</f>
        <v>#NUM!</v>
      </c>
      <c r="Z1027" s="21" t="e">
        <f>ROUNDDOWN(IF(Y1027=Y1026,Z1026,(ROW()-646)/69+0.02),2)</f>
        <v>#NUM!</v>
      </c>
    </row>
    <row r="1028" spans="1:28" x14ac:dyDescent="0.2">
      <c r="A1028" s="4" t="s">
        <v>76</v>
      </c>
      <c r="B1028" s="4" t="s">
        <v>77</v>
      </c>
      <c r="C1028" s="14" t="s">
        <v>64</v>
      </c>
      <c r="D1028" s="4"/>
      <c r="E1028" s="3" t="s">
        <v>65</v>
      </c>
      <c r="F1028" s="3" t="s">
        <v>66</v>
      </c>
      <c r="G1028" s="3" t="s">
        <v>20</v>
      </c>
      <c r="H1028" s="3" t="s">
        <v>67</v>
      </c>
      <c r="I1028" s="3">
        <v>42</v>
      </c>
      <c r="J1028" s="3">
        <v>320</v>
      </c>
      <c r="K1028" s="21">
        <v>0.95</v>
      </c>
      <c r="L1028" s="3">
        <v>60</v>
      </c>
      <c r="M1028" s="3">
        <v>290</v>
      </c>
      <c r="N1028" s="21">
        <v>0.82</v>
      </c>
      <c r="O1028" s="25">
        <v>610</v>
      </c>
      <c r="P1028" s="21">
        <v>0.94</v>
      </c>
      <c r="Q1028" s="21">
        <v>0.92</v>
      </c>
      <c r="T1028" s="25">
        <f>J1028+M1028</f>
        <v>610</v>
      </c>
      <c r="U1028" s="21">
        <f>ROUNDDOWN(IF(T1028=T1027,U1027,(ROW()-715)/333),2)</f>
        <v>0.93</v>
      </c>
      <c r="V1028" s="21">
        <f>ROUNDDOWN(IF(O1028=O1027,V1027,(ROW()-670)/66+0.03),2)</f>
        <v>5.45</v>
      </c>
      <c r="W1028" s="25">
        <f>ROUNDDOWN(IF(I1028=I1027,W1027,MAX(_xlfn.NORM.INV((ROW()-646)/402,250,43),150))/10,0)*10</f>
        <v>320</v>
      </c>
      <c r="X1028" s="21">
        <f>ROUNDDOWN(IF(W1028=W1027,X1027,(ROW()-646)/402),2)</f>
        <v>0.95</v>
      </c>
      <c r="Y1028" s="3">
        <f>ROUNDDOWN(IF(L1028=L1027,Y1027,MAX(_xlfn.NORM.INV((ROW()-715)/333,250,43),150))/10,0)*10</f>
        <v>310</v>
      </c>
      <c r="Z1028" s="21" t="e">
        <f>ROUNDDOWN(IF(Y1028=Y1027,Z1027,(ROW()-715)/333),2)</f>
        <v>#NUM!</v>
      </c>
    </row>
    <row r="1029" spans="1:28" x14ac:dyDescent="0.2">
      <c r="A1029" s="4" t="s">
        <v>1842</v>
      </c>
      <c r="B1029" s="10" t="s">
        <v>1843</v>
      </c>
      <c r="C1029" s="14" t="s">
        <v>1827</v>
      </c>
      <c r="D1029" s="10"/>
      <c r="E1029" s="3" t="s">
        <v>1744</v>
      </c>
      <c r="F1029" s="3" t="s">
        <v>1744</v>
      </c>
      <c r="G1029" s="3" t="s">
        <v>20</v>
      </c>
      <c r="H1029" s="3" t="s">
        <v>21</v>
      </c>
      <c r="I1029" s="3">
        <v>44</v>
      </c>
      <c r="J1029" s="3">
        <v>320</v>
      </c>
      <c r="K1029" s="21">
        <v>0.95</v>
      </c>
      <c r="L1029" s="3">
        <v>71</v>
      </c>
      <c r="M1029" s="3">
        <v>290</v>
      </c>
      <c r="N1029" s="21">
        <v>0.84</v>
      </c>
      <c r="O1029" s="25">
        <v>610</v>
      </c>
      <c r="P1029" s="21">
        <v>0.83</v>
      </c>
      <c r="Q1029" s="21">
        <v>0.94</v>
      </c>
      <c r="T1029" s="25">
        <f>J1029+M1029</f>
        <v>610</v>
      </c>
      <c r="U1029" s="21">
        <f>ROUNDDOWN(IF(T1029=T1028,U1028,(ROW()-646)/69+0.01),2)</f>
        <v>0.93</v>
      </c>
      <c r="V1029" s="21">
        <f>ROUNDDOWN(IF(O1029=O1028,V1028,(ROW()-91)/19+0.05),2)</f>
        <v>5.45</v>
      </c>
      <c r="W1029" s="25">
        <f>ROUNDDOWN(IF(I1029=I1028,W1028,MAX(_xlfn.NORM.INV((ROW()-646)/402,250,43),150))/10,0)*10</f>
        <v>320</v>
      </c>
      <c r="X1029" s="21">
        <f>ROUNDDOWN(IF(W1029=W1028,X1028,(ROW()-646)/402),2)</f>
        <v>0.95</v>
      </c>
      <c r="Y1029" s="3" t="e">
        <f>ROUNDDOWN(IF(L1029=L1030,Y1028,MAX(_xlfn.NORM.INV((ROW()-646)/69,250,43),150))/10,0)*10</f>
        <v>#NUM!</v>
      </c>
      <c r="Z1029" s="21" t="e">
        <f>ROUNDDOWN(IF(Y1029=Y1028,Z1028,(ROW()-646)/69+0.02),2)</f>
        <v>#NUM!</v>
      </c>
    </row>
    <row r="1030" spans="1:28" x14ac:dyDescent="0.2">
      <c r="A1030" s="4" t="s">
        <v>1177</v>
      </c>
      <c r="B1030" s="10" t="s">
        <v>1178</v>
      </c>
      <c r="C1030" s="14" t="s">
        <v>1179</v>
      </c>
      <c r="D1030" s="10"/>
      <c r="E1030" s="3" t="s">
        <v>280</v>
      </c>
      <c r="F1030" s="3" t="s">
        <v>1180</v>
      </c>
      <c r="G1030" s="3" t="s">
        <v>20</v>
      </c>
      <c r="H1030" s="3" t="s">
        <v>21</v>
      </c>
      <c r="I1030" s="3">
        <v>44</v>
      </c>
      <c r="J1030" s="3">
        <v>320</v>
      </c>
      <c r="K1030" s="21">
        <v>0.95</v>
      </c>
      <c r="L1030" s="3">
        <v>43</v>
      </c>
      <c r="M1030" s="3">
        <v>270</v>
      </c>
      <c r="N1030" s="21">
        <v>0.7</v>
      </c>
      <c r="O1030" s="25">
        <v>590</v>
      </c>
      <c r="P1030" s="21">
        <v>0.8</v>
      </c>
      <c r="Q1030" s="21">
        <v>0.74</v>
      </c>
      <c r="T1030" s="25">
        <f>J1030+M1030</f>
        <v>590</v>
      </c>
      <c r="U1030" s="21">
        <f>ROUNDDOWN(IF(T1030=T1029,U1029,(ROW()-646)/69+0.01),2)</f>
        <v>5.57</v>
      </c>
      <c r="V1030" s="21">
        <v>0.74</v>
      </c>
      <c r="W1030" s="25">
        <f>ROUNDDOWN(IF(I1030=I1029,W1029,MAX(_xlfn.NORM.INV((ROW()-646)/402,250,43),150))/10,0)*10</f>
        <v>320</v>
      </c>
      <c r="X1030" s="21">
        <f>ROUNDDOWN(IF(W1030=W1029,X1029,(ROW()-646)/402),2)</f>
        <v>0.95</v>
      </c>
      <c r="Y1030" s="3" t="e">
        <f>ROUNDDOWN(IF(L1030=L1031,Y1029,MAX(_xlfn.NORM.INV((ROW()-646)/69,250,43),150))/10,0)*10</f>
        <v>#NUM!</v>
      </c>
      <c r="Z1030" s="21" t="e">
        <f>ROUNDDOWN(IF(Y1030=Y1029,Z1029,(ROW()-646)/69+0.02),2)</f>
        <v>#NUM!</v>
      </c>
    </row>
    <row r="1031" spans="1:28" x14ac:dyDescent="0.2">
      <c r="A1031" s="4" t="s">
        <v>74</v>
      </c>
      <c r="B1031" s="4" t="s">
        <v>75</v>
      </c>
      <c r="C1031" s="14" t="s">
        <v>64</v>
      </c>
      <c r="D1031" s="4"/>
      <c r="E1031" s="3" t="s">
        <v>65</v>
      </c>
      <c r="F1031" s="3" t="s">
        <v>66</v>
      </c>
      <c r="G1031" s="3" t="s">
        <v>20</v>
      </c>
      <c r="H1031" s="3" t="s">
        <v>67</v>
      </c>
      <c r="I1031" s="3">
        <v>49</v>
      </c>
      <c r="J1031" s="3">
        <v>320</v>
      </c>
      <c r="K1031" s="21">
        <v>0.95</v>
      </c>
      <c r="L1031" s="3">
        <v>69</v>
      </c>
      <c r="M1031" s="3">
        <v>300</v>
      </c>
      <c r="N1031" s="21">
        <v>0.9</v>
      </c>
      <c r="O1031" s="25">
        <v>620</v>
      </c>
      <c r="P1031" s="21">
        <v>0.95</v>
      </c>
      <c r="Q1031" s="21">
        <v>0.95</v>
      </c>
      <c r="T1031" s="25">
        <f>J1031+M1031</f>
        <v>620</v>
      </c>
      <c r="U1031" s="21">
        <f>ROUNDDOWN(IF(T1031=T1030,U1030,(ROW()-715)/333),2)</f>
        <v>0.94</v>
      </c>
      <c r="V1031" s="21">
        <f>ROUNDDOWN(IF(O1031=O1030,V1030,(ROW()-670)/66+0.03),2)</f>
        <v>5.49</v>
      </c>
      <c r="W1031" s="25">
        <f>ROUNDDOWN(IF(I1031=I1030,W1030,MAX(_xlfn.NORM.INV((ROW()-646)/402,250,43),150))/10,0)*10</f>
        <v>320</v>
      </c>
      <c r="X1031" s="21">
        <f>ROUNDDOWN(IF(W1031=W1030,X1030,(ROW()-646)/402),2)</f>
        <v>0.95</v>
      </c>
      <c r="Y1031" s="3">
        <f>ROUNDDOWN(IF(L1031=L1030,Y1030,MAX(_xlfn.NORM.INV((ROW()-715)/333,250,43),150))/10,0)*10</f>
        <v>320</v>
      </c>
      <c r="Z1031" s="21" t="e">
        <f>ROUNDDOWN(IF(Y1031=Y1030,Z1030,(ROW()-715)/333),2)</f>
        <v>#NUM!</v>
      </c>
    </row>
    <row r="1032" spans="1:28" x14ac:dyDescent="0.2">
      <c r="A1032" s="4" t="s">
        <v>78</v>
      </c>
      <c r="B1032" s="4" t="s">
        <v>79</v>
      </c>
      <c r="C1032" s="14" t="s">
        <v>64</v>
      </c>
      <c r="D1032" s="4"/>
      <c r="E1032" s="3" t="s">
        <v>65</v>
      </c>
      <c r="F1032" s="3" t="s">
        <v>66</v>
      </c>
      <c r="G1032" s="3" t="s">
        <v>20</v>
      </c>
      <c r="H1032" s="3" t="s">
        <v>67</v>
      </c>
      <c r="I1032" s="3">
        <v>51</v>
      </c>
      <c r="J1032" s="3">
        <v>320</v>
      </c>
      <c r="K1032" s="21">
        <v>0.95</v>
      </c>
      <c r="L1032" s="3">
        <v>55</v>
      </c>
      <c r="M1032" s="3">
        <v>280</v>
      </c>
      <c r="N1032" s="21">
        <v>0.76</v>
      </c>
      <c r="O1032" s="25">
        <v>600</v>
      </c>
      <c r="P1032" s="21">
        <v>0.93</v>
      </c>
      <c r="Q1032" s="21">
        <v>0.89</v>
      </c>
      <c r="T1032" s="25">
        <f>J1032+M1032</f>
        <v>600</v>
      </c>
      <c r="U1032" s="21">
        <f>ROUNDDOWN(IF(T1032=T1031,U1031,(ROW()-715)/333),2)</f>
        <v>0.95</v>
      </c>
      <c r="V1032" s="21">
        <f>ROUNDDOWN(IF(O1032=O1031,V1031,(ROW()-670)/66+0.03),2)</f>
        <v>5.51</v>
      </c>
      <c r="W1032" s="25">
        <f>ROUNDDOWN(IF(I1032=I1031,W1031,MAX(_xlfn.NORM.INV((ROW()-646)/402,250,43),150))/10,0)*10</f>
        <v>320</v>
      </c>
      <c r="X1032" s="21">
        <f>ROUNDDOWN(IF(W1032=W1031,X1031,(ROW()-646)/402),2)</f>
        <v>0.95</v>
      </c>
      <c r="Y1032" s="3">
        <f>ROUNDDOWN(IF(L1032=L1031,Y1031,MAX(_xlfn.NORM.INV((ROW()-715)/333,250,43),150))/10,0)*10</f>
        <v>320</v>
      </c>
      <c r="Z1032" s="21" t="e">
        <f>ROUNDDOWN(IF(Y1032=Y1031,Z1031,(ROW()-715)/333),2)</f>
        <v>#NUM!</v>
      </c>
    </row>
    <row r="1033" spans="1:28" x14ac:dyDescent="0.2">
      <c r="A1033" s="4" t="s">
        <v>1150</v>
      </c>
      <c r="B1033" s="10" t="s">
        <v>1151</v>
      </c>
      <c r="C1033" s="14" t="s">
        <v>1142</v>
      </c>
      <c r="D1033" s="10"/>
      <c r="E1033" s="3" t="s">
        <v>576</v>
      </c>
      <c r="F1033" s="3" t="s">
        <v>1143</v>
      </c>
      <c r="G1033" s="3" t="s">
        <v>20</v>
      </c>
      <c r="H1033" s="3" t="s">
        <v>21</v>
      </c>
      <c r="I1033" s="3">
        <v>53</v>
      </c>
      <c r="J1033" s="3">
        <v>320</v>
      </c>
      <c r="K1033" s="21">
        <v>0.95</v>
      </c>
      <c r="L1033" s="3">
        <v>88</v>
      </c>
      <c r="M1033" s="3">
        <v>320</v>
      </c>
      <c r="N1033" s="21">
        <v>0.97</v>
      </c>
      <c r="O1033" s="25">
        <v>640</v>
      </c>
      <c r="P1033" s="21">
        <v>0.93</v>
      </c>
      <c r="Q1033" s="21">
        <v>0.92</v>
      </c>
      <c r="T1033" s="25">
        <f>J1033+M1033</f>
        <v>640</v>
      </c>
      <c r="U1033" s="21">
        <f>ROUNDDOWN(IF(T1033=T1032,U1032,(ROW()-646)/69+0.01),2)</f>
        <v>5.61</v>
      </c>
      <c r="V1033" s="21">
        <f>ROUNDDOWN(IF(O1033=O1032,V1032,(ROW()-798)/14+0.14),2)</f>
        <v>16.920000000000002</v>
      </c>
      <c r="W1033" s="25">
        <f>ROUNDDOWN(IF(I1033=I1032,W1032,MAX(_xlfn.NORM.INV((ROW()-646)/402,250,43),150))/10,0)*10</f>
        <v>320</v>
      </c>
      <c r="X1033" s="21">
        <f>ROUNDDOWN(IF(W1033=W1032,X1032,(ROW()-646)/402),2)</f>
        <v>0.95</v>
      </c>
      <c r="Y1033" s="3" t="e">
        <f>ROUNDDOWN(IF(L1033=L1034,Y1032,MAX(_xlfn.NORM.INV((ROW()-646)/69,250,43),150))/10,0)*10</f>
        <v>#NUM!</v>
      </c>
      <c r="Z1033" s="21" t="e">
        <f>ROUNDDOWN(IF(Y1033=Y1032,Z1032,(ROW()-646)/69+0.02),2)</f>
        <v>#NUM!</v>
      </c>
    </row>
    <row r="1034" spans="1:28" x14ac:dyDescent="0.2">
      <c r="A1034" s="4" t="s">
        <v>1181</v>
      </c>
      <c r="B1034" s="10" t="s">
        <v>1182</v>
      </c>
      <c r="C1034" s="14" t="s">
        <v>1179</v>
      </c>
      <c r="D1034" s="10"/>
      <c r="E1034" s="3" t="s">
        <v>280</v>
      </c>
      <c r="F1034" s="3" t="s">
        <v>1180</v>
      </c>
      <c r="G1034" s="3" t="s">
        <v>20</v>
      </c>
      <c r="H1034" s="3" t="s">
        <v>21</v>
      </c>
      <c r="I1034" s="3">
        <v>53</v>
      </c>
      <c r="J1034" s="3">
        <v>320</v>
      </c>
      <c r="K1034" s="21">
        <v>0.95</v>
      </c>
      <c r="L1034" s="3">
        <v>83</v>
      </c>
      <c r="M1034" s="3">
        <v>310</v>
      </c>
      <c r="N1034" s="21">
        <v>0.94</v>
      </c>
      <c r="O1034" s="25">
        <v>630</v>
      </c>
      <c r="P1034" s="21">
        <v>0.92</v>
      </c>
      <c r="Q1034" s="21">
        <v>0.99</v>
      </c>
      <c r="T1034" s="25">
        <f>J1034+M1034</f>
        <v>630</v>
      </c>
      <c r="U1034" s="21">
        <f>ROUNDDOWN(IF(T1034=T1033,U1033,(ROW()-646)/69+0.01),2)</f>
        <v>5.63</v>
      </c>
      <c r="V1034" s="21">
        <v>0.99</v>
      </c>
      <c r="W1034" s="25">
        <f>ROUNDDOWN(IF(I1034=I1033,W1033,MAX(_xlfn.NORM.INV((ROW()-646)/402,250,43),150))/10,0)*10</f>
        <v>320</v>
      </c>
      <c r="X1034" s="21">
        <f>ROUNDDOWN(IF(W1034=W1033,X1033,(ROW()-646)/402),2)</f>
        <v>0.95</v>
      </c>
      <c r="Y1034" s="3" t="e">
        <f>ROUNDDOWN(IF(L1034=L1035,Y1033,MAX(_xlfn.NORM.INV((ROW()-646)/69,250,43),150))/10,0)*10</f>
        <v>#NUM!</v>
      </c>
      <c r="Z1034" s="21" t="e">
        <f>ROUNDDOWN(IF(Y1034=Y1033,Z1033,(ROW()-646)/69+0.02),2)</f>
        <v>#NUM!</v>
      </c>
    </row>
    <row r="1035" spans="1:28" x14ac:dyDescent="0.2">
      <c r="A1035" s="4" t="s">
        <v>84</v>
      </c>
      <c r="B1035" s="4" t="s">
        <v>85</v>
      </c>
      <c r="C1035" s="14" t="s">
        <v>64</v>
      </c>
      <c r="D1035" s="4"/>
      <c r="E1035" s="3" t="s">
        <v>65</v>
      </c>
      <c r="F1035" s="3" t="s">
        <v>66</v>
      </c>
      <c r="G1035" s="3" t="s">
        <v>20</v>
      </c>
      <c r="H1035" s="3" t="s">
        <v>67</v>
      </c>
      <c r="I1035" s="3">
        <v>54</v>
      </c>
      <c r="J1035" s="3">
        <v>320</v>
      </c>
      <c r="K1035" s="21">
        <v>0.95</v>
      </c>
      <c r="L1035" s="3">
        <v>63</v>
      </c>
      <c r="M1035" s="3">
        <v>290</v>
      </c>
      <c r="N1035" s="21">
        <v>0.82</v>
      </c>
      <c r="O1035" s="25">
        <v>610</v>
      </c>
      <c r="P1035" s="21">
        <v>0.94</v>
      </c>
      <c r="Q1035" s="21">
        <v>0.92</v>
      </c>
      <c r="T1035" s="25">
        <f>J1035+M1035</f>
        <v>610</v>
      </c>
      <c r="U1035" s="21">
        <f>ROUNDDOWN(IF(T1035=T1034,U1034,(ROW()-715)/333),2)</f>
        <v>0.96</v>
      </c>
      <c r="V1035" s="21">
        <f>ROUNDDOWN(IF(O1035=O1034,V1034,(ROW()-670)/66+0.03),2)</f>
        <v>5.56</v>
      </c>
      <c r="W1035" s="25">
        <f>ROUNDDOWN(IF(I1035=I1034,W1034,MAX(_xlfn.NORM.INV((ROW()-646)/402,250,43),150))/10,0)*10</f>
        <v>320</v>
      </c>
      <c r="X1035" s="21">
        <f>ROUNDDOWN(IF(W1035=W1034,X1034,(ROW()-646)/402),2)</f>
        <v>0.95</v>
      </c>
      <c r="Y1035" s="3">
        <f>ROUNDDOWN(IF(L1035=L1034,Y1034,MAX(_xlfn.NORM.INV((ROW()-715)/333,250,43),150))/10,0)*10</f>
        <v>320</v>
      </c>
      <c r="Z1035" s="21" t="e">
        <f>ROUNDDOWN(IF(Y1035=Y1034,Z1034,(ROW()-715)/333),2)</f>
        <v>#NUM!</v>
      </c>
    </row>
    <row r="1036" spans="1:28" x14ac:dyDescent="0.2">
      <c r="A1036" s="3" t="s">
        <v>2316</v>
      </c>
      <c r="B1036" s="3" t="s">
        <v>2317</v>
      </c>
      <c r="C1036" s="14" t="s">
        <v>2318</v>
      </c>
      <c r="E1036" s="3" t="s">
        <v>2308</v>
      </c>
      <c r="F1036" s="3" t="s">
        <v>2309</v>
      </c>
      <c r="G1036" s="3" t="s">
        <v>20</v>
      </c>
      <c r="H1036" s="3" t="s">
        <v>67</v>
      </c>
      <c r="I1036" s="3">
        <v>54</v>
      </c>
      <c r="J1036" s="3">
        <v>320</v>
      </c>
      <c r="K1036" s="21">
        <v>0.95</v>
      </c>
      <c r="L1036" s="3">
        <v>98</v>
      </c>
      <c r="M1036" s="3">
        <v>330</v>
      </c>
      <c r="N1036" s="21">
        <v>0.96</v>
      </c>
      <c r="O1036" s="25">
        <v>650</v>
      </c>
      <c r="P1036" s="21">
        <v>0.98</v>
      </c>
      <c r="Q1036" s="21">
        <v>0.99</v>
      </c>
      <c r="T1036" s="25">
        <f>J1036+M1036</f>
        <v>650</v>
      </c>
      <c r="U1036" s="21">
        <f>ROUNDDOWN(IF(T1036=T1035,U1035,(ROW()-715)/333),2)</f>
        <v>0.96</v>
      </c>
      <c r="V1036" s="21">
        <v>0.99</v>
      </c>
      <c r="W1036" s="25">
        <f>ROUNDDOWN(IF(I1036=I1035,W1035,MAX(_xlfn.NORM.INV((ROW()-646)/402,250,43),150))/10,0)*10</f>
        <v>320</v>
      </c>
      <c r="X1036" s="21">
        <f>ROUNDDOWN(IF(W1036=W1035,X1035,(ROW()-646)/402),2)</f>
        <v>0.95</v>
      </c>
      <c r="Y1036" s="3">
        <f>ROUNDDOWN(IF(L1036=L1035,Y1035,MAX(_xlfn.NORM.INV((ROW()-715)/333,250,43),150))/10,0)*10</f>
        <v>320</v>
      </c>
      <c r="Z1036" s="21" t="e">
        <f>ROUNDDOWN(IF(Y1036=Y1035,Z1035,(ROW()-715)/333),2)</f>
        <v>#NUM!</v>
      </c>
    </row>
    <row r="1037" spans="1:28" x14ac:dyDescent="0.2">
      <c r="A1037" s="3" t="s">
        <v>2088</v>
      </c>
      <c r="B1037" s="3" t="s">
        <v>2089</v>
      </c>
      <c r="C1037" s="14" t="s">
        <v>2090</v>
      </c>
      <c r="E1037" s="3" t="s">
        <v>18</v>
      </c>
      <c r="F1037" s="3" t="s">
        <v>2091</v>
      </c>
      <c r="G1037" s="3" t="s">
        <v>20</v>
      </c>
      <c r="H1037" s="3" t="s">
        <v>21</v>
      </c>
      <c r="I1037" s="3">
        <v>56</v>
      </c>
      <c r="J1037" s="3">
        <v>330</v>
      </c>
      <c r="K1037" s="21">
        <v>0.97</v>
      </c>
      <c r="L1037" s="3">
        <v>63</v>
      </c>
      <c r="M1037" s="3">
        <v>280</v>
      </c>
      <c r="N1037" s="21">
        <v>0.81</v>
      </c>
      <c r="O1037" s="25">
        <v>610</v>
      </c>
      <c r="P1037" s="21">
        <v>0.83</v>
      </c>
      <c r="Q1037" s="21">
        <v>0.99</v>
      </c>
      <c r="T1037" s="25">
        <f>J1037+M1037</f>
        <v>610</v>
      </c>
      <c r="U1037" s="21">
        <f>ROUNDDOWN(IF(T1037=T1036,U1036,(ROW()-646)/69+0.01),2)</f>
        <v>5.67</v>
      </c>
      <c r="V1037" s="21">
        <f>ROUNDDOWN(IF(O1037=O1036,V1036,(ROW()-257)/6+0.16),2)</f>
        <v>130.16</v>
      </c>
      <c r="W1037" s="25">
        <f>ROUNDDOWN(IF(I1037=I1036,W1036,MAX(_xlfn.NORM.INV((ROW()-646)/402,250,43),150))/10,0)*10</f>
        <v>330</v>
      </c>
      <c r="X1037" s="21">
        <f>ROUNDDOWN(IF(W1037=W1036,X1036,(ROW()-646)/402),2)</f>
        <v>0.97</v>
      </c>
      <c r="Y1037" s="3" t="e">
        <f>ROUNDDOWN(IF(L1037=L1038,Y1036,MAX(_xlfn.NORM.INV((ROW()-646)/69,250,43),150))/10,0)*10</f>
        <v>#NUM!</v>
      </c>
      <c r="Z1037" s="21" t="e">
        <f>ROUNDDOWN(IF(Y1037=Y1036,Z1036,(ROW()-646)/69+0.02),2)</f>
        <v>#NUM!</v>
      </c>
    </row>
    <row r="1038" spans="1:28" x14ac:dyDescent="0.2">
      <c r="A1038" s="4" t="s">
        <v>70</v>
      </c>
      <c r="B1038" s="4" t="s">
        <v>71</v>
      </c>
      <c r="C1038" s="14" t="s">
        <v>64</v>
      </c>
      <c r="D1038" s="4"/>
      <c r="E1038" s="3" t="s">
        <v>65</v>
      </c>
      <c r="F1038" s="3" t="s">
        <v>66</v>
      </c>
      <c r="G1038" s="3" t="s">
        <v>20</v>
      </c>
      <c r="H1038" s="3" t="s">
        <v>67</v>
      </c>
      <c r="I1038" s="3">
        <v>56</v>
      </c>
      <c r="J1038" s="3">
        <v>330</v>
      </c>
      <c r="K1038" s="21">
        <v>0.97</v>
      </c>
      <c r="L1038" s="3">
        <v>61</v>
      </c>
      <c r="M1038" s="3">
        <v>290</v>
      </c>
      <c r="N1038" s="21">
        <v>0.82</v>
      </c>
      <c r="O1038" s="25">
        <v>620</v>
      </c>
      <c r="P1038" s="21">
        <v>0.95</v>
      </c>
      <c r="Q1038" s="21">
        <v>0.95</v>
      </c>
      <c r="T1038" s="25">
        <f>J1038+M1038</f>
        <v>620</v>
      </c>
      <c r="U1038" s="21">
        <f>ROUNDDOWN(IF(T1038=T1037,U1037,(ROW()-715)/333),2)</f>
        <v>0.96</v>
      </c>
      <c r="V1038" s="21">
        <f>ROUNDDOWN(IF(O1038=O1037,V1037,(ROW()-670)/66+0.03),2)</f>
        <v>5.6</v>
      </c>
      <c r="W1038" s="25">
        <f>ROUNDDOWN(IF(I1038=I1037,W1037,MAX(_xlfn.NORM.INV((ROW()-646)/402,250,43),150))/10,0)*10</f>
        <v>330</v>
      </c>
      <c r="X1038" s="21">
        <f>ROUNDDOWN(IF(W1038=W1037,X1037,(ROW()-646)/402),2)</f>
        <v>0.97</v>
      </c>
      <c r="Y1038" s="3">
        <f>ROUNDDOWN(IF(L1038=L1037,Y1037,MAX(_xlfn.NORM.INV((ROW()-715)/333,250,43),150))/10,0)*10</f>
        <v>330</v>
      </c>
      <c r="Z1038" s="21" t="e">
        <f>ROUNDDOWN(IF(Y1038=Y1037,Z1037,(ROW()-715)/333),2)</f>
        <v>#NUM!</v>
      </c>
    </row>
    <row r="1039" spans="1:28" x14ac:dyDescent="0.2">
      <c r="A1039" s="4" t="s">
        <v>1862</v>
      </c>
      <c r="B1039" s="10" t="s">
        <v>1863</v>
      </c>
      <c r="C1039" s="14" t="s">
        <v>1827</v>
      </c>
      <c r="D1039" s="10"/>
      <c r="E1039" s="3" t="s">
        <v>1744</v>
      </c>
      <c r="F1039" s="3" t="s">
        <v>1744</v>
      </c>
      <c r="G1039" s="3" t="s">
        <v>20</v>
      </c>
      <c r="H1039" s="3" t="s">
        <v>21</v>
      </c>
      <c r="I1039" s="3">
        <v>57</v>
      </c>
      <c r="J1039" s="3">
        <v>330</v>
      </c>
      <c r="K1039" s="21">
        <v>0.97</v>
      </c>
      <c r="L1039" s="3">
        <v>93</v>
      </c>
      <c r="M1039" s="3">
        <v>330</v>
      </c>
      <c r="N1039" s="21">
        <v>0.99</v>
      </c>
      <c r="O1039" s="25">
        <v>660</v>
      </c>
      <c r="P1039" s="21">
        <v>0.99</v>
      </c>
      <c r="Q1039" s="21">
        <v>0.99</v>
      </c>
      <c r="T1039" s="25">
        <f>J1039+M1039</f>
        <v>660</v>
      </c>
      <c r="U1039" s="21">
        <f>ROUNDDOWN(IF(T1039=T1038,U1038,(ROW()-646)/69+0.01),2)</f>
        <v>5.7</v>
      </c>
      <c r="V1039" s="21">
        <f>ROUNDDOWN(IF(O1039=O1038,V1038,(ROW()-91)/19+0.05),2)</f>
        <v>49.94</v>
      </c>
      <c r="W1039" s="25">
        <f>ROUNDDOWN(IF(I1039=I1038,W1038,MAX(_xlfn.NORM.INV((ROW()-646)/402,250,43),150))/10,0)*10</f>
        <v>330</v>
      </c>
      <c r="X1039" s="21">
        <f>ROUNDDOWN(IF(W1039=W1038,X1038,(ROW()-646)/402),2)</f>
        <v>0.97</v>
      </c>
      <c r="Y1039" s="3" t="e">
        <f>ROUNDDOWN(IF(L1039=L1040,Y1038,MAX(_xlfn.NORM.INV((ROW()-646)/69,250,43),150))/10,0)*10</f>
        <v>#NUM!</v>
      </c>
      <c r="Z1039" s="21" t="e">
        <f>ROUNDDOWN(IF(Y1039=Y1038,Z1038,(ROW()-646)/69+0.02),2)</f>
        <v>#NUM!</v>
      </c>
    </row>
    <row r="1040" spans="1:28" x14ac:dyDescent="0.2">
      <c r="A1040" s="4" t="s">
        <v>1144</v>
      </c>
      <c r="B1040" s="10" t="s">
        <v>1145</v>
      </c>
      <c r="C1040" s="14" t="s">
        <v>1142</v>
      </c>
      <c r="D1040" s="10"/>
      <c r="E1040" s="3" t="s">
        <v>576</v>
      </c>
      <c r="F1040" s="3" t="s">
        <v>1143</v>
      </c>
      <c r="G1040" s="3" t="s">
        <v>20</v>
      </c>
      <c r="H1040" s="3" t="s">
        <v>21</v>
      </c>
      <c r="I1040" s="3">
        <v>59</v>
      </c>
      <c r="J1040" s="3">
        <v>330</v>
      </c>
      <c r="K1040" s="21">
        <v>0.97</v>
      </c>
      <c r="L1040" s="3">
        <v>69</v>
      </c>
      <c r="M1040" s="3">
        <v>290</v>
      </c>
      <c r="N1040" s="21">
        <v>0.84</v>
      </c>
      <c r="O1040" s="25">
        <v>620</v>
      </c>
      <c r="P1040" s="21">
        <v>0.9</v>
      </c>
      <c r="Q1040" s="21">
        <v>0.85</v>
      </c>
      <c r="T1040" s="25">
        <f>J1040+M1040</f>
        <v>620</v>
      </c>
      <c r="U1040" s="21">
        <f>ROUNDDOWN(IF(T1040=T1039,U1039,(ROW()-646)/69+0.01),2)</f>
        <v>5.72</v>
      </c>
      <c r="V1040" s="21">
        <f>ROUNDDOWN(IF(O1040=O1039,V1039,(ROW()-798)/14+0.14),2)</f>
        <v>17.420000000000002</v>
      </c>
      <c r="W1040" s="25">
        <f>ROUNDDOWN(IF(I1040=I1039,W1039,MAX(_xlfn.NORM.INV((ROW()-646)/402,250,43),150))/10,0)*10</f>
        <v>330</v>
      </c>
      <c r="X1040" s="21">
        <f>ROUNDDOWN(IF(W1040=W1039,X1039,(ROW()-646)/402),2)</f>
        <v>0.97</v>
      </c>
      <c r="Y1040" s="3" t="e">
        <f>ROUNDDOWN(IF(L1040=L1041,Y1039,MAX(_xlfn.NORM.INV((ROW()-646)/69,250,43),150))/10,0)*10</f>
        <v>#NUM!</v>
      </c>
      <c r="Z1040" s="21" t="e">
        <f>ROUNDDOWN(IF(Y1040=Y1039,Z1039,(ROW()-646)/69+0.02),2)</f>
        <v>#NUM!</v>
      </c>
    </row>
    <row r="1041" spans="1:26" x14ac:dyDescent="0.2">
      <c r="A1041" s="4" t="s">
        <v>62</v>
      </c>
      <c r="B1041" s="4" t="s">
        <v>63</v>
      </c>
      <c r="C1041" s="14" t="s">
        <v>64</v>
      </c>
      <c r="D1041" s="4"/>
      <c r="E1041" s="3" t="s">
        <v>65</v>
      </c>
      <c r="F1041" s="3" t="s">
        <v>66</v>
      </c>
      <c r="G1041" s="3" t="s">
        <v>20</v>
      </c>
      <c r="H1041" s="3" t="s">
        <v>67</v>
      </c>
      <c r="I1041" s="3">
        <v>63</v>
      </c>
      <c r="J1041" s="3">
        <v>340</v>
      </c>
      <c r="K1041" s="21">
        <v>0.98</v>
      </c>
      <c r="L1041" s="3">
        <v>63</v>
      </c>
      <c r="M1041" s="3">
        <v>290</v>
      </c>
      <c r="N1041" s="21">
        <v>0.82</v>
      </c>
      <c r="O1041" s="25">
        <v>630</v>
      </c>
      <c r="P1041" s="21">
        <v>0.96</v>
      </c>
      <c r="Q1041" s="21">
        <v>0.99</v>
      </c>
      <c r="T1041" s="25">
        <f>J1041+M1041</f>
        <v>630</v>
      </c>
      <c r="U1041" s="21">
        <f>ROUNDDOWN(IF(T1041=T1040,U1040,(ROW()-715)/333),2)</f>
        <v>0.97</v>
      </c>
      <c r="V1041" s="21">
        <f>ROUNDDOWN(IF(O1041=O1040,V1040,(ROW()-670)/66+0.03),2)</f>
        <v>5.65</v>
      </c>
      <c r="W1041" s="25">
        <f>ROUNDDOWN(IF(I1041=I1040,W1040,MAX(_xlfn.NORM.INV((ROW()-646)/402,250,43),150))/10,0)*10</f>
        <v>340</v>
      </c>
      <c r="X1041" s="21">
        <f>ROUNDDOWN(IF(W1041=W1040,X1040,(ROW()-646)/402),2)</f>
        <v>0.98</v>
      </c>
      <c r="Y1041" s="3">
        <f>ROUNDDOWN(IF(L1041=L1040,Y1040,MAX(_xlfn.NORM.INV((ROW()-715)/333,250,43),150))/10,0)*10</f>
        <v>330</v>
      </c>
      <c r="Z1041" s="21" t="e">
        <f>ROUNDDOWN(IF(Y1041=Y1040,Z1040,(ROW()-715)/333),2)</f>
        <v>#NUM!</v>
      </c>
    </row>
    <row r="1042" spans="1:26" x14ac:dyDescent="0.2">
      <c r="A1042" s="4" t="s">
        <v>1791</v>
      </c>
      <c r="B1042" s="10" t="s">
        <v>1792</v>
      </c>
      <c r="C1042" s="14" t="s">
        <v>1743</v>
      </c>
      <c r="D1042" s="10"/>
      <c r="E1042" s="3" t="s">
        <v>1744</v>
      </c>
      <c r="F1042" s="3" t="s">
        <v>1744</v>
      </c>
      <c r="G1042" s="3" t="s">
        <v>20</v>
      </c>
      <c r="H1042" s="3" t="s">
        <v>67</v>
      </c>
      <c r="I1042" s="3">
        <v>71</v>
      </c>
      <c r="J1042" s="3">
        <v>340</v>
      </c>
      <c r="K1042" s="21">
        <v>0.98</v>
      </c>
      <c r="L1042" s="3">
        <v>84</v>
      </c>
      <c r="M1042" s="3">
        <v>320</v>
      </c>
      <c r="N1042" s="21">
        <v>0.94</v>
      </c>
      <c r="O1042" s="25">
        <v>660</v>
      </c>
      <c r="P1042" s="21">
        <v>0.99</v>
      </c>
      <c r="Q1042" s="21">
        <v>0.94</v>
      </c>
      <c r="T1042" s="25">
        <f>J1042+M1042</f>
        <v>660</v>
      </c>
      <c r="U1042" s="21">
        <f>ROUNDDOWN(IF(T1042=T1041,U1041,(ROW()-715)/333),2)</f>
        <v>0.98</v>
      </c>
      <c r="V1042" s="21">
        <f>ROUNDDOWN(IF(O1042=O1041,V1041,(ROW()-110)/40+0.02),2)</f>
        <v>23.32</v>
      </c>
      <c r="W1042" s="25">
        <f>ROUNDDOWN(IF(I1042=I1041,W1041,MAX(_xlfn.NORM.INV((ROW()-646)/402,250,43),150))/10,0)*10</f>
        <v>340</v>
      </c>
      <c r="X1042" s="21">
        <f>ROUNDDOWN(IF(W1042=W1041,X1041,(ROW()-646)/402),2)</f>
        <v>0.98</v>
      </c>
      <c r="Y1042" s="3">
        <f>ROUNDDOWN(IF(L1042=L1041,Y1041,MAX(_xlfn.NORM.INV((ROW()-715)/333,250,43),150))/10,0)*10</f>
        <v>340</v>
      </c>
      <c r="Z1042" s="21">
        <f>ROUNDDOWN(IF(Y1042=Y1041,Z1041,(ROW()-715)/333),2)</f>
        <v>0.98</v>
      </c>
    </row>
    <row r="1043" spans="1:26" x14ac:dyDescent="0.2">
      <c r="A1043" s="4" t="s">
        <v>1158</v>
      </c>
      <c r="B1043" s="10" t="s">
        <v>1159</v>
      </c>
      <c r="C1043" s="14" t="s">
        <v>1142</v>
      </c>
      <c r="D1043" s="10"/>
      <c r="E1043" s="3" t="s">
        <v>576</v>
      </c>
      <c r="F1043" s="3" t="s">
        <v>1143</v>
      </c>
      <c r="G1043" s="3" t="s">
        <v>20</v>
      </c>
      <c r="H1043" s="3" t="s">
        <v>21</v>
      </c>
      <c r="I1043" s="3">
        <v>78</v>
      </c>
      <c r="J1043" s="3">
        <v>340</v>
      </c>
      <c r="K1043" s="21">
        <v>0.98</v>
      </c>
      <c r="L1043" s="3">
        <v>55</v>
      </c>
      <c r="M1043" s="3">
        <v>270</v>
      </c>
      <c r="N1043" s="21">
        <v>0.7</v>
      </c>
      <c r="O1043" s="25">
        <v>610</v>
      </c>
      <c r="P1043" s="21">
        <v>0.83</v>
      </c>
      <c r="Q1043" s="21">
        <v>0.78</v>
      </c>
      <c r="T1043" s="25">
        <f>J1043+M1043</f>
        <v>610</v>
      </c>
      <c r="U1043" s="21">
        <f>ROUNDDOWN(IF(T1043=T1042,U1042,(ROW()-646)/69+0.01),2)</f>
        <v>5.76</v>
      </c>
      <c r="V1043" s="21">
        <f>ROUNDDOWN(IF(O1043=O1042,V1042,(ROW()-798)/14+0.14),2)</f>
        <v>17.64</v>
      </c>
      <c r="W1043" s="25">
        <f>ROUNDDOWN(IF(I1043=I1042,W1042,MAX(_xlfn.NORM.INV((ROW()-646)/402,250,43),150))/10,0)*10</f>
        <v>340</v>
      </c>
      <c r="X1043" s="21">
        <f>ROUNDDOWN(IF(W1043=W1042,X1042,(ROW()-646)/402),2)</f>
        <v>0.98</v>
      </c>
      <c r="Y1043" s="3" t="e">
        <f>ROUNDDOWN(IF(L1043=L1044,Y1042,MAX(_xlfn.NORM.INV((ROW()-646)/69,250,43),150))/10,0)*10</f>
        <v>#NUM!</v>
      </c>
      <c r="Z1043" s="21" t="e">
        <f>ROUNDDOWN(IF(Y1043=Y1042,Z1042,(ROW()-646)/69+0.02),2)</f>
        <v>#NUM!</v>
      </c>
    </row>
    <row r="1044" spans="1:26" x14ac:dyDescent="0.2">
      <c r="A1044" s="4" t="s">
        <v>1148</v>
      </c>
      <c r="B1044" s="10" t="s">
        <v>1149</v>
      </c>
      <c r="C1044" s="14" t="s">
        <v>1142</v>
      </c>
      <c r="D1044" s="10"/>
      <c r="E1044" s="3" t="s">
        <v>576</v>
      </c>
      <c r="F1044" s="3" t="s">
        <v>1143</v>
      </c>
      <c r="G1044" s="3" t="s">
        <v>20</v>
      </c>
      <c r="H1044" s="3" t="s">
        <v>21</v>
      </c>
      <c r="I1044" s="3">
        <v>82</v>
      </c>
      <c r="J1044" s="3">
        <v>350</v>
      </c>
      <c r="K1044" s="21">
        <v>0.99</v>
      </c>
      <c r="L1044" s="3">
        <v>73</v>
      </c>
      <c r="M1044" s="3">
        <v>300</v>
      </c>
      <c r="N1044" s="21">
        <v>0.9</v>
      </c>
      <c r="O1044" s="25">
        <v>650</v>
      </c>
      <c r="P1044" s="21">
        <v>0.96</v>
      </c>
      <c r="Q1044" s="21">
        <v>0.99</v>
      </c>
      <c r="T1044" s="25">
        <f>J1044+M1044</f>
        <v>650</v>
      </c>
      <c r="U1044" s="21">
        <f>ROUNDDOWN(IF(T1044=T1043,U1043,(ROW()-646)/69+0.01),2)</f>
        <v>5.77</v>
      </c>
      <c r="V1044" s="21">
        <f>ROUNDDOWN(IF(O1044=O1043,V1043,(ROW()-798)/14+0.14),2)</f>
        <v>17.71</v>
      </c>
      <c r="W1044" s="25">
        <f>ROUNDDOWN(IF(I1044=I1043,W1043,MAX(_xlfn.NORM.INV((ROW()-646)/402,250,43),150))/10,0)*10</f>
        <v>350</v>
      </c>
      <c r="X1044" s="21">
        <f>ROUNDDOWN(IF(W1044=W1043,X1043,(ROW()-646)/402),2)</f>
        <v>0.99</v>
      </c>
      <c r="Y1044" s="3" t="e">
        <f>ROUNDDOWN(IF(L1044=L1045,Y1043,MAX(_xlfn.NORM.INV((ROW()-646)/69,250,43),150))/10,0)*10</f>
        <v>#NUM!</v>
      </c>
      <c r="Z1044" s="21" t="e">
        <f>ROUNDDOWN(IF(Y1044=Y1043,Z1043,(ROW()-646)/69+0.02),2)</f>
        <v>#NUM!</v>
      </c>
    </row>
    <row r="1045" spans="1:26" x14ac:dyDescent="0.2">
      <c r="A1045" s="4" t="s">
        <v>1771</v>
      </c>
      <c r="B1045" s="10" t="s">
        <v>1772</v>
      </c>
      <c r="C1045" s="14" t="s">
        <v>1743</v>
      </c>
      <c r="D1045" s="10"/>
      <c r="E1045" s="3" t="s">
        <v>1744</v>
      </c>
      <c r="F1045" s="3" t="s">
        <v>1744</v>
      </c>
      <c r="G1045" s="3" t="s">
        <v>20</v>
      </c>
      <c r="H1045" s="3" t="s">
        <v>67</v>
      </c>
      <c r="I1045" s="3">
        <v>83</v>
      </c>
      <c r="J1045" s="3">
        <v>350</v>
      </c>
      <c r="K1045" s="21">
        <v>0.99</v>
      </c>
      <c r="L1045" s="3">
        <v>79</v>
      </c>
      <c r="M1045" s="3">
        <v>310</v>
      </c>
      <c r="N1045" s="21">
        <v>0.91</v>
      </c>
      <c r="O1045" s="25">
        <v>660</v>
      </c>
      <c r="P1045" s="21">
        <v>0.99</v>
      </c>
      <c r="Q1045" s="21">
        <v>0.94</v>
      </c>
      <c r="T1045" s="25">
        <f>J1045+M1045</f>
        <v>660</v>
      </c>
      <c r="U1045" s="21">
        <v>0.99</v>
      </c>
      <c r="V1045" s="21">
        <f>ROUNDDOWN(IF(O1045=O1044,V1044,(ROW()-110)/40+0.02),2)</f>
        <v>23.39</v>
      </c>
      <c r="W1045" s="25">
        <f>ROUNDDOWN(IF(I1045=I1044,W1044,MAX(_xlfn.NORM.INV((ROW()-646)/402,250,43),150))/10,0)*10</f>
        <v>350</v>
      </c>
      <c r="X1045" s="21">
        <f>ROUNDDOWN(IF(W1045=W1044,X1044,(ROW()-646)/402),2)</f>
        <v>0.99</v>
      </c>
      <c r="Y1045" s="3">
        <f>ROUNDDOWN(IF(L1045=L1044,Y1044,MAX(_xlfn.NORM.INV((ROW()-715)/333,250,43),150))/10,0)*10</f>
        <v>350</v>
      </c>
      <c r="Z1045" s="21" t="e">
        <f>ROUNDDOWN(IF(Y1045=Y1044,Z1044,(ROW()-715)/333),2)</f>
        <v>#NUM!</v>
      </c>
    </row>
    <row r="1046" spans="1:26" x14ac:dyDescent="0.2">
      <c r="A1046" s="4" t="s">
        <v>1154</v>
      </c>
      <c r="B1046" s="10" t="s">
        <v>1155</v>
      </c>
      <c r="C1046" s="14" t="s">
        <v>1142</v>
      </c>
      <c r="D1046" s="10"/>
      <c r="E1046" s="3" t="s">
        <v>576</v>
      </c>
      <c r="F1046" s="3" t="s">
        <v>1143</v>
      </c>
      <c r="G1046" s="3" t="s">
        <v>20</v>
      </c>
      <c r="H1046" s="3" t="s">
        <v>21</v>
      </c>
      <c r="I1046" s="3">
        <v>88</v>
      </c>
      <c r="J1046" s="3">
        <v>360</v>
      </c>
      <c r="K1046" s="21">
        <v>0.99</v>
      </c>
      <c r="L1046" s="3">
        <v>72</v>
      </c>
      <c r="M1046" s="3">
        <v>290</v>
      </c>
      <c r="N1046" s="21">
        <v>0.84</v>
      </c>
      <c r="O1046" s="25">
        <v>650</v>
      </c>
      <c r="P1046" s="21">
        <v>0.96</v>
      </c>
      <c r="Q1046" s="21">
        <v>0.99</v>
      </c>
      <c r="T1046" s="25">
        <f>J1046+M1046</f>
        <v>650</v>
      </c>
      <c r="U1046" s="21">
        <f>ROUNDDOWN(IF(T1046=T1045,U1045,(ROW()-646)/69+0.01),2)</f>
        <v>5.8</v>
      </c>
      <c r="V1046" s="21">
        <f>ROUNDDOWN(IF(O1046=O1045,V1045,(ROW()-798)/14+0.14),2)</f>
        <v>17.850000000000001</v>
      </c>
      <c r="W1046" s="25">
        <f>ROUNDDOWN(IF(I1046=I1045,W1045,MAX(_xlfn.NORM.INV((ROW()-646)/402,250,43),150))/10,0)*10</f>
        <v>360</v>
      </c>
      <c r="X1046" s="21">
        <f>ROUNDDOWN(IF(W1046=W1045,X1045,(ROW()-646)/402),2)</f>
        <v>0.99</v>
      </c>
      <c r="Y1046" s="3" t="e">
        <f>ROUNDDOWN(IF(L1046=L1047,Y1045,MAX(_xlfn.NORM.INV((ROW()-646)/69,250,43),150))/10,0)*10</f>
        <v>#NUM!</v>
      </c>
      <c r="Z1046" s="21" t="e">
        <f>ROUNDDOWN(IF(Y1046=Y1045,Z1045,(ROW()-646)/69+0.02),2)</f>
        <v>#NUM!</v>
      </c>
    </row>
    <row r="1047" spans="1:26" x14ac:dyDescent="0.2">
      <c r="A1047" s="4" t="s">
        <v>1769</v>
      </c>
      <c r="B1047" s="10" t="s">
        <v>1770</v>
      </c>
      <c r="C1047" s="14" t="s">
        <v>1743</v>
      </c>
      <c r="D1047" s="10"/>
      <c r="E1047" s="3" t="s">
        <v>1744</v>
      </c>
      <c r="F1047" s="3" t="s">
        <v>1744</v>
      </c>
      <c r="G1047" s="3" t="s">
        <v>20</v>
      </c>
      <c r="H1047" s="3" t="s">
        <v>67</v>
      </c>
      <c r="I1047" s="3">
        <v>92</v>
      </c>
      <c r="J1047" s="3">
        <v>370</v>
      </c>
      <c r="K1047" s="21">
        <v>0.99</v>
      </c>
      <c r="L1047" s="3">
        <v>87</v>
      </c>
      <c r="M1047" s="3">
        <v>320</v>
      </c>
      <c r="N1047" s="21">
        <v>0.94</v>
      </c>
      <c r="O1047" s="25">
        <v>690</v>
      </c>
      <c r="P1047" s="21">
        <v>0.99</v>
      </c>
      <c r="Q1047" s="21">
        <v>0.99</v>
      </c>
      <c r="T1047" s="25">
        <f>J1047+M1047</f>
        <v>690</v>
      </c>
      <c r="U1047" s="21">
        <f>ROUNDDOWN(IF(T1047=T1046,U1046,(ROW()-715)/333),2)</f>
        <v>0.99</v>
      </c>
      <c r="V1047" s="21">
        <f>ROUNDDOWN(IF(O1047=O1046,V1046,(ROW()-110)/40+0.02),2)</f>
        <v>23.44</v>
      </c>
      <c r="W1047" s="25">
        <f>ROUNDDOWN(IF(I1047=I1046,W1046,MAX(_xlfn.NORM.INV((ROW()-646)/402,250,43),150))/10,0)*10</f>
        <v>370</v>
      </c>
      <c r="X1047" s="21">
        <f>ROUNDDOWN(IF(W1047=W1046,X1046,(ROW()-646)/402),2)</f>
        <v>0.99</v>
      </c>
      <c r="Y1047" s="3">
        <f>ROUNDDOWN(IF(L1047=L1046,Y1046,MAX(_xlfn.NORM.INV((ROW()-715)/333,250,43),150))/10,0)*10</f>
        <v>360</v>
      </c>
      <c r="Z1047" s="21" t="e">
        <f>ROUNDDOWN(IF(Y1047=Y1046,Z1046,(ROW()-715)/333),2)</f>
        <v>#NUM!</v>
      </c>
    </row>
    <row r="1048" spans="1:26" x14ac:dyDescent="0.2">
      <c r="A1048" s="4" t="s">
        <v>774</v>
      </c>
      <c r="B1048" s="10" t="s">
        <v>775</v>
      </c>
      <c r="C1048" s="14" t="s">
        <v>773</v>
      </c>
      <c r="D1048" s="10"/>
      <c r="E1048" s="3" t="s">
        <v>65</v>
      </c>
      <c r="F1048" s="3" t="s">
        <v>675</v>
      </c>
      <c r="G1048" s="3" t="s">
        <v>55</v>
      </c>
      <c r="H1048" s="3" t="s">
        <v>67</v>
      </c>
      <c r="I1048" s="3">
        <v>-23</v>
      </c>
      <c r="J1048" s="3">
        <v>150</v>
      </c>
      <c r="K1048" s="21">
        <v>6.0000000000000005E-2</v>
      </c>
      <c r="L1048" s="3">
        <v>47</v>
      </c>
      <c r="M1048" s="3">
        <v>250</v>
      </c>
      <c r="N1048" s="21">
        <v>0.74</v>
      </c>
      <c r="O1048" s="25">
        <v>400</v>
      </c>
      <c r="P1048" s="21">
        <v>0.49</v>
      </c>
      <c r="Q1048" s="21">
        <v>0.49</v>
      </c>
      <c r="T1048" s="25">
        <f>J1048+M1048</f>
        <v>400</v>
      </c>
      <c r="U1048" s="21">
        <f>ROUNDDOWN(IF(T1048=T1047,U1047,(ROW()-1063)/4+0.24),2)</f>
        <v>-3.51</v>
      </c>
      <c r="V1048" s="21">
        <f>ROUNDDOWN(IF(O1048=O1047,V1047,(ROW()-736)/4+0.24),2)</f>
        <v>78.239999999999995</v>
      </c>
      <c r="W1048" s="25">
        <v>150</v>
      </c>
      <c r="X1048" s="21">
        <v>0.06</v>
      </c>
      <c r="Y1048" s="3" t="e">
        <f>ROUNDDOWN(IF(L1048=L1047,Y1047,MAX(_xlfn.NORM.INV((ROW()-1063)/4,250,43),150))/10,0)*10</f>
        <v>#NUM!</v>
      </c>
      <c r="Z1048" s="21" t="e">
        <f>ROUNDDOWN(IF(Y1048=Y1047,Z1047,(ROW()-1063)/4+0.24),2)</f>
        <v>#NUM!</v>
      </c>
    </row>
    <row r="1049" spans="1:26" x14ac:dyDescent="0.2">
      <c r="A1049" s="3" t="s">
        <v>56</v>
      </c>
      <c r="B1049" s="3" t="s">
        <v>57</v>
      </c>
      <c r="C1049" s="14" t="s">
        <v>54</v>
      </c>
      <c r="E1049" s="3" t="s">
        <v>18</v>
      </c>
      <c r="F1049" s="3" t="s">
        <v>19</v>
      </c>
      <c r="G1049" s="3" t="s">
        <v>55</v>
      </c>
      <c r="H1049" s="3" t="s">
        <v>21</v>
      </c>
      <c r="I1049" s="3">
        <v>9</v>
      </c>
      <c r="J1049" s="3">
        <v>180</v>
      </c>
      <c r="K1049" s="21">
        <v>0.1</v>
      </c>
      <c r="L1049" s="3">
        <v>28</v>
      </c>
      <c r="M1049" s="3">
        <v>210</v>
      </c>
      <c r="N1049" s="21">
        <v>0.26</v>
      </c>
      <c r="O1049" s="25">
        <v>390</v>
      </c>
      <c r="P1049" s="21">
        <v>0.12</v>
      </c>
      <c r="Q1049" s="21">
        <v>0.24</v>
      </c>
      <c r="T1049" s="25">
        <f>J1049+M1049</f>
        <v>390</v>
      </c>
      <c r="U1049" s="21">
        <f>ROUNDDOWN(IF(T1049=T1048,U1048,(ROW()-1048)/15+0.06),2)</f>
        <v>0.12</v>
      </c>
      <c r="V1049" s="21">
        <v>0.24</v>
      </c>
      <c r="W1049" s="25">
        <f>ROUNDDOWN(IF(I1049=I1048,W1048,MAX(_xlfn.NORM.INV((ROW()-1048)/19,250,43),150))/10,0)*10</f>
        <v>180</v>
      </c>
      <c r="X1049" s="21">
        <f>ROUNDDOWN(IF(W1049=W1048,X1048,(ROW()-1048)/19+0.05),2)</f>
        <v>0.1</v>
      </c>
      <c r="Y1049" s="3">
        <f>ROUNDDOWN(IF(L1049=L1048,Y1048,MAX(_xlfn.NORM.INV((ROW()-1048)/15,250,43),150))/10,0)*10</f>
        <v>180</v>
      </c>
      <c r="Z1049" s="21" t="e">
        <f>ROUNDDOWN(IF(Y1049=Y1048,Z1048,(ROW()-1048)/15+0.06),2)</f>
        <v>#NUM!</v>
      </c>
    </row>
    <row r="1050" spans="1:26" x14ac:dyDescent="0.2">
      <c r="A1050" s="4" t="s">
        <v>776</v>
      </c>
      <c r="B1050" s="10" t="s">
        <v>777</v>
      </c>
      <c r="C1050" s="14" t="s">
        <v>773</v>
      </c>
      <c r="D1050" s="10"/>
      <c r="E1050" s="3" t="s">
        <v>65</v>
      </c>
      <c r="F1050" s="3" t="s">
        <v>675</v>
      </c>
      <c r="G1050" s="3" t="s">
        <v>55</v>
      </c>
      <c r="H1050" s="3" t="s">
        <v>67</v>
      </c>
      <c r="I1050" s="3">
        <v>19</v>
      </c>
      <c r="J1050" s="3">
        <v>190</v>
      </c>
      <c r="K1050" s="21">
        <v>0.15</v>
      </c>
      <c r="L1050" s="3">
        <v>46</v>
      </c>
      <c r="M1050" s="3">
        <v>220</v>
      </c>
      <c r="N1050" s="21">
        <v>0.49</v>
      </c>
      <c r="O1050" s="25">
        <v>410</v>
      </c>
      <c r="P1050" s="21">
        <v>0.74</v>
      </c>
      <c r="Q1050" s="21">
        <v>0.74</v>
      </c>
      <c r="T1050" s="25">
        <f>J1050+M1050</f>
        <v>410</v>
      </c>
      <c r="U1050" s="21">
        <f>ROUNDDOWN(IF(T1050=T1049,U1049,(ROW()-1063)/4+0.24),2)</f>
        <v>-3.01</v>
      </c>
      <c r="V1050" s="21">
        <f>ROUNDDOWN(IF(O1050=O1049,V1049,(ROW()-736)/4+0.24),2)</f>
        <v>78.739999999999995</v>
      </c>
      <c r="W1050" s="25">
        <f>ROUNDDOWN(IF(I1050=I1049,W1049,MAX(_xlfn.NORM.INV((ROW()-1048)/19,250,43),150))/10,0)*10</f>
        <v>190</v>
      </c>
      <c r="X1050" s="21">
        <f>ROUNDDOWN(IF(W1050=W1049,X1049,(ROW()-1048)/19+0.05),2)</f>
        <v>0.15</v>
      </c>
      <c r="Y1050" s="3" t="e">
        <f>ROUNDDOWN(IF(L1050=L1049,Y1049,MAX(_xlfn.NORM.INV((ROW()-1063)/4,250,43),150))/10,0)*10</f>
        <v>#NUM!</v>
      </c>
      <c r="Z1050" s="21" t="e">
        <f>ROUNDDOWN(IF(Y1050=Y1049,Z1049,(ROW()-1063)/4+0.24),2)</f>
        <v>#NUM!</v>
      </c>
    </row>
    <row r="1051" spans="1:26" x14ac:dyDescent="0.2">
      <c r="A1051" s="4" t="s">
        <v>778</v>
      </c>
      <c r="B1051" s="10" t="s">
        <v>779</v>
      </c>
      <c r="C1051" s="14" t="s">
        <v>773</v>
      </c>
      <c r="D1051" s="10"/>
      <c r="E1051" s="3" t="s">
        <v>65</v>
      </c>
      <c r="F1051" s="3" t="s">
        <v>675</v>
      </c>
      <c r="G1051" s="3" t="s">
        <v>55</v>
      </c>
      <c r="H1051" s="3" t="s">
        <v>67</v>
      </c>
      <c r="I1051" s="3">
        <v>21</v>
      </c>
      <c r="J1051" s="3">
        <v>200</v>
      </c>
      <c r="K1051" s="21">
        <v>0.2</v>
      </c>
      <c r="L1051" s="3">
        <v>37</v>
      </c>
      <c r="M1051" s="3">
        <v>150</v>
      </c>
      <c r="N1051" s="21">
        <v>0.01</v>
      </c>
      <c r="O1051" s="25">
        <v>350</v>
      </c>
      <c r="P1051" s="21">
        <v>0.24</v>
      </c>
      <c r="Q1051" s="21">
        <v>0.25</v>
      </c>
      <c r="T1051" s="25">
        <f>J1051+M1051</f>
        <v>350</v>
      </c>
      <c r="U1051" s="21">
        <v>0.24</v>
      </c>
      <c r="V1051" s="21">
        <f>1%+0.24</f>
        <v>0.25</v>
      </c>
      <c r="W1051" s="25">
        <f>ROUNDDOWN(IF(I1051=I1050,W1050,MAX(_xlfn.NORM.INV((ROW()-1048)/19,250,43),150))/10,0)*10</f>
        <v>200</v>
      </c>
      <c r="X1051" s="21">
        <f>ROUNDDOWN(IF(W1051=W1050,X1050,(ROW()-1048)/19+0.05),2)</f>
        <v>0.2</v>
      </c>
      <c r="Y1051" s="3">
        <v>150</v>
      </c>
      <c r="Z1051" s="21">
        <v>0.01</v>
      </c>
    </row>
    <row r="1052" spans="1:26" x14ac:dyDescent="0.2">
      <c r="A1052" s="4" t="s">
        <v>771</v>
      </c>
      <c r="B1052" s="10" t="s">
        <v>772</v>
      </c>
      <c r="C1052" s="14" t="s">
        <v>773</v>
      </c>
      <c r="D1052" s="10"/>
      <c r="E1052" s="3" t="s">
        <v>65</v>
      </c>
      <c r="F1052" s="3" t="s">
        <v>675</v>
      </c>
      <c r="G1052" s="3" t="s">
        <v>55</v>
      </c>
      <c r="H1052" s="3" t="s">
        <v>67</v>
      </c>
      <c r="I1052" s="3">
        <v>27</v>
      </c>
      <c r="J1052" s="3">
        <v>210</v>
      </c>
      <c r="K1052" s="21">
        <v>0.26</v>
      </c>
      <c r="L1052" s="3">
        <v>58</v>
      </c>
      <c r="M1052" s="3">
        <v>270</v>
      </c>
      <c r="N1052" s="21">
        <v>0.99</v>
      </c>
      <c r="O1052" s="25">
        <v>480</v>
      </c>
      <c r="P1052" s="21">
        <v>0.99</v>
      </c>
      <c r="Q1052" s="21">
        <v>0.99</v>
      </c>
      <c r="T1052" s="25">
        <f>J1052+M1052</f>
        <v>480</v>
      </c>
      <c r="U1052" s="21">
        <f>ROUNDDOWN(IF(T1052=T1051,U1051,(ROW()-1063)/4+0.24),2)</f>
        <v>-2.5099999999999998</v>
      </c>
      <c r="V1052" s="21">
        <f>ROUNDDOWN(IF(O1052=O1051,V1051,(ROW()-736)/4+0.24),2)</f>
        <v>79.239999999999995</v>
      </c>
      <c r="W1052" s="25">
        <f>ROUNDDOWN(IF(I1052=I1051,W1051,MAX(_xlfn.NORM.INV((ROW()-1048)/19,250,43),150))/10,0)*10</f>
        <v>210</v>
      </c>
      <c r="X1052" s="21">
        <f>ROUNDDOWN(IF(W1052=W1051,X1051,(ROW()-1048)/19+0.05),2)</f>
        <v>0.26</v>
      </c>
      <c r="Y1052" s="3" t="e">
        <f>ROUNDDOWN(IF(L1052=L1051,Y1051,MAX(_xlfn.NORM.INV((ROW()-1063)/4,250,43),150))/10,0)*10</f>
        <v>#NUM!</v>
      </c>
      <c r="Z1052" s="21" t="e">
        <f>ROUNDDOWN(IF(Y1052=Y1051,Z1051,(ROW()-1063)/4+0.24),2)</f>
        <v>#NUM!</v>
      </c>
    </row>
    <row r="1053" spans="1:26" x14ac:dyDescent="0.2">
      <c r="A1053" s="4" t="s">
        <v>274</v>
      </c>
      <c r="B1053" s="10" t="s">
        <v>275</v>
      </c>
      <c r="C1053" s="14" t="s">
        <v>276</v>
      </c>
      <c r="D1053" s="10"/>
      <c r="E1053" s="3" t="s">
        <v>203</v>
      </c>
      <c r="F1053" s="3" t="s">
        <v>204</v>
      </c>
      <c r="G1053" s="3" t="s">
        <v>55</v>
      </c>
      <c r="H1053" s="3" t="s">
        <v>21</v>
      </c>
      <c r="I1053" s="3">
        <v>29</v>
      </c>
      <c r="J1053" s="3">
        <v>220</v>
      </c>
      <c r="K1053" s="21">
        <v>0.31</v>
      </c>
      <c r="L1053" s="3">
        <v>12</v>
      </c>
      <c r="M1053" s="3">
        <v>180</v>
      </c>
      <c r="N1053" s="21">
        <v>0.12</v>
      </c>
      <c r="O1053" s="25">
        <v>400</v>
      </c>
      <c r="P1053" s="21">
        <v>0.19</v>
      </c>
      <c r="Q1053" s="21">
        <v>0.2</v>
      </c>
      <c r="T1053" s="25">
        <f>J1053+M1053</f>
        <v>400</v>
      </c>
      <c r="U1053" s="21">
        <f>ROUNDDOWN(IF(T1053=T1052,U1052,(ROW()-1048)/15+0.06),2)</f>
        <v>0.39</v>
      </c>
      <c r="V1053" s="21">
        <f>1%+0.19</f>
        <v>0.2</v>
      </c>
      <c r="W1053" s="25">
        <f>ROUNDDOWN(IF(I1053=I1052,W1052,MAX(_xlfn.NORM.INV((ROW()-1048)/19,250,43),150))/10,0)*10</f>
        <v>220</v>
      </c>
      <c r="X1053" s="21">
        <f>ROUNDDOWN(IF(W1053=W1052,X1052,(ROW()-1048)/19+0.05),2)</f>
        <v>0.31</v>
      </c>
      <c r="Y1053" s="3">
        <f>ROUNDDOWN(IF(L1053=L1052,Y1052,MAX(_xlfn.NORM.INV((ROW()-1048)/15,250,43),150))/10,0)*10</f>
        <v>230</v>
      </c>
      <c r="Z1053" s="21" t="e">
        <f>ROUNDDOWN(IF(Y1053=Y1052,Z1052,(ROW()-1048)/15+0.06),2)</f>
        <v>#NUM!</v>
      </c>
    </row>
    <row r="1054" spans="1:26" x14ac:dyDescent="0.2">
      <c r="A1054" s="3" t="s">
        <v>58</v>
      </c>
      <c r="B1054" s="3" t="s">
        <v>59</v>
      </c>
      <c r="C1054" s="14" t="s">
        <v>54</v>
      </c>
      <c r="E1054" s="3" t="s">
        <v>18</v>
      </c>
      <c r="F1054" s="3" t="s">
        <v>19</v>
      </c>
      <c r="G1054" s="3" t="s">
        <v>55</v>
      </c>
      <c r="H1054" s="3" t="s">
        <v>21</v>
      </c>
      <c r="I1054" s="3">
        <v>33</v>
      </c>
      <c r="J1054" s="3">
        <v>220</v>
      </c>
      <c r="K1054" s="21">
        <v>0.31</v>
      </c>
      <c r="L1054" s="3">
        <v>86</v>
      </c>
      <c r="M1054" s="3">
        <v>260</v>
      </c>
      <c r="N1054" s="21">
        <v>0.72</v>
      </c>
      <c r="O1054" s="25">
        <v>480</v>
      </c>
      <c r="P1054" s="21">
        <v>0.39</v>
      </c>
      <c r="Q1054" s="21">
        <v>0.74</v>
      </c>
      <c r="T1054" s="25">
        <f>J1054+M1054</f>
        <v>480</v>
      </c>
      <c r="U1054" s="21">
        <f>ROUNDDOWN(IF(T1054=T1053,U1053,(ROW()-1048)/15+0.06),2)</f>
        <v>0.46</v>
      </c>
      <c r="V1054" s="21">
        <v>0.74</v>
      </c>
      <c r="W1054" s="25">
        <f>ROUNDDOWN(IF(I1054=I1053,W1053,MAX(_xlfn.NORM.INV((ROW()-1048)/19,250,43),150))/10,0)*10</f>
        <v>220</v>
      </c>
      <c r="X1054" s="21">
        <f>ROUNDDOWN(IF(W1054=W1053,X1053,(ROW()-1048)/19+0.05),2)</f>
        <v>0.31</v>
      </c>
      <c r="Y1054" s="3">
        <f>ROUNDDOWN(IF(L1054=L1053,Y1053,MAX(_xlfn.NORM.INV((ROW()-1048)/15,250,43),150))/10,0)*10</f>
        <v>230</v>
      </c>
      <c r="Z1054" s="21" t="e">
        <f>ROUNDDOWN(IF(Y1054=Y1053,Z1053,(ROW()-1048)/15+0.06),2)</f>
        <v>#NUM!</v>
      </c>
    </row>
    <row r="1055" spans="1:26" x14ac:dyDescent="0.2">
      <c r="A1055" s="3" t="s">
        <v>60</v>
      </c>
      <c r="B1055" s="3" t="s">
        <v>61</v>
      </c>
      <c r="C1055" s="14" t="s">
        <v>54</v>
      </c>
      <c r="E1055" s="3" t="s">
        <v>18</v>
      </c>
      <c r="F1055" s="3" t="s">
        <v>19</v>
      </c>
      <c r="G1055" s="3" t="s">
        <v>55</v>
      </c>
      <c r="H1055" s="3" t="s">
        <v>21</v>
      </c>
      <c r="I1055" s="3">
        <v>36</v>
      </c>
      <c r="J1055" s="3">
        <v>230</v>
      </c>
      <c r="K1055" s="21">
        <v>0.41</v>
      </c>
      <c r="L1055" s="3">
        <v>36</v>
      </c>
      <c r="M1055" s="3">
        <v>230</v>
      </c>
      <c r="N1055" s="21">
        <v>0.39</v>
      </c>
      <c r="O1055" s="25">
        <v>460</v>
      </c>
      <c r="P1055" s="21">
        <v>0.26</v>
      </c>
      <c r="Q1055" s="21">
        <v>0.49</v>
      </c>
      <c r="T1055" s="25">
        <f>J1055+M1055</f>
        <v>460</v>
      </c>
      <c r="U1055" s="21">
        <f>ROUNDDOWN(IF(T1055=T1054,U1054,(ROW()-1048)/15+0.06),2)</f>
        <v>0.52</v>
      </c>
      <c r="V1055" s="21">
        <v>0.49</v>
      </c>
      <c r="W1055" s="25">
        <f>ROUNDDOWN(IF(I1055=I1054,W1054,MAX(_xlfn.NORM.INV((ROW()-1048)/19,250,43),150))/10,0)*10</f>
        <v>230</v>
      </c>
      <c r="X1055" s="21">
        <f>ROUNDDOWN(IF(W1055=W1054,X1054,(ROW()-1048)/19+0.05),2)</f>
        <v>0.41</v>
      </c>
      <c r="Y1055" s="3">
        <f>ROUNDDOWN(IF(L1055=L1054,Y1054,MAX(_xlfn.NORM.INV((ROW()-1048)/15,250,43),150))/10,0)*10</f>
        <v>240</v>
      </c>
      <c r="Z1055" s="21">
        <f>ROUNDDOWN(IF(Y1055=Y1054,Z1054,(ROW()-1048)/15+0.06),2)</f>
        <v>0.52</v>
      </c>
    </row>
    <row r="1056" spans="1:26" x14ac:dyDescent="0.2">
      <c r="A1056" s="4" t="s">
        <v>597</v>
      </c>
      <c r="B1056" s="10" t="s">
        <v>598</v>
      </c>
      <c r="C1056" s="14" t="s">
        <v>599</v>
      </c>
      <c r="D1056" s="10"/>
      <c r="E1056" s="3" t="s">
        <v>576</v>
      </c>
      <c r="F1056" s="3" t="s">
        <v>577</v>
      </c>
      <c r="G1056" s="3" t="s">
        <v>55</v>
      </c>
      <c r="H1056" s="3" t="s">
        <v>21</v>
      </c>
      <c r="I1056" s="3">
        <v>36</v>
      </c>
      <c r="J1056" s="3">
        <v>230</v>
      </c>
      <c r="K1056" s="21">
        <v>0.41</v>
      </c>
      <c r="L1056" s="3">
        <v>0</v>
      </c>
      <c r="M1056" s="3">
        <v>150</v>
      </c>
      <c r="N1056" s="21">
        <v>0.01</v>
      </c>
      <c r="O1056" s="25">
        <v>380</v>
      </c>
      <c r="P1056" s="21">
        <v>0.06</v>
      </c>
      <c r="Q1056" s="21">
        <v>0.99</v>
      </c>
      <c r="T1056" s="25">
        <f>J1056+M1056</f>
        <v>380</v>
      </c>
      <c r="U1056" s="21">
        <v>0.06</v>
      </c>
      <c r="V1056" s="21">
        <v>0.99</v>
      </c>
      <c r="W1056" s="25">
        <f>ROUNDDOWN(IF(I1056=I1055,W1055,MAX(_xlfn.NORM.INV((ROW()-1048)/19,250,43),150))/10,0)*10</f>
        <v>230</v>
      </c>
      <c r="X1056" s="21">
        <f>ROUNDDOWN(IF(W1056=W1055,X1055,(ROW()-1048)/19+0.05),2)</f>
        <v>0.41</v>
      </c>
      <c r="Y1056" s="3">
        <v>150</v>
      </c>
      <c r="Z1056" s="21">
        <v>0.01</v>
      </c>
    </row>
    <row r="1057" spans="1:26" x14ac:dyDescent="0.2">
      <c r="A1057" s="4" t="s">
        <v>1313</v>
      </c>
      <c r="B1057" s="10" t="s">
        <v>1314</v>
      </c>
      <c r="C1057" s="14" t="s">
        <v>1310</v>
      </c>
      <c r="D1057" s="10"/>
      <c r="E1057" s="3" t="s">
        <v>203</v>
      </c>
      <c r="F1057" s="3" t="s">
        <v>1268</v>
      </c>
      <c r="G1057" s="3" t="s">
        <v>55</v>
      </c>
      <c r="H1057" s="3" t="s">
        <v>21</v>
      </c>
      <c r="I1057" s="3">
        <v>41</v>
      </c>
      <c r="J1057" s="3">
        <v>240</v>
      </c>
      <c r="K1057" s="21">
        <v>0.52</v>
      </c>
      <c r="L1057" s="3">
        <v>71</v>
      </c>
      <c r="M1057" s="3">
        <v>250</v>
      </c>
      <c r="N1057" s="21">
        <v>0.59</v>
      </c>
      <c r="O1057" s="25">
        <v>490</v>
      </c>
      <c r="P1057" s="21">
        <v>0.52</v>
      </c>
      <c r="Q1057" s="21">
        <v>0.39</v>
      </c>
      <c r="T1057" s="25">
        <f>J1057+M1057</f>
        <v>490</v>
      </c>
      <c r="U1057" s="21">
        <f>ROUNDDOWN(IF(T1057=T1056,U1056,(ROW()-1048)/15+0.06),2)</f>
        <v>0.66</v>
      </c>
      <c r="V1057" s="21">
        <f>ROUNDDOWN(IF(O1057=O1056,V1056,(ROW()-484)/5+0.19),2)</f>
        <v>114.79</v>
      </c>
      <c r="W1057" s="25">
        <f>ROUNDDOWN(IF(I1057=I1056,W1056,MAX(_xlfn.NORM.INV((ROW()-1048)/19,250,43),150))/10,0)*10</f>
        <v>240</v>
      </c>
      <c r="X1057" s="21">
        <f>ROUNDDOWN(IF(W1057=W1056,X1056,(ROW()-1048)/19+0.05),2)</f>
        <v>0.52</v>
      </c>
      <c r="Y1057" s="3">
        <f>ROUNDDOWN(IF(L1057=L1056,Y1056,MAX(_xlfn.NORM.INV((ROW()-1048)/15,250,43),150))/10,0)*10</f>
        <v>260</v>
      </c>
      <c r="Z1057" s="21">
        <f>ROUNDDOWN(IF(Y1057=Y1056,Z1056,(ROW()-1048)/15+0.06),2)</f>
        <v>0.66</v>
      </c>
    </row>
    <row r="1058" spans="1:26" x14ac:dyDescent="0.2">
      <c r="A1058" s="4" t="s">
        <v>1308</v>
      </c>
      <c r="B1058" s="10" t="s">
        <v>1309</v>
      </c>
      <c r="C1058" s="14" t="s">
        <v>1310</v>
      </c>
      <c r="D1058" s="10"/>
      <c r="E1058" s="3" t="s">
        <v>203</v>
      </c>
      <c r="F1058" s="3" t="s">
        <v>1268</v>
      </c>
      <c r="G1058" s="3" t="s">
        <v>55</v>
      </c>
      <c r="H1058" s="3" t="s">
        <v>21</v>
      </c>
      <c r="I1058" s="3">
        <v>41</v>
      </c>
      <c r="J1058" s="3">
        <v>240</v>
      </c>
      <c r="K1058" s="21">
        <v>0.52</v>
      </c>
      <c r="L1058" s="3">
        <v>95</v>
      </c>
      <c r="M1058" s="3">
        <v>310</v>
      </c>
      <c r="N1058" s="21">
        <v>0.99</v>
      </c>
      <c r="O1058" s="25">
        <v>550</v>
      </c>
      <c r="P1058" s="21">
        <v>0.86</v>
      </c>
      <c r="Q1058" s="21">
        <v>0.79</v>
      </c>
      <c r="T1058" s="25">
        <f>J1058+M1058</f>
        <v>550</v>
      </c>
      <c r="U1058" s="21">
        <f>ROUNDDOWN(IF(T1058=T1057,U1057,(ROW()-1048)/15+0.06),2)</f>
        <v>0.72</v>
      </c>
      <c r="V1058" s="21">
        <f>ROUNDDOWN(IF(O1058=O1057,V1057,(ROW()-484)/5+0.19),2)</f>
        <v>114.99</v>
      </c>
      <c r="W1058" s="25">
        <f>ROUNDDOWN(IF(I1058=I1057,W1057,MAX(_xlfn.NORM.INV((ROW()-1048)/19,250,43),150))/10,0)*10</f>
        <v>240</v>
      </c>
      <c r="X1058" s="21">
        <f>ROUNDDOWN(IF(W1058=W1057,X1057,(ROW()-1048)/19+0.05),2)</f>
        <v>0.52</v>
      </c>
      <c r="Y1058" s="3">
        <f>ROUNDDOWN(IF(L1058=L1057,Y1057,MAX(_xlfn.NORM.INV((ROW()-1048)/15,250,43),150))/10,0)*10</f>
        <v>260</v>
      </c>
      <c r="Z1058" s="21">
        <f>ROUNDDOWN(IF(Y1058=Y1057,Z1057,(ROW()-1048)/15+0.06),2)</f>
        <v>0.66</v>
      </c>
    </row>
    <row r="1059" spans="1:26" x14ac:dyDescent="0.2">
      <c r="A1059" s="4" t="s">
        <v>1311</v>
      </c>
      <c r="B1059" s="10" t="s">
        <v>1312</v>
      </c>
      <c r="C1059" s="14" t="s">
        <v>1310</v>
      </c>
      <c r="D1059" s="10"/>
      <c r="E1059" s="3" t="s">
        <v>203</v>
      </c>
      <c r="F1059" s="3" t="s">
        <v>1268</v>
      </c>
      <c r="G1059" s="3" t="s">
        <v>55</v>
      </c>
      <c r="H1059" s="3" t="s">
        <v>21</v>
      </c>
      <c r="I1059" s="3">
        <v>44</v>
      </c>
      <c r="J1059" s="3">
        <v>250</v>
      </c>
      <c r="K1059" s="21">
        <v>0.62</v>
      </c>
      <c r="L1059" s="3">
        <v>71</v>
      </c>
      <c r="M1059" s="3">
        <v>250</v>
      </c>
      <c r="N1059" s="21">
        <v>0.59</v>
      </c>
      <c r="O1059" s="25">
        <v>500</v>
      </c>
      <c r="P1059" s="21">
        <v>0.59</v>
      </c>
      <c r="Q1059" s="21">
        <v>0.59</v>
      </c>
      <c r="T1059" s="25">
        <f>J1059+M1059</f>
        <v>500</v>
      </c>
      <c r="U1059" s="21">
        <f>ROUNDDOWN(IF(T1059=T1058,U1058,(ROW()-1048)/15+0.06),2)</f>
        <v>0.79</v>
      </c>
      <c r="V1059" s="21">
        <f>ROUNDDOWN(IF(O1059=O1058,V1058,(ROW()-484)/5+0.19),2)</f>
        <v>115.19</v>
      </c>
      <c r="W1059" s="25">
        <f>ROUNDDOWN(IF(I1059=I1058,W1058,MAX(_xlfn.NORM.INV((ROW()-1048)/19,250,43),150))/10,0)*10</f>
        <v>250</v>
      </c>
      <c r="X1059" s="21">
        <f>ROUNDDOWN(IF(W1059=W1058,X1058,(ROW()-1048)/19+0.05),2)</f>
        <v>0.62</v>
      </c>
      <c r="Y1059" s="3">
        <f>ROUNDDOWN(IF(L1059=L1058,Y1058,MAX(_xlfn.NORM.INV((ROW()-1048)/15,250,43),150))/10,0)*10</f>
        <v>270</v>
      </c>
      <c r="Z1059" s="21">
        <f>ROUNDDOWN(IF(Y1059=Y1058,Z1058,(ROW()-1048)/15+0.06),2)</f>
        <v>0.79</v>
      </c>
    </row>
    <row r="1060" spans="1:26" x14ac:dyDescent="0.2">
      <c r="A1060" s="7" t="s">
        <v>1088</v>
      </c>
      <c r="B1060" s="10" t="s">
        <v>1089</v>
      </c>
      <c r="C1060" s="14" t="s">
        <v>1090</v>
      </c>
      <c r="D1060" s="2" t="s">
        <v>1079</v>
      </c>
      <c r="E1060" s="3" t="s">
        <v>1080</v>
      </c>
      <c r="F1060" s="3" t="s">
        <v>1081</v>
      </c>
      <c r="G1060" s="3" t="s">
        <v>55</v>
      </c>
      <c r="H1060" s="3" t="s">
        <v>21</v>
      </c>
      <c r="I1060" s="3">
        <v>44</v>
      </c>
      <c r="J1060" s="3">
        <v>250</v>
      </c>
      <c r="K1060" s="21">
        <v>0.62</v>
      </c>
      <c r="L1060" s="2">
        <v>28</v>
      </c>
      <c r="M1060" s="3">
        <v>210</v>
      </c>
      <c r="N1060" s="21">
        <v>0.26</v>
      </c>
      <c r="O1060" s="25">
        <v>460</v>
      </c>
      <c r="P1060" s="21">
        <v>0.26</v>
      </c>
      <c r="Q1060" s="21">
        <v>0.99</v>
      </c>
      <c r="T1060" s="25">
        <f>J1060+M1060</f>
        <v>460</v>
      </c>
      <c r="U1060" s="21">
        <f>ROUNDDOWN(IF(T1060=T1059,U1059,(ROW()-1048)/15+0.06),2)</f>
        <v>0.86</v>
      </c>
      <c r="V1060" s="21">
        <v>0.99</v>
      </c>
      <c r="W1060" s="25">
        <f>ROUNDDOWN(IF(I1060=I1059,W1059,MAX(_xlfn.NORM.INV((ROW()-1048)/19,250,43),150))/10,0)*10</f>
        <v>250</v>
      </c>
      <c r="X1060" s="21">
        <f>ROUNDDOWN(IF(W1060=W1059,X1059,(ROW()-1048)/19+0.05),2)</f>
        <v>0.62</v>
      </c>
      <c r="Y1060" s="3">
        <f>ROUNDDOWN(IF(L1060=L1059,Y1059,MAX(_xlfn.NORM.INV((ROW()-1048)/15,250,43),150))/10,0)*10</f>
        <v>280</v>
      </c>
      <c r="Z1060" s="21">
        <f>ROUNDDOWN(IF(Y1060=Y1059,Z1059,(ROW()-1048)/15+0.06),2)</f>
        <v>0.86</v>
      </c>
    </row>
    <row r="1061" spans="1:26" x14ac:dyDescent="0.2">
      <c r="A1061" s="4" t="s">
        <v>2050</v>
      </c>
      <c r="B1061" s="10" t="s">
        <v>2051</v>
      </c>
      <c r="C1061" s="14" t="s">
        <v>2049</v>
      </c>
      <c r="D1061" s="10"/>
      <c r="E1061" s="3" t="s">
        <v>1744</v>
      </c>
      <c r="F1061" s="3" t="s">
        <v>1744</v>
      </c>
      <c r="G1061" s="3" t="s">
        <v>55</v>
      </c>
      <c r="H1061" s="3" t="s">
        <v>21</v>
      </c>
      <c r="I1061" s="3">
        <v>52</v>
      </c>
      <c r="J1061" s="3">
        <v>270</v>
      </c>
      <c r="K1061" s="21">
        <v>0.73</v>
      </c>
      <c r="L1061" s="3">
        <v>51</v>
      </c>
      <c r="M1061" s="3">
        <v>240</v>
      </c>
      <c r="N1061" s="21">
        <v>0.52</v>
      </c>
      <c r="O1061" s="25">
        <v>510</v>
      </c>
      <c r="P1061" s="21">
        <v>0.66</v>
      </c>
      <c r="Q1061" s="21">
        <v>0.49</v>
      </c>
      <c r="T1061" s="25">
        <f>J1061+M1061</f>
        <v>510</v>
      </c>
      <c r="U1061" s="21">
        <f>ROUNDDOWN(IF(T1061=T1060,U1060,(ROW()-1048)/15+0.06),2)</f>
        <v>0.92</v>
      </c>
      <c r="V1061" s="33">
        <v>0.49</v>
      </c>
      <c r="W1061" s="25">
        <f>ROUNDDOWN(IF(I1061=I1060,W1060,MAX(_xlfn.NORM.INV((ROW()-1048)/19,250,43),150))/10,0)*10</f>
        <v>270</v>
      </c>
      <c r="X1061" s="21">
        <f>ROUNDDOWN(IF(W1061=W1060,X1060,(ROW()-1048)/19+0.05),2)</f>
        <v>0.73</v>
      </c>
      <c r="Y1061" s="3">
        <f>ROUNDDOWN(IF(L1061=L1060,Y1060,MAX(_xlfn.NORM.INV((ROW()-1048)/15,250,43),150))/10,0)*10</f>
        <v>290</v>
      </c>
      <c r="Z1061" s="21">
        <f>ROUNDDOWN(IF(Y1061=Y1060,Z1060,(ROW()-1048)/15+0.06),2)</f>
        <v>0.92</v>
      </c>
    </row>
    <row r="1062" spans="1:26" x14ac:dyDescent="0.2">
      <c r="A1062" s="4" t="s">
        <v>318</v>
      </c>
      <c r="B1062" s="10" t="s">
        <v>319</v>
      </c>
      <c r="C1062" s="14" t="s">
        <v>320</v>
      </c>
      <c r="D1062" s="10"/>
      <c r="E1062" s="3" t="s">
        <v>280</v>
      </c>
      <c r="F1062" s="3" t="s">
        <v>281</v>
      </c>
      <c r="G1062" s="3" t="s">
        <v>55</v>
      </c>
      <c r="H1062" s="3" t="s">
        <v>21</v>
      </c>
      <c r="I1062" s="3">
        <v>54</v>
      </c>
      <c r="J1062" s="3">
        <v>270</v>
      </c>
      <c r="K1062" s="21">
        <v>0.73</v>
      </c>
      <c r="L1062" s="3">
        <v>86</v>
      </c>
      <c r="M1062" s="3">
        <v>260</v>
      </c>
      <c r="N1062" s="21">
        <v>0.72</v>
      </c>
      <c r="O1062" s="25">
        <v>530</v>
      </c>
      <c r="P1062" s="21">
        <v>0.72</v>
      </c>
      <c r="Q1062" s="21">
        <v>0.99</v>
      </c>
      <c r="T1062" s="25">
        <f>J1062+M1062</f>
        <v>530</v>
      </c>
      <c r="U1062" s="21">
        <f>ROUNDDOWN(IF(T1062=T1061,U1061,(ROW()-1048)/15+0.06),2)</f>
        <v>0.99</v>
      </c>
      <c r="V1062" s="21">
        <v>0.99</v>
      </c>
      <c r="W1062" s="25">
        <f>ROUNDDOWN(IF(I1062=I1061,W1061,MAX(_xlfn.NORM.INV((ROW()-1048)/19,250,43),150))/10,0)*10</f>
        <v>270</v>
      </c>
      <c r="X1062" s="21">
        <f>ROUNDDOWN(IF(W1062=W1061,X1061,(ROW()-1048)/19+0.05),2)</f>
        <v>0.73</v>
      </c>
      <c r="Y1062" s="3">
        <f>ROUNDDOWN(IF(L1062=L1061,Y1061,MAX(_xlfn.NORM.INV((ROW()-1048)/15,250,43),150))/10,0)*10</f>
        <v>310</v>
      </c>
      <c r="Z1062" s="21">
        <f>ROUNDDOWN(IF(Y1062=Y1061,Z1061,(ROW()-1048)/15+0.06),2)</f>
        <v>0.99</v>
      </c>
    </row>
    <row r="1063" spans="1:26" x14ac:dyDescent="0.2">
      <c r="A1063" s="3" t="s">
        <v>2370</v>
      </c>
      <c r="B1063" s="3" t="s">
        <v>2371</v>
      </c>
      <c r="C1063" s="14" t="s">
        <v>2372</v>
      </c>
      <c r="E1063" s="3" t="s">
        <v>2366</v>
      </c>
      <c r="F1063" s="3" t="s">
        <v>2367</v>
      </c>
      <c r="G1063" s="3" t="s">
        <v>55</v>
      </c>
      <c r="H1063" s="3" t="s">
        <v>21</v>
      </c>
      <c r="I1063" s="3">
        <v>56</v>
      </c>
      <c r="J1063" s="3">
        <v>280</v>
      </c>
      <c r="K1063" s="21">
        <v>0.83</v>
      </c>
      <c r="L1063" s="3">
        <v>27</v>
      </c>
      <c r="M1063" s="3">
        <v>200</v>
      </c>
      <c r="N1063" s="21">
        <v>0.19</v>
      </c>
      <c r="O1063" s="25">
        <v>480</v>
      </c>
      <c r="P1063" s="21">
        <v>0.39</v>
      </c>
      <c r="Q1063" s="21">
        <v>0.99</v>
      </c>
      <c r="T1063" s="25">
        <f>J1063+M1063</f>
        <v>480</v>
      </c>
      <c r="U1063" s="21">
        <f>ROUNDDOWN(IF(T1063=T1062,U1062,(ROW()-1048)/15+0.06),2)</f>
        <v>1.06</v>
      </c>
      <c r="V1063" s="21">
        <v>0.99</v>
      </c>
      <c r="W1063" s="25">
        <f>ROUNDDOWN(IF(I1063=I1062,W1062,MAX(_xlfn.NORM.INV((ROW()-1048)/19,250,43),150))/10,0)*10</f>
        <v>280</v>
      </c>
      <c r="X1063" s="21">
        <f>ROUNDDOWN(IF(W1063=W1062,X1062,(ROW()-1048)/19+0.05),2)</f>
        <v>0.83</v>
      </c>
      <c r="Y1063" s="3" t="e">
        <f>ROUNDDOWN(IF(L1063=L1062,Y1062,MAX(_xlfn.NORM.INV((ROW()-1048)/15,250,43),150))/10,0)*10</f>
        <v>#NUM!</v>
      </c>
      <c r="Z1063" s="21" t="e">
        <f>ROUNDDOWN(IF(Y1063=Y1062,Z1062,(ROW()-1048)/15+0.06),2)</f>
        <v>#NUM!</v>
      </c>
    </row>
    <row r="1064" spans="1:26" x14ac:dyDescent="0.2">
      <c r="A1064" s="3" t="s">
        <v>52</v>
      </c>
      <c r="B1064" s="3" t="s">
        <v>53</v>
      </c>
      <c r="C1064" s="14" t="s">
        <v>54</v>
      </c>
      <c r="E1064" s="3" t="s">
        <v>18</v>
      </c>
      <c r="F1064" s="3" t="s">
        <v>19</v>
      </c>
      <c r="G1064" s="3" t="s">
        <v>55</v>
      </c>
      <c r="H1064" s="3" t="s">
        <v>21</v>
      </c>
      <c r="I1064" s="3">
        <v>58</v>
      </c>
      <c r="J1064" s="3">
        <v>290</v>
      </c>
      <c r="K1064" s="21">
        <v>0.89</v>
      </c>
      <c r="L1064" s="3">
        <v>86</v>
      </c>
      <c r="M1064" s="3">
        <v>260</v>
      </c>
      <c r="N1064" s="21">
        <v>0.72</v>
      </c>
      <c r="O1064" s="25">
        <v>550</v>
      </c>
      <c r="P1064" s="21">
        <v>0.86</v>
      </c>
      <c r="Q1064" s="21">
        <v>0.99</v>
      </c>
      <c r="T1064" s="25">
        <f>J1064+M1064</f>
        <v>550</v>
      </c>
      <c r="U1064" s="21">
        <f>ROUNDDOWN(IF(T1064=T1063,U1063,(ROW()-1048)/15+0.06),2)</f>
        <v>1.1200000000000001</v>
      </c>
      <c r="V1064" s="21">
        <v>0.99</v>
      </c>
      <c r="W1064" s="25">
        <f>ROUNDDOWN(IF(I1064=I1063,W1063,MAX(_xlfn.NORM.INV((ROW()-1048)/19,250,43),150))/10,0)*10</f>
        <v>290</v>
      </c>
      <c r="X1064" s="21">
        <f>ROUNDDOWN(IF(W1064=W1063,X1063,(ROW()-1048)/19+0.05),2)</f>
        <v>0.89</v>
      </c>
      <c r="Y1064" s="3" t="e">
        <f>ROUNDDOWN(IF(L1064=L1063,Y1063,MAX(_xlfn.NORM.INV((ROW()-1048)/15,250,43),150))/10,0)*10</f>
        <v>#NUM!</v>
      </c>
      <c r="Z1064" s="21" t="e">
        <f>ROUNDDOWN(IF(Y1064=Y1063,Z1063,(ROW()-1048)/15+0.06),2)</f>
        <v>#NUM!</v>
      </c>
    </row>
    <row r="1065" spans="1:26" x14ac:dyDescent="0.2">
      <c r="A1065" s="4" t="s">
        <v>1315</v>
      </c>
      <c r="B1065" s="10" t="s">
        <v>1316</v>
      </c>
      <c r="C1065" s="14" t="s">
        <v>1310</v>
      </c>
      <c r="D1065" s="10"/>
      <c r="E1065" s="3" t="s">
        <v>203</v>
      </c>
      <c r="F1065" s="3" t="s">
        <v>1268</v>
      </c>
      <c r="G1065" s="3" t="s">
        <v>55</v>
      </c>
      <c r="H1065" s="3" t="s">
        <v>21</v>
      </c>
      <c r="I1065" s="3">
        <v>64</v>
      </c>
      <c r="J1065" s="3">
        <v>300</v>
      </c>
      <c r="K1065" s="21">
        <v>0.94</v>
      </c>
      <c r="L1065" s="3">
        <v>93</v>
      </c>
      <c r="M1065" s="3">
        <v>290</v>
      </c>
      <c r="N1065" s="21">
        <v>0.92</v>
      </c>
      <c r="O1065" s="25">
        <v>590</v>
      </c>
      <c r="P1065" s="21">
        <v>0.99</v>
      </c>
      <c r="Q1065" s="21">
        <v>0.99</v>
      </c>
      <c r="T1065" s="25">
        <f>J1065+M1065</f>
        <v>590</v>
      </c>
      <c r="U1065" s="21">
        <f>ROUNDDOWN(IF(T1065=T1064,U1064,(ROW()-1048)/15+0.06),2)</f>
        <v>1.19</v>
      </c>
      <c r="V1065" s="21">
        <f>ROUNDDOWN(IF(O1065=O1064,V1064,(ROW()-484)/5+0.19),2)</f>
        <v>116.39</v>
      </c>
      <c r="W1065" s="25">
        <f>ROUNDDOWN(IF(I1065=I1064,W1064,MAX(_xlfn.NORM.INV((ROW()-1048)/19,250,43),150))/10,0)*10</f>
        <v>300</v>
      </c>
      <c r="X1065" s="21">
        <f>ROUNDDOWN(IF(W1065=W1064,X1064,(ROW()-1048)/19+0.05),2)</f>
        <v>0.94</v>
      </c>
      <c r="Y1065" s="3" t="e">
        <f>ROUNDDOWN(IF(L1065=L1064,Y1064,MAX(_xlfn.NORM.INV((ROW()-1048)/15,250,43),150))/10,0)*10</f>
        <v>#NUM!</v>
      </c>
      <c r="Z1065" s="21" t="e">
        <f>ROUNDDOWN(IF(Y1065=Y1064,Z1064,(ROW()-1048)/15+0.06),2)</f>
        <v>#NUM!</v>
      </c>
    </row>
    <row r="1066" spans="1:26" x14ac:dyDescent="0.2">
      <c r="A1066" s="4" t="s">
        <v>2047</v>
      </c>
      <c r="B1066" s="10" t="s">
        <v>2048</v>
      </c>
      <c r="C1066" s="14" t="s">
        <v>2049</v>
      </c>
      <c r="D1066" s="10"/>
      <c r="E1066" s="3" t="s">
        <v>1744</v>
      </c>
      <c r="F1066" s="3" t="s">
        <v>1744</v>
      </c>
      <c r="G1066" s="3" t="s">
        <v>55</v>
      </c>
      <c r="H1066" s="3" t="s">
        <v>21</v>
      </c>
      <c r="I1066" s="3">
        <v>73</v>
      </c>
      <c r="J1066" s="3">
        <v>310</v>
      </c>
      <c r="K1066" s="21">
        <v>0.99</v>
      </c>
      <c r="L1066" s="3">
        <v>47</v>
      </c>
      <c r="M1066" s="3">
        <v>230</v>
      </c>
      <c r="N1066" s="21">
        <v>0.39</v>
      </c>
      <c r="O1066" s="25">
        <v>540</v>
      </c>
      <c r="P1066" s="21">
        <v>0.79</v>
      </c>
      <c r="Q1066" s="21">
        <v>0.99</v>
      </c>
      <c r="T1066" s="25">
        <f>J1066+M1066</f>
        <v>540</v>
      </c>
      <c r="U1066" s="21">
        <f>ROUNDDOWN(IF(T1066=T1065,U1065,(ROW()-1048)/15+0.06),2)</f>
        <v>1.26</v>
      </c>
      <c r="V1066" s="21">
        <v>0.99</v>
      </c>
      <c r="W1066" s="25">
        <f>ROUNDDOWN(IF(I1066=I1065,W1065,MAX(_xlfn.NORM.INV((ROW()-1048)/19,250,43),150))/10,0)*10</f>
        <v>310</v>
      </c>
      <c r="X1066" s="21">
        <f>ROUNDDOWN(IF(W1066=W1065,X1065,(ROW()-1048)/19+0.05),2)</f>
        <v>0.99</v>
      </c>
      <c r="Y1066" s="3" t="e">
        <f>ROUNDDOWN(IF(L1066=L1065,Y1065,MAX(_xlfn.NORM.INV((ROW()-1048)/15,250,43),150))/10,0)*10</f>
        <v>#NUM!</v>
      </c>
      <c r="Z1066" s="21" t="e">
        <f>ROUNDDOWN(IF(Y1066=Y1065,Z1065,(ROW()-1048)/15+0.06),2)</f>
        <v>#NUM!</v>
      </c>
    </row>
  </sheetData>
  <sortState ref="A2:AH1066">
    <sortCondition ref="G2:G1066"/>
    <sortCondition ref="I2:I1066"/>
  </sortState>
  <conditionalFormatting sqref="A57:A1048576 A1:A6 A8:A19 A34 A46">
    <cfRule type="duplicateValues" dxfId="1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1"/>
  <sheetViews>
    <sheetView zoomScale="85" zoomScaleNormal="85" zoomScalePageLayoutView="85" workbookViewId="0">
      <pane xSplit="1" ySplit="1" topLeftCell="B385" activePane="bottomRight" state="frozen"/>
      <selection pane="topRight"/>
      <selection pane="bottomLeft"/>
      <selection pane="bottomRight" activeCell="AG415" sqref="AG415"/>
    </sheetView>
  </sheetViews>
  <sheetFormatPr baseColWidth="10" defaultColWidth="10.83203125" defaultRowHeight="16" x14ac:dyDescent="0.2"/>
  <cols>
    <col min="1" max="1" width="7.6640625" style="3" customWidth="1"/>
    <col min="2" max="2" width="22.33203125" style="3" customWidth="1"/>
    <col min="3" max="3" width="26.6640625" style="14" customWidth="1"/>
    <col min="4" max="4" width="22" style="3" customWidth="1"/>
    <col min="5" max="5" width="7.33203125" style="3" customWidth="1"/>
    <col min="6" max="6" width="7.1640625" style="3" customWidth="1"/>
    <col min="7" max="7" width="5.33203125" style="3" customWidth="1"/>
    <col min="8" max="8" width="8.83203125" style="3" customWidth="1"/>
    <col min="9" max="9" width="10.83203125" style="3"/>
    <col min="10" max="14" width="4.6640625" style="3" customWidth="1"/>
    <col min="15" max="16384" width="10.83203125" style="3"/>
  </cols>
  <sheetData>
    <row r="1" spans="1:15" x14ac:dyDescent="0.2">
      <c r="A1" s="3" t="s">
        <v>0</v>
      </c>
      <c r="B1" s="3" t="s">
        <v>1</v>
      </c>
      <c r="C1" s="1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">
      <c r="A2" s="4" t="s">
        <v>723</v>
      </c>
      <c r="B2" s="10" t="s">
        <v>724</v>
      </c>
      <c r="C2" s="14" t="s">
        <v>674</v>
      </c>
      <c r="D2" s="10"/>
      <c r="E2" s="3" t="s">
        <v>65</v>
      </c>
      <c r="F2" s="3" t="s">
        <v>675</v>
      </c>
      <c r="G2" s="3" t="s">
        <v>20</v>
      </c>
      <c r="H2" s="3" t="s">
        <v>67</v>
      </c>
      <c r="I2" s="3">
        <v>-43</v>
      </c>
      <c r="J2" s="3">
        <v>0</v>
      </c>
      <c r="K2" s="3">
        <v>25</v>
      </c>
      <c r="L2" s="3">
        <v>0</v>
      </c>
      <c r="M2" s="3">
        <v>0</v>
      </c>
      <c r="O2" s="3">
        <f t="shared" ref="O2:O13" si="0">SUM(J2:N2)</f>
        <v>25</v>
      </c>
    </row>
    <row r="3" spans="1:15" x14ac:dyDescent="0.2">
      <c r="A3" s="4" t="s">
        <v>1652</v>
      </c>
      <c r="B3" s="10" t="s">
        <v>1653</v>
      </c>
      <c r="C3" s="14" t="s">
        <v>1638</v>
      </c>
      <c r="D3" s="10"/>
      <c r="E3" s="3" t="s">
        <v>576</v>
      </c>
      <c r="F3" s="3" t="s">
        <v>1639</v>
      </c>
      <c r="G3" s="3" t="s">
        <v>20</v>
      </c>
      <c r="H3" s="3" t="s">
        <v>67</v>
      </c>
      <c r="I3" s="3">
        <v>-37</v>
      </c>
      <c r="J3" s="3">
        <v>4</v>
      </c>
      <c r="K3" s="3">
        <v>0</v>
      </c>
      <c r="L3" s="3">
        <v>0</v>
      </c>
      <c r="M3" s="3">
        <v>0</v>
      </c>
      <c r="N3" s="3">
        <v>0</v>
      </c>
      <c r="O3" s="3">
        <f t="shared" si="0"/>
        <v>4</v>
      </c>
    </row>
    <row r="4" spans="1:15" x14ac:dyDescent="0.2">
      <c r="A4" s="4" t="s">
        <v>1682</v>
      </c>
      <c r="B4" s="10" t="s">
        <v>1683</v>
      </c>
      <c r="C4" s="14" t="s">
        <v>1638</v>
      </c>
      <c r="D4" s="10"/>
      <c r="E4" s="3" t="s">
        <v>576</v>
      </c>
      <c r="F4" s="3" t="s">
        <v>1639</v>
      </c>
      <c r="G4" s="3" t="s">
        <v>20</v>
      </c>
      <c r="H4" s="3" t="s">
        <v>67</v>
      </c>
      <c r="I4" s="3">
        <v>-28</v>
      </c>
      <c r="J4" s="3">
        <v>6</v>
      </c>
      <c r="K4" s="3">
        <v>0</v>
      </c>
      <c r="L4" s="3">
        <v>0</v>
      </c>
      <c r="M4" s="3">
        <v>0</v>
      </c>
      <c r="N4" s="3">
        <v>0</v>
      </c>
      <c r="O4" s="3">
        <f t="shared" si="0"/>
        <v>6</v>
      </c>
    </row>
    <row r="5" spans="1:15" x14ac:dyDescent="0.2">
      <c r="A5" s="4" t="s">
        <v>438</v>
      </c>
      <c r="B5" s="10" t="s">
        <v>439</v>
      </c>
      <c r="C5" s="14" t="s">
        <v>437</v>
      </c>
      <c r="D5" s="10"/>
      <c r="E5" s="3" t="s">
        <v>203</v>
      </c>
      <c r="F5" s="3" t="s">
        <v>423</v>
      </c>
      <c r="G5" s="3" t="s">
        <v>20</v>
      </c>
      <c r="H5" s="3" t="s">
        <v>67</v>
      </c>
      <c r="I5" s="3">
        <v>-28</v>
      </c>
      <c r="J5" s="3">
        <v>7</v>
      </c>
      <c r="K5" s="3">
        <v>15</v>
      </c>
      <c r="L5" s="3">
        <v>6</v>
      </c>
      <c r="M5" s="3">
        <v>0</v>
      </c>
      <c r="O5" s="3">
        <f t="shared" si="0"/>
        <v>28</v>
      </c>
    </row>
    <row r="6" spans="1:15" x14ac:dyDescent="0.2">
      <c r="A6" s="4" t="s">
        <v>686</v>
      </c>
      <c r="B6" s="10" t="s">
        <v>687</v>
      </c>
      <c r="C6" s="14" t="s">
        <v>674</v>
      </c>
      <c r="D6" s="10"/>
      <c r="E6" s="3" t="s">
        <v>65</v>
      </c>
      <c r="F6" s="3" t="s">
        <v>675</v>
      </c>
      <c r="G6" s="3" t="s">
        <v>20</v>
      </c>
      <c r="H6" s="3" t="s">
        <v>67</v>
      </c>
      <c r="I6" s="3">
        <v>-28</v>
      </c>
      <c r="J6" s="3">
        <v>18</v>
      </c>
      <c r="K6" s="3">
        <v>9</v>
      </c>
      <c r="L6" s="3">
        <v>6</v>
      </c>
      <c r="M6" s="3">
        <v>0</v>
      </c>
      <c r="O6" s="3">
        <f t="shared" si="0"/>
        <v>33</v>
      </c>
    </row>
    <row r="7" spans="1:15" x14ac:dyDescent="0.2">
      <c r="A7" s="4" t="s">
        <v>713</v>
      </c>
      <c r="B7" s="10" t="s">
        <v>714</v>
      </c>
      <c r="C7" s="14" t="s">
        <v>674</v>
      </c>
      <c r="D7" s="10"/>
      <c r="E7" s="3" t="s">
        <v>65</v>
      </c>
      <c r="F7" s="3" t="s">
        <v>675</v>
      </c>
      <c r="G7" s="3" t="s">
        <v>20</v>
      </c>
      <c r="H7" s="3" t="s">
        <v>67</v>
      </c>
      <c r="I7" s="3">
        <v>-28</v>
      </c>
      <c r="J7" s="3">
        <v>11</v>
      </c>
      <c r="K7" s="3">
        <v>12</v>
      </c>
      <c r="L7" s="3">
        <v>6</v>
      </c>
      <c r="M7" s="3">
        <v>6</v>
      </c>
      <c r="O7" s="3">
        <f t="shared" si="0"/>
        <v>35</v>
      </c>
    </row>
    <row r="8" spans="1:15" x14ac:dyDescent="0.2">
      <c r="A8" s="4" t="s">
        <v>294</v>
      </c>
      <c r="B8" s="10" t="s">
        <v>295</v>
      </c>
      <c r="C8" s="14" t="s">
        <v>279</v>
      </c>
      <c r="D8" s="10"/>
      <c r="E8" s="3" t="s">
        <v>280</v>
      </c>
      <c r="F8" s="3" t="s">
        <v>281</v>
      </c>
      <c r="G8" s="3" t="s">
        <v>20</v>
      </c>
      <c r="H8" s="3" t="s">
        <v>67</v>
      </c>
      <c r="I8" s="3">
        <v>-27</v>
      </c>
      <c r="J8" s="3">
        <v>2</v>
      </c>
      <c r="K8" s="3">
        <v>0</v>
      </c>
      <c r="L8" s="3">
        <v>0</v>
      </c>
      <c r="M8" s="3">
        <v>0</v>
      </c>
      <c r="N8" s="3">
        <v>0</v>
      </c>
      <c r="O8" s="3">
        <f t="shared" si="0"/>
        <v>2</v>
      </c>
    </row>
    <row r="9" spans="1:15" x14ac:dyDescent="0.2">
      <c r="A9" s="4" t="s">
        <v>1745</v>
      </c>
      <c r="B9" s="10" t="s">
        <v>1746</v>
      </c>
      <c r="C9" s="14" t="s">
        <v>1743</v>
      </c>
      <c r="D9" s="10"/>
      <c r="E9" s="3" t="s">
        <v>1744</v>
      </c>
      <c r="F9" s="3" t="s">
        <v>1744</v>
      </c>
      <c r="G9" s="3" t="s">
        <v>20</v>
      </c>
      <c r="H9" s="3" t="s">
        <v>67</v>
      </c>
      <c r="I9" s="3">
        <v>-25</v>
      </c>
      <c r="J9" s="3">
        <v>6</v>
      </c>
      <c r="K9" s="3">
        <v>0</v>
      </c>
      <c r="L9" s="3">
        <v>0</v>
      </c>
      <c r="M9" s="3">
        <v>0</v>
      </c>
      <c r="O9" s="3">
        <f t="shared" si="0"/>
        <v>6</v>
      </c>
    </row>
    <row r="10" spans="1:15" x14ac:dyDescent="0.2">
      <c r="A10" s="4" t="s">
        <v>914</v>
      </c>
      <c r="B10" s="10" t="s">
        <v>915</v>
      </c>
      <c r="C10" s="14" t="s">
        <v>900</v>
      </c>
      <c r="D10" s="10"/>
      <c r="E10" s="3" t="s">
        <v>894</v>
      </c>
      <c r="F10" s="3" t="s">
        <v>895</v>
      </c>
      <c r="G10" s="3" t="s">
        <v>20</v>
      </c>
      <c r="H10" s="3" t="s">
        <v>67</v>
      </c>
      <c r="I10" s="3">
        <v>-22</v>
      </c>
      <c r="J10" s="3">
        <v>5</v>
      </c>
      <c r="K10" s="3">
        <v>9</v>
      </c>
      <c r="L10" s="3">
        <v>0</v>
      </c>
      <c r="M10" s="3">
        <v>0</v>
      </c>
      <c r="O10" s="3">
        <f t="shared" si="0"/>
        <v>14</v>
      </c>
    </row>
    <row r="11" spans="1:15" x14ac:dyDescent="0.2">
      <c r="A11" s="4" t="s">
        <v>749</v>
      </c>
      <c r="B11" s="10" t="s">
        <v>750</v>
      </c>
      <c r="C11" s="14" t="s">
        <v>674</v>
      </c>
      <c r="D11" s="10"/>
      <c r="E11" s="3" t="s">
        <v>65</v>
      </c>
      <c r="F11" s="3" t="s">
        <v>675</v>
      </c>
      <c r="G11" s="3" t="s">
        <v>20</v>
      </c>
      <c r="H11" s="3" t="s">
        <v>67</v>
      </c>
      <c r="I11" s="3">
        <v>-22</v>
      </c>
      <c r="J11" s="3">
        <v>11</v>
      </c>
      <c r="K11" s="3">
        <v>10</v>
      </c>
      <c r="L11" s="3">
        <v>6</v>
      </c>
      <c r="M11" s="3">
        <v>0</v>
      </c>
      <c r="O11" s="3">
        <f t="shared" si="0"/>
        <v>27</v>
      </c>
    </row>
    <row r="12" spans="1:15" x14ac:dyDescent="0.2">
      <c r="A12" s="4" t="s">
        <v>765</v>
      </c>
      <c r="B12" s="10" t="s">
        <v>766</v>
      </c>
      <c r="C12" s="14" t="s">
        <v>674</v>
      </c>
      <c r="D12" s="10"/>
      <c r="E12" s="3" t="s">
        <v>65</v>
      </c>
      <c r="F12" s="3" t="s">
        <v>675</v>
      </c>
      <c r="G12" s="3" t="s">
        <v>20</v>
      </c>
      <c r="H12" s="3" t="s">
        <v>67</v>
      </c>
      <c r="I12" s="3">
        <v>-22</v>
      </c>
      <c r="J12" s="3">
        <v>18</v>
      </c>
      <c r="K12" s="3">
        <v>12</v>
      </c>
      <c r="L12" s="3">
        <v>0</v>
      </c>
      <c r="M12" s="3">
        <v>0</v>
      </c>
      <c r="O12" s="3">
        <f t="shared" si="0"/>
        <v>30</v>
      </c>
    </row>
    <row r="13" spans="1:15" x14ac:dyDescent="0.2">
      <c r="A13" s="4" t="s">
        <v>1763</v>
      </c>
      <c r="B13" s="10" t="s">
        <v>1764</v>
      </c>
      <c r="C13" s="14" t="s">
        <v>1743</v>
      </c>
      <c r="D13" s="10"/>
      <c r="E13" s="3" t="s">
        <v>1744</v>
      </c>
      <c r="F13" s="3" t="s">
        <v>1744</v>
      </c>
      <c r="G13" s="3" t="s">
        <v>20</v>
      </c>
      <c r="H13" s="3" t="s">
        <v>67</v>
      </c>
      <c r="I13" s="3">
        <v>-21</v>
      </c>
      <c r="J13" s="3">
        <v>2</v>
      </c>
      <c r="K13" s="3">
        <v>0</v>
      </c>
      <c r="L13" s="3">
        <v>0</v>
      </c>
      <c r="M13" s="3">
        <v>0</v>
      </c>
      <c r="O13" s="3">
        <f t="shared" si="0"/>
        <v>2</v>
      </c>
    </row>
    <row r="14" spans="1:15" x14ac:dyDescent="0.2">
      <c r="A14" s="3" t="s">
        <v>2266</v>
      </c>
      <c r="B14" s="3" t="s">
        <v>2267</v>
      </c>
      <c r="C14" s="14" t="s">
        <v>2225</v>
      </c>
      <c r="E14" s="3" t="s">
        <v>2226</v>
      </c>
      <c r="F14" s="3" t="s">
        <v>2227</v>
      </c>
      <c r="G14" s="3" t="s">
        <v>20</v>
      </c>
      <c r="H14" s="3" t="s">
        <v>67</v>
      </c>
      <c r="I14" s="3">
        <v>-19</v>
      </c>
      <c r="J14" s="3">
        <v>0</v>
      </c>
      <c r="K14" s="3">
        <v>0</v>
      </c>
      <c r="L14" s="3">
        <v>0</v>
      </c>
      <c r="M14" s="3">
        <v>0</v>
      </c>
      <c r="O14" s="3">
        <v>0</v>
      </c>
    </row>
    <row r="15" spans="1:15" x14ac:dyDescent="0.2">
      <c r="A15" s="4" t="s">
        <v>226</v>
      </c>
      <c r="B15" s="10" t="s">
        <v>227</v>
      </c>
      <c r="C15" s="14" t="s">
        <v>211</v>
      </c>
      <c r="D15" s="10"/>
      <c r="E15" s="3" t="s">
        <v>203</v>
      </c>
      <c r="F15" s="3" t="s">
        <v>204</v>
      </c>
      <c r="G15" s="3" t="s">
        <v>20</v>
      </c>
      <c r="H15" s="3" t="s">
        <v>67</v>
      </c>
      <c r="I15" s="3">
        <v>-19</v>
      </c>
      <c r="J15" s="3">
        <v>2</v>
      </c>
      <c r="K15" s="3">
        <v>0</v>
      </c>
      <c r="L15" s="3">
        <v>0</v>
      </c>
      <c r="M15" s="3">
        <v>0</v>
      </c>
      <c r="O15" s="3">
        <f t="shared" ref="O15:O20" si="1">SUM(J15:N15)</f>
        <v>2</v>
      </c>
    </row>
    <row r="16" spans="1:15" x14ac:dyDescent="0.2">
      <c r="A16" s="4" t="s">
        <v>1809</v>
      </c>
      <c r="B16" s="10" t="s">
        <v>1810</v>
      </c>
      <c r="C16" s="14" t="s">
        <v>1743</v>
      </c>
      <c r="D16" s="10"/>
      <c r="E16" s="3" t="s">
        <v>1744</v>
      </c>
      <c r="F16" s="3" t="s">
        <v>1744</v>
      </c>
      <c r="G16" s="3" t="s">
        <v>20</v>
      </c>
      <c r="H16" s="3" t="s">
        <v>67</v>
      </c>
      <c r="I16" s="3">
        <v>-19</v>
      </c>
      <c r="J16" s="3">
        <v>18</v>
      </c>
      <c r="K16" s="3">
        <v>0</v>
      </c>
      <c r="L16" s="3">
        <v>6</v>
      </c>
      <c r="M16" s="3">
        <v>0</v>
      </c>
      <c r="O16" s="3">
        <f t="shared" si="1"/>
        <v>24</v>
      </c>
    </row>
    <row r="17" spans="1:15" x14ac:dyDescent="0.2">
      <c r="A17" s="4" t="s">
        <v>212</v>
      </c>
      <c r="B17" s="10" t="s">
        <v>213</v>
      </c>
      <c r="C17" s="14" t="s">
        <v>211</v>
      </c>
      <c r="D17" s="10"/>
      <c r="E17" s="3" t="s">
        <v>203</v>
      </c>
      <c r="F17" s="3" t="s">
        <v>204</v>
      </c>
      <c r="G17" s="3" t="s">
        <v>20</v>
      </c>
      <c r="H17" s="3" t="s">
        <v>67</v>
      </c>
      <c r="I17" s="3">
        <v>-19</v>
      </c>
      <c r="J17" s="3">
        <v>18</v>
      </c>
      <c r="K17" s="3">
        <v>6</v>
      </c>
      <c r="L17" s="3">
        <v>0</v>
      </c>
      <c r="M17" s="3">
        <v>0</v>
      </c>
      <c r="O17" s="3">
        <f t="shared" si="1"/>
        <v>24</v>
      </c>
    </row>
    <row r="18" spans="1:15" x14ac:dyDescent="0.2">
      <c r="A18" s="4" t="s">
        <v>1807</v>
      </c>
      <c r="B18" s="10" t="s">
        <v>1808</v>
      </c>
      <c r="C18" s="14" t="s">
        <v>1743</v>
      </c>
      <c r="D18" s="10"/>
      <c r="E18" s="3" t="s">
        <v>1744</v>
      </c>
      <c r="F18" s="3" t="s">
        <v>1744</v>
      </c>
      <c r="G18" s="3" t="s">
        <v>20</v>
      </c>
      <c r="H18" s="3" t="s">
        <v>67</v>
      </c>
      <c r="I18" s="3">
        <v>-19</v>
      </c>
      <c r="J18" s="3">
        <v>5</v>
      </c>
      <c r="K18" s="3">
        <v>1</v>
      </c>
      <c r="L18" s="3">
        <v>14</v>
      </c>
      <c r="M18" s="3">
        <v>6</v>
      </c>
      <c r="O18" s="3">
        <f t="shared" si="1"/>
        <v>26</v>
      </c>
    </row>
    <row r="19" spans="1:15" x14ac:dyDescent="0.2">
      <c r="A19" s="4" t="s">
        <v>709</v>
      </c>
      <c r="B19" s="10" t="s">
        <v>710</v>
      </c>
      <c r="C19" s="14" t="s">
        <v>674</v>
      </c>
      <c r="D19" s="10"/>
      <c r="E19" s="3" t="s">
        <v>65</v>
      </c>
      <c r="F19" s="3" t="s">
        <v>675</v>
      </c>
      <c r="G19" s="3" t="s">
        <v>20</v>
      </c>
      <c r="H19" s="3" t="s">
        <v>67</v>
      </c>
      <c r="I19" s="3">
        <v>-19</v>
      </c>
      <c r="J19" s="3">
        <v>18</v>
      </c>
      <c r="K19" s="3">
        <v>3</v>
      </c>
      <c r="L19" s="3">
        <v>6</v>
      </c>
      <c r="M19" s="3">
        <v>6</v>
      </c>
      <c r="O19" s="3">
        <f t="shared" si="1"/>
        <v>33</v>
      </c>
    </row>
    <row r="20" spans="1:15" x14ac:dyDescent="0.2">
      <c r="A20" s="4" t="s">
        <v>1054</v>
      </c>
      <c r="B20" s="10" t="s">
        <v>1055</v>
      </c>
      <c r="C20" s="14" t="s">
        <v>1056</v>
      </c>
      <c r="E20" s="3" t="s">
        <v>576</v>
      </c>
      <c r="F20" s="3" t="s">
        <v>1057</v>
      </c>
      <c r="G20" s="3" t="s">
        <v>20</v>
      </c>
      <c r="H20" s="3" t="s">
        <v>67</v>
      </c>
      <c r="I20" s="3">
        <v>-19</v>
      </c>
      <c r="J20" s="3">
        <v>12</v>
      </c>
      <c r="K20" s="3">
        <v>16</v>
      </c>
      <c r="L20" s="3">
        <v>10</v>
      </c>
      <c r="M20" s="3">
        <v>14</v>
      </c>
      <c r="O20" s="3">
        <f t="shared" si="1"/>
        <v>52</v>
      </c>
    </row>
    <row r="21" spans="1:15" x14ac:dyDescent="0.2">
      <c r="A21" s="3" t="s">
        <v>2100</v>
      </c>
      <c r="B21" s="3" t="s">
        <v>2101</v>
      </c>
      <c r="C21" s="14" t="s">
        <v>2102</v>
      </c>
      <c r="E21" s="3" t="s">
        <v>18</v>
      </c>
      <c r="F21" s="3" t="s">
        <v>2091</v>
      </c>
      <c r="G21" s="3" t="s">
        <v>20</v>
      </c>
      <c r="H21" s="3" t="s">
        <v>67</v>
      </c>
      <c r="I21" s="3">
        <v>-18</v>
      </c>
      <c r="J21" s="3">
        <v>0</v>
      </c>
      <c r="K21" s="3">
        <v>0</v>
      </c>
      <c r="L21" s="3">
        <v>0</v>
      </c>
      <c r="M21" s="3">
        <v>0</v>
      </c>
      <c r="O21" s="3">
        <v>0</v>
      </c>
    </row>
    <row r="22" spans="1:15" x14ac:dyDescent="0.2">
      <c r="A22" s="9" t="s">
        <v>148</v>
      </c>
      <c r="B22" s="10" t="s">
        <v>149</v>
      </c>
      <c r="C22" s="14" t="s">
        <v>143</v>
      </c>
      <c r="D22" s="10"/>
      <c r="E22" s="3" t="s">
        <v>144</v>
      </c>
      <c r="F22" s="3" t="s">
        <v>145</v>
      </c>
      <c r="G22" s="3" t="s">
        <v>20</v>
      </c>
      <c r="H22" s="3" t="s">
        <v>67</v>
      </c>
      <c r="I22" s="3">
        <v>-18</v>
      </c>
      <c r="J22" s="3">
        <v>13</v>
      </c>
      <c r="K22" s="3">
        <v>9</v>
      </c>
      <c r="L22" s="3">
        <v>17</v>
      </c>
      <c r="M22" s="3">
        <v>13</v>
      </c>
      <c r="O22" s="3">
        <f>SUM(J22:N22)</f>
        <v>52</v>
      </c>
    </row>
    <row r="23" spans="1:15" x14ac:dyDescent="0.2">
      <c r="A23" s="3" t="s">
        <v>2223</v>
      </c>
      <c r="B23" s="3" t="s">
        <v>2224</v>
      </c>
      <c r="C23" s="14" t="s">
        <v>2225</v>
      </c>
      <c r="E23" s="3" t="s">
        <v>2226</v>
      </c>
      <c r="F23" s="3" t="s">
        <v>2227</v>
      </c>
      <c r="G23" s="3" t="s">
        <v>20</v>
      </c>
      <c r="H23" s="3" t="s">
        <v>67</v>
      </c>
      <c r="I23" s="3">
        <v>-16</v>
      </c>
      <c r="J23" s="3">
        <v>6</v>
      </c>
      <c r="K23" s="3">
        <v>0</v>
      </c>
      <c r="L23" s="3">
        <v>6</v>
      </c>
      <c r="M23" s="3">
        <v>0</v>
      </c>
      <c r="O23" s="3">
        <v>12</v>
      </c>
    </row>
    <row r="24" spans="1:15" x14ac:dyDescent="0.2">
      <c r="A24" s="4" t="s">
        <v>460</v>
      </c>
      <c r="B24" s="10" t="s">
        <v>461</v>
      </c>
      <c r="C24" s="14" t="s">
        <v>437</v>
      </c>
      <c r="D24" s="10"/>
      <c r="E24" s="3" t="s">
        <v>203</v>
      </c>
      <c r="F24" s="3" t="s">
        <v>423</v>
      </c>
      <c r="G24" s="3" t="s">
        <v>20</v>
      </c>
      <c r="H24" s="3" t="s">
        <v>67</v>
      </c>
      <c r="I24" s="3">
        <v>-16</v>
      </c>
      <c r="J24" s="3">
        <v>4</v>
      </c>
      <c r="K24" s="3">
        <v>6</v>
      </c>
      <c r="L24" s="3">
        <v>6</v>
      </c>
      <c r="M24" s="3">
        <v>0</v>
      </c>
      <c r="O24" s="3">
        <f t="shared" ref="O24:O32" si="2">SUM(J24:N24)</f>
        <v>16</v>
      </c>
    </row>
    <row r="25" spans="1:15" x14ac:dyDescent="0.2">
      <c r="A25" s="4" t="s">
        <v>735</v>
      </c>
      <c r="B25" s="10" t="s">
        <v>736</v>
      </c>
      <c r="C25" s="14" t="s">
        <v>674</v>
      </c>
      <c r="D25" s="10"/>
      <c r="E25" s="3" t="s">
        <v>65</v>
      </c>
      <c r="F25" s="3" t="s">
        <v>675</v>
      </c>
      <c r="G25" s="3" t="s">
        <v>20</v>
      </c>
      <c r="H25" s="3" t="s">
        <v>67</v>
      </c>
      <c r="I25" s="3">
        <v>-16</v>
      </c>
      <c r="J25" s="3">
        <v>11</v>
      </c>
      <c r="K25" s="3">
        <v>10</v>
      </c>
      <c r="L25" s="3">
        <v>6</v>
      </c>
      <c r="M25" s="3">
        <v>0</v>
      </c>
      <c r="O25" s="3">
        <f t="shared" si="2"/>
        <v>27</v>
      </c>
    </row>
    <row r="26" spans="1:15" x14ac:dyDescent="0.2">
      <c r="A26" s="4" t="s">
        <v>725</v>
      </c>
      <c r="B26" s="10" t="s">
        <v>726</v>
      </c>
      <c r="C26" s="14" t="s">
        <v>674</v>
      </c>
      <c r="D26" s="10"/>
      <c r="E26" s="3" t="s">
        <v>65</v>
      </c>
      <c r="F26" s="3" t="s">
        <v>675</v>
      </c>
      <c r="G26" s="3" t="s">
        <v>20</v>
      </c>
      <c r="H26" s="3" t="s">
        <v>67</v>
      </c>
      <c r="I26" s="3">
        <v>-16</v>
      </c>
      <c r="J26" s="3">
        <v>6</v>
      </c>
      <c r="K26" s="3">
        <v>12</v>
      </c>
      <c r="L26" s="3">
        <v>6</v>
      </c>
      <c r="M26" s="3">
        <v>6</v>
      </c>
      <c r="O26" s="3">
        <f t="shared" si="2"/>
        <v>30</v>
      </c>
    </row>
    <row r="27" spans="1:15" x14ac:dyDescent="0.2">
      <c r="A27" s="4" t="s">
        <v>296</v>
      </c>
      <c r="B27" s="10" t="s">
        <v>297</v>
      </c>
      <c r="C27" s="14" t="s">
        <v>279</v>
      </c>
      <c r="D27" s="10"/>
      <c r="E27" s="3" t="s">
        <v>280</v>
      </c>
      <c r="F27" s="3" t="s">
        <v>281</v>
      </c>
      <c r="G27" s="3" t="s">
        <v>20</v>
      </c>
      <c r="H27" s="3" t="s">
        <v>67</v>
      </c>
      <c r="I27" s="3">
        <v>-16</v>
      </c>
      <c r="J27" s="3">
        <v>2</v>
      </c>
      <c r="K27" s="3">
        <v>4</v>
      </c>
      <c r="L27" s="3">
        <v>25</v>
      </c>
      <c r="M27" s="3">
        <v>0</v>
      </c>
      <c r="N27" s="3">
        <v>0</v>
      </c>
      <c r="O27" s="3">
        <f t="shared" si="2"/>
        <v>31</v>
      </c>
    </row>
    <row r="28" spans="1:15" x14ac:dyDescent="0.2">
      <c r="A28" s="4" t="s">
        <v>769</v>
      </c>
      <c r="B28" s="10" t="s">
        <v>770</v>
      </c>
      <c r="C28" s="14" t="s">
        <v>674</v>
      </c>
      <c r="D28" s="10"/>
      <c r="E28" s="3" t="s">
        <v>65</v>
      </c>
      <c r="F28" s="3" t="s">
        <v>675</v>
      </c>
      <c r="G28" s="3" t="s">
        <v>20</v>
      </c>
      <c r="H28" s="3" t="s">
        <v>67</v>
      </c>
      <c r="I28" s="3">
        <v>-16</v>
      </c>
      <c r="J28" s="3">
        <v>18</v>
      </c>
      <c r="K28" s="3">
        <v>12</v>
      </c>
      <c r="L28" s="3">
        <v>6</v>
      </c>
      <c r="M28" s="3">
        <v>0</v>
      </c>
      <c r="O28" s="3">
        <f t="shared" si="2"/>
        <v>36</v>
      </c>
    </row>
    <row r="29" spans="1:15" x14ac:dyDescent="0.2">
      <c r="A29" s="4" t="s">
        <v>1190</v>
      </c>
      <c r="B29" s="10" t="s">
        <v>1191</v>
      </c>
      <c r="C29" s="14" t="s">
        <v>1185</v>
      </c>
      <c r="D29" s="10"/>
      <c r="E29" s="3" t="s">
        <v>280</v>
      </c>
      <c r="F29" s="3" t="s">
        <v>1180</v>
      </c>
      <c r="G29" s="3" t="s">
        <v>20</v>
      </c>
      <c r="H29" s="3" t="s">
        <v>67</v>
      </c>
      <c r="I29" s="3">
        <v>-16</v>
      </c>
      <c r="J29" s="3">
        <v>7</v>
      </c>
      <c r="K29" s="3">
        <v>3</v>
      </c>
      <c r="L29" s="3">
        <v>6</v>
      </c>
      <c r="M29" s="3">
        <v>20</v>
      </c>
      <c r="O29" s="3">
        <f t="shared" si="2"/>
        <v>36</v>
      </c>
    </row>
    <row r="30" spans="1:15" x14ac:dyDescent="0.2">
      <c r="A30" s="4" t="s">
        <v>678</v>
      </c>
      <c r="B30" s="10" t="s">
        <v>679</v>
      </c>
      <c r="C30" s="14" t="s">
        <v>674</v>
      </c>
      <c r="D30" s="10"/>
      <c r="E30" s="3" t="s">
        <v>65</v>
      </c>
      <c r="F30" s="3" t="s">
        <v>675</v>
      </c>
      <c r="G30" s="3" t="s">
        <v>20</v>
      </c>
      <c r="H30" s="3" t="s">
        <v>67</v>
      </c>
      <c r="I30" s="3">
        <v>-16</v>
      </c>
      <c r="J30" s="3">
        <v>18</v>
      </c>
      <c r="K30" s="3">
        <v>12</v>
      </c>
      <c r="L30" s="3">
        <v>6</v>
      </c>
      <c r="M30" s="3">
        <v>6</v>
      </c>
      <c r="O30" s="3">
        <f t="shared" si="2"/>
        <v>42</v>
      </c>
    </row>
    <row r="31" spans="1:15" x14ac:dyDescent="0.2">
      <c r="A31" s="12" t="s">
        <v>321</v>
      </c>
      <c r="B31" s="13" t="s">
        <v>322</v>
      </c>
      <c r="C31" s="1" t="s">
        <v>323</v>
      </c>
      <c r="D31" s="13"/>
      <c r="E31" s="1" t="s">
        <v>324</v>
      </c>
      <c r="F31" s="1" t="s">
        <v>325</v>
      </c>
      <c r="G31" s="1" t="s">
        <v>20</v>
      </c>
      <c r="H31" s="1" t="s">
        <v>67</v>
      </c>
      <c r="I31" s="1">
        <v>-16</v>
      </c>
      <c r="J31" s="1">
        <v>18</v>
      </c>
      <c r="K31" s="1">
        <v>25</v>
      </c>
      <c r="L31" s="1">
        <v>6</v>
      </c>
      <c r="M31" s="1">
        <v>0</v>
      </c>
      <c r="N31" s="1"/>
      <c r="O31" s="1">
        <f t="shared" si="2"/>
        <v>49</v>
      </c>
    </row>
    <row r="32" spans="1:15" x14ac:dyDescent="0.2">
      <c r="A32" s="4" t="s">
        <v>1413</v>
      </c>
      <c r="B32" s="10" t="s">
        <v>1414</v>
      </c>
      <c r="C32" s="14" t="s">
        <v>1407</v>
      </c>
      <c r="D32" s="10"/>
      <c r="E32" s="3" t="s">
        <v>65</v>
      </c>
      <c r="F32" s="3" t="s">
        <v>1408</v>
      </c>
      <c r="G32" s="3" t="s">
        <v>20</v>
      </c>
      <c r="H32" s="3" t="s">
        <v>67</v>
      </c>
      <c r="I32" s="3">
        <v>-16</v>
      </c>
      <c r="J32" s="3">
        <v>18</v>
      </c>
      <c r="K32" s="3">
        <v>25</v>
      </c>
      <c r="L32" s="3">
        <v>6</v>
      </c>
      <c r="M32" s="3">
        <v>30</v>
      </c>
      <c r="O32" s="3">
        <f t="shared" si="2"/>
        <v>79</v>
      </c>
    </row>
    <row r="33" spans="1:15" x14ac:dyDescent="0.2">
      <c r="A33" s="3" t="s">
        <v>2274</v>
      </c>
      <c r="B33" s="3" t="s">
        <v>2275</v>
      </c>
      <c r="C33" s="14" t="s">
        <v>2225</v>
      </c>
      <c r="E33" s="3" t="s">
        <v>2226</v>
      </c>
      <c r="F33" s="3" t="s">
        <v>2227</v>
      </c>
      <c r="G33" s="3" t="s">
        <v>20</v>
      </c>
      <c r="H33" s="3" t="s">
        <v>67</v>
      </c>
      <c r="I33" s="3">
        <v>-15</v>
      </c>
      <c r="J33" s="3">
        <v>6</v>
      </c>
      <c r="K33" s="3">
        <v>0</v>
      </c>
      <c r="L33" s="3">
        <v>0</v>
      </c>
      <c r="M33" s="3">
        <v>0</v>
      </c>
      <c r="O33" s="3">
        <v>6</v>
      </c>
    </row>
    <row r="34" spans="1:15" x14ac:dyDescent="0.2">
      <c r="A34" s="4" t="s">
        <v>1759</v>
      </c>
      <c r="B34" s="10" t="s">
        <v>1760</v>
      </c>
      <c r="C34" s="14" t="s">
        <v>1743</v>
      </c>
      <c r="D34" s="10"/>
      <c r="E34" s="3" t="s">
        <v>1744</v>
      </c>
      <c r="F34" s="3" t="s">
        <v>1744</v>
      </c>
      <c r="G34" s="3" t="s">
        <v>20</v>
      </c>
      <c r="H34" s="3" t="s">
        <v>67</v>
      </c>
      <c r="I34" s="3">
        <v>-15</v>
      </c>
      <c r="J34" s="3">
        <v>6</v>
      </c>
      <c r="K34" s="3">
        <v>9</v>
      </c>
      <c r="L34" s="3">
        <v>0</v>
      </c>
      <c r="M34" s="3">
        <v>0</v>
      </c>
      <c r="O34" s="3">
        <f t="shared" ref="O34:O45" si="3">SUM(J34:N34)</f>
        <v>15</v>
      </c>
    </row>
    <row r="35" spans="1:15" x14ac:dyDescent="0.2">
      <c r="A35" s="4" t="s">
        <v>1799</v>
      </c>
      <c r="B35" s="10" t="s">
        <v>1800</v>
      </c>
      <c r="C35" s="14" t="s">
        <v>1743</v>
      </c>
      <c r="D35" s="10"/>
      <c r="E35" s="3" t="s">
        <v>1744</v>
      </c>
      <c r="F35" s="3" t="s">
        <v>1744</v>
      </c>
      <c r="G35" s="3" t="s">
        <v>20</v>
      </c>
      <c r="H35" s="3" t="s">
        <v>67</v>
      </c>
      <c r="I35" s="3">
        <v>-15</v>
      </c>
      <c r="J35" s="3">
        <v>13</v>
      </c>
      <c r="K35" s="3">
        <v>25</v>
      </c>
      <c r="L35" s="3">
        <v>6</v>
      </c>
      <c r="M35" s="3">
        <v>0</v>
      </c>
      <c r="O35" s="3">
        <f t="shared" si="3"/>
        <v>44</v>
      </c>
    </row>
    <row r="36" spans="1:15" x14ac:dyDescent="0.2">
      <c r="A36" s="4" t="s">
        <v>432</v>
      </c>
      <c r="B36" s="10" t="s">
        <v>433</v>
      </c>
      <c r="C36" s="14" t="s">
        <v>422</v>
      </c>
      <c r="D36" s="10" t="s">
        <v>434</v>
      </c>
      <c r="E36" s="3" t="s">
        <v>203</v>
      </c>
      <c r="F36" s="3" t="s">
        <v>423</v>
      </c>
      <c r="G36" s="3" t="s">
        <v>20</v>
      </c>
      <c r="H36" s="3" t="s">
        <v>21</v>
      </c>
      <c r="I36" s="3">
        <v>-13</v>
      </c>
      <c r="O36" s="3">
        <f t="shared" si="3"/>
        <v>0</v>
      </c>
    </row>
    <row r="37" spans="1:15" x14ac:dyDescent="0.2">
      <c r="A37" s="4" t="s">
        <v>220</v>
      </c>
      <c r="B37" s="10" t="s">
        <v>221</v>
      </c>
      <c r="C37" s="14" t="s">
        <v>211</v>
      </c>
      <c r="D37" s="10"/>
      <c r="E37" s="3" t="s">
        <v>203</v>
      </c>
      <c r="F37" s="3" t="s">
        <v>204</v>
      </c>
      <c r="G37" s="3" t="s">
        <v>20</v>
      </c>
      <c r="H37" s="3" t="s">
        <v>67</v>
      </c>
      <c r="I37" s="3">
        <v>-13</v>
      </c>
      <c r="J37" s="3">
        <v>0</v>
      </c>
      <c r="K37" s="3">
        <v>0</v>
      </c>
      <c r="L37" s="3">
        <v>0</v>
      </c>
      <c r="M37" s="3">
        <v>0</v>
      </c>
      <c r="O37" s="3">
        <f t="shared" si="3"/>
        <v>0</v>
      </c>
    </row>
    <row r="38" spans="1:15" x14ac:dyDescent="0.2">
      <c r="A38" s="4" t="s">
        <v>435</v>
      </c>
      <c r="B38" s="10" t="s">
        <v>436</v>
      </c>
      <c r="C38" s="14" t="s">
        <v>437</v>
      </c>
      <c r="D38" s="10"/>
      <c r="E38" s="3" t="s">
        <v>203</v>
      </c>
      <c r="F38" s="3" t="s">
        <v>423</v>
      </c>
      <c r="G38" s="3" t="s">
        <v>20</v>
      </c>
      <c r="H38" s="3" t="s">
        <v>67</v>
      </c>
      <c r="I38" s="3">
        <v>-13</v>
      </c>
      <c r="J38" s="3">
        <v>6</v>
      </c>
      <c r="K38" s="3">
        <v>0</v>
      </c>
      <c r="L38" s="3">
        <v>6</v>
      </c>
      <c r="M38" s="3">
        <v>0</v>
      </c>
      <c r="O38" s="3">
        <f t="shared" si="3"/>
        <v>12</v>
      </c>
    </row>
    <row r="39" spans="1:15" x14ac:dyDescent="0.2">
      <c r="A39" s="4" t="s">
        <v>941</v>
      </c>
      <c r="B39" s="10" t="s">
        <v>942</v>
      </c>
      <c r="C39" s="14" t="s">
        <v>900</v>
      </c>
      <c r="D39" s="10"/>
      <c r="E39" s="3" t="s">
        <v>894</v>
      </c>
      <c r="F39" s="3" t="s">
        <v>895</v>
      </c>
      <c r="G39" s="3" t="s">
        <v>20</v>
      </c>
      <c r="H39" s="3" t="s">
        <v>67</v>
      </c>
      <c r="I39" s="3">
        <v>-13</v>
      </c>
      <c r="J39" s="3">
        <v>6</v>
      </c>
      <c r="K39" s="3">
        <v>0</v>
      </c>
      <c r="L39" s="3">
        <v>6</v>
      </c>
      <c r="M39" s="3">
        <v>0</v>
      </c>
      <c r="O39" s="3">
        <f t="shared" si="3"/>
        <v>12</v>
      </c>
    </row>
    <row r="40" spans="1:15" x14ac:dyDescent="0.2">
      <c r="A40" s="4" t="s">
        <v>1817</v>
      </c>
      <c r="B40" s="10" t="s">
        <v>1818</v>
      </c>
      <c r="C40" s="14" t="s">
        <v>1743</v>
      </c>
      <c r="D40" s="10"/>
      <c r="E40" s="3" t="s">
        <v>1744</v>
      </c>
      <c r="F40" s="3" t="s">
        <v>1744</v>
      </c>
      <c r="G40" s="3" t="s">
        <v>20</v>
      </c>
      <c r="H40" s="3" t="s">
        <v>67</v>
      </c>
      <c r="I40" s="3">
        <v>-13</v>
      </c>
      <c r="J40" s="3">
        <v>6</v>
      </c>
      <c r="K40" s="3">
        <v>9</v>
      </c>
      <c r="L40" s="3">
        <v>0</v>
      </c>
      <c r="M40" s="3">
        <v>0</v>
      </c>
      <c r="O40" s="3">
        <f t="shared" si="3"/>
        <v>15</v>
      </c>
    </row>
    <row r="41" spans="1:15" x14ac:dyDescent="0.2">
      <c r="A41" s="4" t="s">
        <v>715</v>
      </c>
      <c r="B41" s="10" t="s">
        <v>716</v>
      </c>
      <c r="C41" s="14" t="s">
        <v>674</v>
      </c>
      <c r="D41" s="10"/>
      <c r="E41" s="3" t="s">
        <v>65</v>
      </c>
      <c r="F41" s="3" t="s">
        <v>675</v>
      </c>
      <c r="G41" s="3" t="s">
        <v>20</v>
      </c>
      <c r="H41" s="3" t="s">
        <v>67</v>
      </c>
      <c r="I41" s="3">
        <v>-13</v>
      </c>
      <c r="J41" s="3">
        <v>11</v>
      </c>
      <c r="K41" s="3">
        <v>3</v>
      </c>
      <c r="L41" s="3">
        <v>6</v>
      </c>
      <c r="M41" s="3">
        <v>6</v>
      </c>
      <c r="O41" s="3">
        <f t="shared" si="3"/>
        <v>26</v>
      </c>
    </row>
    <row r="42" spans="1:15" x14ac:dyDescent="0.2">
      <c r="A42" s="4" t="s">
        <v>1747</v>
      </c>
      <c r="B42" s="10" t="s">
        <v>1748</v>
      </c>
      <c r="C42" s="14" t="s">
        <v>1743</v>
      </c>
      <c r="D42" s="10"/>
      <c r="E42" s="3" t="s">
        <v>1744</v>
      </c>
      <c r="F42" s="3" t="s">
        <v>1744</v>
      </c>
      <c r="G42" s="3" t="s">
        <v>20</v>
      </c>
      <c r="H42" s="3" t="s">
        <v>67</v>
      </c>
      <c r="I42" s="3">
        <v>-13</v>
      </c>
      <c r="J42" s="3">
        <v>11</v>
      </c>
      <c r="K42" s="3">
        <v>12</v>
      </c>
      <c r="L42" s="3">
        <v>14</v>
      </c>
      <c r="M42" s="3">
        <v>0</v>
      </c>
      <c r="O42" s="3">
        <f t="shared" si="3"/>
        <v>37</v>
      </c>
    </row>
    <row r="43" spans="1:15" x14ac:dyDescent="0.2">
      <c r="A43" s="4" t="s">
        <v>1636</v>
      </c>
      <c r="B43" s="10" t="s">
        <v>1637</v>
      </c>
      <c r="C43" s="14" t="s">
        <v>1638</v>
      </c>
      <c r="D43" s="10"/>
      <c r="E43" s="3" t="s">
        <v>576</v>
      </c>
      <c r="F43" s="3" t="s">
        <v>1639</v>
      </c>
      <c r="G43" s="3" t="s">
        <v>20</v>
      </c>
      <c r="H43" s="3" t="s">
        <v>67</v>
      </c>
      <c r="I43" s="3">
        <v>-13</v>
      </c>
      <c r="J43" s="3">
        <v>18</v>
      </c>
      <c r="K43" s="3">
        <v>9</v>
      </c>
      <c r="L43" s="3">
        <v>25</v>
      </c>
      <c r="M43" s="3">
        <v>0</v>
      </c>
      <c r="N43" s="3">
        <v>0</v>
      </c>
      <c r="O43" s="3">
        <f t="shared" si="3"/>
        <v>52</v>
      </c>
    </row>
    <row r="44" spans="1:15" x14ac:dyDescent="0.2">
      <c r="A44" s="4" t="s">
        <v>1000</v>
      </c>
      <c r="B44" s="10" t="s">
        <v>1001</v>
      </c>
      <c r="C44" s="14" t="s">
        <v>991</v>
      </c>
      <c r="D44" s="10"/>
      <c r="E44" s="3" t="s">
        <v>987</v>
      </c>
      <c r="F44" s="3" t="s">
        <v>988</v>
      </c>
      <c r="G44" s="3" t="s">
        <v>20</v>
      </c>
      <c r="H44" s="3" t="s">
        <v>67</v>
      </c>
      <c r="I44" s="3">
        <v>-13</v>
      </c>
      <c r="J44" s="3">
        <v>18</v>
      </c>
      <c r="K44" s="3">
        <v>25</v>
      </c>
      <c r="L44" s="3">
        <v>10</v>
      </c>
      <c r="M44" s="3">
        <v>5</v>
      </c>
      <c r="O44" s="3">
        <f t="shared" si="3"/>
        <v>58</v>
      </c>
    </row>
    <row r="45" spans="1:15" x14ac:dyDescent="0.2">
      <c r="A45" s="4" t="s">
        <v>306</v>
      </c>
      <c r="B45" s="10" t="s">
        <v>307</v>
      </c>
      <c r="C45" s="14" t="s">
        <v>279</v>
      </c>
      <c r="D45" s="10"/>
      <c r="E45" s="3" t="s">
        <v>280</v>
      </c>
      <c r="F45" s="3" t="s">
        <v>281</v>
      </c>
      <c r="G45" s="3" t="s">
        <v>20</v>
      </c>
      <c r="H45" s="3" t="s">
        <v>67</v>
      </c>
      <c r="I45" s="3">
        <v>-13</v>
      </c>
      <c r="J45" s="3">
        <v>18</v>
      </c>
      <c r="K45" s="3">
        <v>25</v>
      </c>
      <c r="L45" s="3">
        <v>22</v>
      </c>
      <c r="M45" s="3">
        <v>6</v>
      </c>
      <c r="N45" s="3">
        <v>0</v>
      </c>
      <c r="O45" s="3">
        <f t="shared" si="3"/>
        <v>71</v>
      </c>
    </row>
    <row r="46" spans="1:15" x14ac:dyDescent="0.2">
      <c r="A46" s="3" t="s">
        <v>2107</v>
      </c>
      <c r="B46" s="3" t="s">
        <v>2108</v>
      </c>
      <c r="C46" s="14" t="s">
        <v>2102</v>
      </c>
      <c r="E46" s="3" t="s">
        <v>18</v>
      </c>
      <c r="F46" s="3" t="s">
        <v>2091</v>
      </c>
      <c r="G46" s="3" t="s">
        <v>20</v>
      </c>
      <c r="H46" s="3" t="s">
        <v>67</v>
      </c>
      <c r="I46" s="3">
        <v>-11</v>
      </c>
      <c r="J46" s="3">
        <v>1</v>
      </c>
      <c r="K46" s="3">
        <v>0</v>
      </c>
      <c r="L46" s="3">
        <v>0</v>
      </c>
      <c r="M46" s="3">
        <v>0</v>
      </c>
      <c r="O46" s="3">
        <v>1</v>
      </c>
    </row>
    <row r="47" spans="1:15" x14ac:dyDescent="0.2">
      <c r="A47" s="4" t="s">
        <v>743</v>
      </c>
      <c r="B47" s="10" t="s">
        <v>744</v>
      </c>
      <c r="C47" s="14" t="s">
        <v>674</v>
      </c>
      <c r="D47" s="10"/>
      <c r="E47" s="3" t="s">
        <v>65</v>
      </c>
      <c r="F47" s="3" t="s">
        <v>675</v>
      </c>
      <c r="G47" s="3" t="s">
        <v>20</v>
      </c>
      <c r="H47" s="3" t="s">
        <v>67</v>
      </c>
      <c r="I47" s="3">
        <v>-11</v>
      </c>
      <c r="J47" s="3">
        <v>11</v>
      </c>
      <c r="K47" s="3">
        <v>10</v>
      </c>
      <c r="L47" s="3">
        <v>6</v>
      </c>
      <c r="M47" s="3">
        <v>6</v>
      </c>
      <c r="O47" s="3">
        <f t="shared" ref="O47:O65" si="4">SUM(J47:N47)</f>
        <v>33</v>
      </c>
    </row>
    <row r="48" spans="1:15" x14ac:dyDescent="0.2">
      <c r="A48" s="4" t="s">
        <v>920</v>
      </c>
      <c r="B48" s="10" t="s">
        <v>921</v>
      </c>
      <c r="C48" s="14" t="s">
        <v>900</v>
      </c>
      <c r="D48" s="10"/>
      <c r="E48" s="3" t="s">
        <v>894</v>
      </c>
      <c r="F48" s="3" t="s">
        <v>895</v>
      </c>
      <c r="G48" s="3" t="s">
        <v>20</v>
      </c>
      <c r="H48" s="3" t="s">
        <v>67</v>
      </c>
      <c r="I48" s="3">
        <v>-11</v>
      </c>
      <c r="J48" s="3">
        <v>0</v>
      </c>
      <c r="K48" s="3">
        <v>9</v>
      </c>
      <c r="L48" s="3">
        <v>25</v>
      </c>
      <c r="M48" s="3">
        <v>0</v>
      </c>
      <c r="O48" s="3">
        <f t="shared" si="4"/>
        <v>34</v>
      </c>
    </row>
    <row r="49" spans="1:15" x14ac:dyDescent="0.2">
      <c r="A49" s="4" t="s">
        <v>90</v>
      </c>
      <c r="B49" s="4" t="s">
        <v>91</v>
      </c>
      <c r="C49" s="14" t="s">
        <v>64</v>
      </c>
      <c r="D49" s="4"/>
      <c r="E49" s="3" t="s">
        <v>65</v>
      </c>
      <c r="F49" s="3" t="s">
        <v>66</v>
      </c>
      <c r="G49" s="3" t="s">
        <v>20</v>
      </c>
      <c r="H49" s="3" t="s">
        <v>67</v>
      </c>
      <c r="I49" s="3">
        <v>-11</v>
      </c>
      <c r="J49" s="3">
        <v>18</v>
      </c>
      <c r="K49" s="3">
        <v>25</v>
      </c>
      <c r="L49" s="3">
        <v>6</v>
      </c>
      <c r="M49" s="3">
        <v>0</v>
      </c>
      <c r="O49" s="3">
        <f t="shared" si="4"/>
        <v>49</v>
      </c>
    </row>
    <row r="50" spans="1:15" x14ac:dyDescent="0.2">
      <c r="A50" s="4" t="s">
        <v>922</v>
      </c>
      <c r="B50" s="10" t="s">
        <v>923</v>
      </c>
      <c r="C50" s="14" t="s">
        <v>900</v>
      </c>
      <c r="D50" s="2" t="s">
        <v>924</v>
      </c>
      <c r="E50" s="3" t="s">
        <v>894</v>
      </c>
      <c r="F50" s="3" t="s">
        <v>895</v>
      </c>
      <c r="G50" s="3" t="s">
        <v>20</v>
      </c>
      <c r="H50" s="3" t="s">
        <v>67</v>
      </c>
      <c r="I50" s="3">
        <v>-10</v>
      </c>
      <c r="J50" s="3">
        <v>0</v>
      </c>
      <c r="K50" s="3">
        <v>0</v>
      </c>
      <c r="L50" s="3">
        <v>0</v>
      </c>
      <c r="M50" s="3">
        <v>0</v>
      </c>
      <c r="O50" s="3">
        <f t="shared" si="4"/>
        <v>0</v>
      </c>
    </row>
    <row r="51" spans="1:15" x14ac:dyDescent="0.2">
      <c r="A51" s="4" t="s">
        <v>1008</v>
      </c>
      <c r="B51" s="10" t="s">
        <v>1009</v>
      </c>
      <c r="C51" s="14" t="s">
        <v>991</v>
      </c>
      <c r="D51" s="10"/>
      <c r="E51" s="3" t="s">
        <v>987</v>
      </c>
      <c r="F51" s="3" t="s">
        <v>988</v>
      </c>
      <c r="G51" s="3" t="s">
        <v>20</v>
      </c>
      <c r="H51" s="3" t="s">
        <v>67</v>
      </c>
      <c r="I51" s="3">
        <v>-10</v>
      </c>
      <c r="J51" s="3">
        <v>0</v>
      </c>
      <c r="K51" s="3">
        <v>0</v>
      </c>
      <c r="L51" s="3">
        <v>0</v>
      </c>
      <c r="M51" s="3">
        <v>0</v>
      </c>
      <c r="O51" s="3">
        <f t="shared" si="4"/>
        <v>0</v>
      </c>
    </row>
    <row r="52" spans="1:15" x14ac:dyDescent="0.2">
      <c r="A52" s="4" t="s">
        <v>1755</v>
      </c>
      <c r="B52" s="10" t="s">
        <v>1756</v>
      </c>
      <c r="C52" s="14" t="s">
        <v>1743</v>
      </c>
      <c r="D52" s="10"/>
      <c r="E52" s="3" t="s">
        <v>1744</v>
      </c>
      <c r="F52" s="3" t="s">
        <v>1744</v>
      </c>
      <c r="G52" s="3" t="s">
        <v>20</v>
      </c>
      <c r="H52" s="3" t="s">
        <v>67</v>
      </c>
      <c r="I52" s="3">
        <v>-10</v>
      </c>
      <c r="J52" s="3">
        <v>2</v>
      </c>
      <c r="K52" s="3">
        <v>0</v>
      </c>
      <c r="L52" s="3">
        <v>0</v>
      </c>
      <c r="M52" s="3">
        <v>0</v>
      </c>
      <c r="O52" s="3">
        <f t="shared" si="4"/>
        <v>2</v>
      </c>
    </row>
    <row r="53" spans="1:15" x14ac:dyDescent="0.2">
      <c r="A53" s="4" t="s">
        <v>1453</v>
      </c>
      <c r="B53" s="10" t="s">
        <v>1454</v>
      </c>
      <c r="C53" s="14" t="s">
        <v>1442</v>
      </c>
      <c r="D53" s="10"/>
      <c r="E53" s="3" t="s">
        <v>1443</v>
      </c>
      <c r="F53" s="3" t="s">
        <v>1444</v>
      </c>
      <c r="G53" s="3" t="s">
        <v>20</v>
      </c>
      <c r="H53" s="3" t="s">
        <v>67</v>
      </c>
      <c r="I53" s="3">
        <v>-10</v>
      </c>
      <c r="J53" s="3">
        <v>8.5</v>
      </c>
      <c r="K53" s="3">
        <v>0</v>
      </c>
      <c r="L53" s="3">
        <v>0</v>
      </c>
      <c r="M53" s="3">
        <v>0</v>
      </c>
      <c r="O53" s="3">
        <f t="shared" si="4"/>
        <v>8.5</v>
      </c>
    </row>
    <row r="54" spans="1:15" x14ac:dyDescent="0.2">
      <c r="A54" s="4" t="s">
        <v>222</v>
      </c>
      <c r="B54" s="10" t="s">
        <v>223</v>
      </c>
      <c r="C54" s="14" t="s">
        <v>211</v>
      </c>
      <c r="D54" s="10"/>
      <c r="E54" s="3" t="s">
        <v>203</v>
      </c>
      <c r="F54" s="3" t="s">
        <v>204</v>
      </c>
      <c r="G54" s="3" t="s">
        <v>20</v>
      </c>
      <c r="H54" s="3" t="s">
        <v>67</v>
      </c>
      <c r="I54" s="3">
        <v>-10</v>
      </c>
      <c r="J54" s="3">
        <v>3</v>
      </c>
      <c r="K54" s="3">
        <v>6</v>
      </c>
      <c r="L54" s="3">
        <v>0</v>
      </c>
      <c r="M54" s="3">
        <v>0</v>
      </c>
      <c r="O54" s="3">
        <f t="shared" si="4"/>
        <v>9</v>
      </c>
    </row>
    <row r="55" spans="1:15" x14ac:dyDescent="0.2">
      <c r="A55" s="4" t="s">
        <v>690</v>
      </c>
      <c r="B55" s="10" t="s">
        <v>691</v>
      </c>
      <c r="C55" s="14" t="s">
        <v>674</v>
      </c>
      <c r="D55" s="10"/>
      <c r="E55" s="3" t="s">
        <v>65</v>
      </c>
      <c r="F55" s="3" t="s">
        <v>675</v>
      </c>
      <c r="G55" s="3" t="s">
        <v>20</v>
      </c>
      <c r="H55" s="3" t="s">
        <v>67</v>
      </c>
      <c r="I55" s="3">
        <v>-10</v>
      </c>
      <c r="J55" s="3">
        <v>6</v>
      </c>
      <c r="K55" s="3">
        <v>3</v>
      </c>
      <c r="L55" s="3">
        <v>6</v>
      </c>
      <c r="M55" s="3">
        <v>0</v>
      </c>
      <c r="O55" s="3">
        <f t="shared" si="4"/>
        <v>15</v>
      </c>
    </row>
    <row r="56" spans="1:15" x14ac:dyDescent="0.2">
      <c r="A56" s="4" t="s">
        <v>935</v>
      </c>
      <c r="B56" s="10" t="s">
        <v>936</v>
      </c>
      <c r="C56" s="14" t="s">
        <v>900</v>
      </c>
      <c r="D56" s="2" t="s">
        <v>911</v>
      </c>
      <c r="E56" s="3" t="s">
        <v>894</v>
      </c>
      <c r="F56" s="3" t="s">
        <v>895</v>
      </c>
      <c r="G56" s="3" t="s">
        <v>20</v>
      </c>
      <c r="H56" s="3" t="s">
        <v>67</v>
      </c>
      <c r="I56" s="2">
        <v>-10</v>
      </c>
      <c r="J56" s="3">
        <v>11</v>
      </c>
      <c r="K56" s="3">
        <v>0</v>
      </c>
      <c r="L56" s="3">
        <v>6</v>
      </c>
      <c r="M56" s="3">
        <v>0</v>
      </c>
      <c r="O56" s="2">
        <f t="shared" si="4"/>
        <v>17</v>
      </c>
    </row>
    <row r="57" spans="1:15" x14ac:dyDescent="0.2">
      <c r="A57" s="4" t="s">
        <v>1765</v>
      </c>
      <c r="B57" s="10" t="s">
        <v>1766</v>
      </c>
      <c r="C57" s="14" t="s">
        <v>1743</v>
      </c>
      <c r="D57" s="10"/>
      <c r="E57" s="3" t="s">
        <v>1744</v>
      </c>
      <c r="F57" s="3" t="s">
        <v>1744</v>
      </c>
      <c r="G57" s="3" t="s">
        <v>20</v>
      </c>
      <c r="H57" s="3" t="s">
        <v>67</v>
      </c>
      <c r="I57" s="3">
        <v>-10</v>
      </c>
      <c r="J57" s="3">
        <v>18</v>
      </c>
      <c r="K57" s="3">
        <v>0</v>
      </c>
      <c r="L57" s="3">
        <v>0</v>
      </c>
      <c r="M57" s="3">
        <v>0</v>
      </c>
      <c r="O57" s="3">
        <f t="shared" si="4"/>
        <v>18</v>
      </c>
    </row>
    <row r="58" spans="1:15" x14ac:dyDescent="0.2">
      <c r="A58" s="4" t="s">
        <v>994</v>
      </c>
      <c r="B58" s="10" t="s">
        <v>995</v>
      </c>
      <c r="C58" s="14" t="s">
        <v>991</v>
      </c>
      <c r="D58" s="10"/>
      <c r="E58" s="3" t="s">
        <v>987</v>
      </c>
      <c r="F58" s="3" t="s">
        <v>988</v>
      </c>
      <c r="G58" s="3" t="s">
        <v>20</v>
      </c>
      <c r="H58" s="3" t="s">
        <v>67</v>
      </c>
      <c r="I58" s="3">
        <v>-10</v>
      </c>
      <c r="J58" s="3">
        <v>6</v>
      </c>
      <c r="K58" s="3">
        <v>10</v>
      </c>
      <c r="L58" s="3">
        <v>6</v>
      </c>
      <c r="M58" s="3">
        <v>0</v>
      </c>
      <c r="O58" s="3">
        <f t="shared" si="4"/>
        <v>22</v>
      </c>
    </row>
    <row r="59" spans="1:15" x14ac:dyDescent="0.2">
      <c r="A59" s="4" t="s">
        <v>1741</v>
      </c>
      <c r="B59" s="10" t="s">
        <v>1742</v>
      </c>
      <c r="C59" s="14" t="s">
        <v>1743</v>
      </c>
      <c r="D59" s="10"/>
      <c r="E59" s="3" t="s">
        <v>1744</v>
      </c>
      <c r="F59" s="3" t="s">
        <v>1744</v>
      </c>
      <c r="G59" s="3" t="s">
        <v>20</v>
      </c>
      <c r="H59" s="3" t="s">
        <v>67</v>
      </c>
      <c r="I59" s="3">
        <v>-10</v>
      </c>
      <c r="J59" s="3">
        <v>11</v>
      </c>
      <c r="K59" s="3">
        <v>0</v>
      </c>
      <c r="L59" s="3">
        <v>14</v>
      </c>
      <c r="M59" s="3">
        <v>0</v>
      </c>
      <c r="O59" s="3">
        <f t="shared" si="4"/>
        <v>25</v>
      </c>
    </row>
    <row r="60" spans="1:15" x14ac:dyDescent="0.2">
      <c r="A60" s="4" t="s">
        <v>1422</v>
      </c>
      <c r="B60" s="10" t="s">
        <v>1423</v>
      </c>
      <c r="C60" s="14" t="s">
        <v>1420</v>
      </c>
      <c r="D60" s="10"/>
      <c r="E60" s="3" t="s">
        <v>144</v>
      </c>
      <c r="F60" s="3" t="s">
        <v>1421</v>
      </c>
      <c r="G60" s="3" t="s">
        <v>20</v>
      </c>
      <c r="H60" s="3" t="s">
        <v>67</v>
      </c>
      <c r="I60" s="3">
        <v>-10</v>
      </c>
      <c r="J60" s="3">
        <v>4</v>
      </c>
      <c r="K60" s="3">
        <v>16</v>
      </c>
      <c r="L60" s="3">
        <v>14</v>
      </c>
      <c r="M60" s="3">
        <v>0</v>
      </c>
      <c r="O60" s="3">
        <f t="shared" si="4"/>
        <v>34</v>
      </c>
    </row>
    <row r="61" spans="1:15" x14ac:dyDescent="0.2">
      <c r="A61" s="4" t="s">
        <v>682</v>
      </c>
      <c r="B61" s="10" t="s">
        <v>683</v>
      </c>
      <c r="C61" s="14" t="s">
        <v>674</v>
      </c>
      <c r="D61" s="10"/>
      <c r="E61" s="3" t="s">
        <v>65</v>
      </c>
      <c r="F61" s="3" t="s">
        <v>675</v>
      </c>
      <c r="G61" s="3" t="s">
        <v>20</v>
      </c>
      <c r="H61" s="3" t="s">
        <v>67</v>
      </c>
      <c r="I61" s="3">
        <v>-10</v>
      </c>
      <c r="J61" s="3">
        <v>6</v>
      </c>
      <c r="K61" s="3">
        <v>25</v>
      </c>
      <c r="L61" s="3">
        <v>6</v>
      </c>
      <c r="M61" s="3">
        <v>6</v>
      </c>
      <c r="O61" s="3">
        <f t="shared" si="4"/>
        <v>43</v>
      </c>
    </row>
    <row r="62" spans="1:15" x14ac:dyDescent="0.2">
      <c r="A62" s="4" t="s">
        <v>286</v>
      </c>
      <c r="B62" s="10" t="s">
        <v>287</v>
      </c>
      <c r="C62" s="14" t="s">
        <v>279</v>
      </c>
      <c r="D62" s="10"/>
      <c r="E62" s="3" t="s">
        <v>280</v>
      </c>
      <c r="F62" s="3" t="s">
        <v>281</v>
      </c>
      <c r="G62" s="3" t="s">
        <v>20</v>
      </c>
      <c r="H62" s="3" t="s">
        <v>67</v>
      </c>
      <c r="I62" s="3">
        <v>-10</v>
      </c>
      <c r="J62" s="3">
        <v>18</v>
      </c>
      <c r="K62" s="3">
        <v>25</v>
      </c>
      <c r="L62" s="3">
        <v>6</v>
      </c>
      <c r="M62" s="3">
        <v>0</v>
      </c>
      <c r="N62" s="3">
        <v>0</v>
      </c>
      <c r="O62" s="3">
        <f t="shared" si="4"/>
        <v>49</v>
      </c>
    </row>
    <row r="63" spans="1:15" x14ac:dyDescent="0.2">
      <c r="A63" s="4" t="s">
        <v>907</v>
      </c>
      <c r="B63" s="10" t="s">
        <v>908</v>
      </c>
      <c r="C63" s="14" t="s">
        <v>900</v>
      </c>
      <c r="D63" s="10"/>
      <c r="E63" s="3" t="s">
        <v>894</v>
      </c>
      <c r="F63" s="3" t="s">
        <v>895</v>
      </c>
      <c r="G63" s="3" t="s">
        <v>20</v>
      </c>
      <c r="H63" s="3" t="s">
        <v>67</v>
      </c>
      <c r="I63" s="3">
        <v>-9</v>
      </c>
      <c r="J63" s="3">
        <v>0</v>
      </c>
      <c r="K63" s="3">
        <v>22</v>
      </c>
      <c r="L63" s="3">
        <v>0</v>
      </c>
      <c r="M63" s="3">
        <v>0</v>
      </c>
      <c r="O63" s="3">
        <f t="shared" si="4"/>
        <v>22</v>
      </c>
    </row>
    <row r="64" spans="1:15" x14ac:dyDescent="0.2">
      <c r="A64" s="4" t="s">
        <v>761</v>
      </c>
      <c r="B64" s="10" t="s">
        <v>762</v>
      </c>
      <c r="C64" s="14" t="s">
        <v>674</v>
      </c>
      <c r="D64" s="10"/>
      <c r="E64" s="3" t="s">
        <v>65</v>
      </c>
      <c r="F64" s="3" t="s">
        <v>675</v>
      </c>
      <c r="G64" s="3" t="s">
        <v>20</v>
      </c>
      <c r="H64" s="3" t="s">
        <v>67</v>
      </c>
      <c r="I64" s="3">
        <v>-9</v>
      </c>
      <c r="J64" s="3">
        <v>18</v>
      </c>
      <c r="K64" s="3">
        <v>12</v>
      </c>
      <c r="L64" s="3">
        <v>6</v>
      </c>
      <c r="M64" s="3">
        <v>0</v>
      </c>
      <c r="O64" s="3">
        <f t="shared" si="4"/>
        <v>36</v>
      </c>
    </row>
    <row r="65" spans="1:15" x14ac:dyDescent="0.2">
      <c r="A65" s="4" t="s">
        <v>1654</v>
      </c>
      <c r="B65" s="10" t="s">
        <v>1655</v>
      </c>
      <c r="C65" s="14" t="s">
        <v>1638</v>
      </c>
      <c r="D65" s="10"/>
      <c r="E65" s="3" t="s">
        <v>576</v>
      </c>
      <c r="F65" s="3" t="s">
        <v>1639</v>
      </c>
      <c r="G65" s="3" t="s">
        <v>20</v>
      </c>
      <c r="H65" s="3" t="s">
        <v>67</v>
      </c>
      <c r="I65" s="3">
        <v>-9</v>
      </c>
      <c r="J65" s="3">
        <v>11</v>
      </c>
      <c r="K65" s="3">
        <v>0</v>
      </c>
      <c r="L65" s="3">
        <v>25</v>
      </c>
      <c r="M65" s="3">
        <v>0</v>
      </c>
      <c r="N65" s="3">
        <v>0</v>
      </c>
      <c r="O65" s="3">
        <f t="shared" si="4"/>
        <v>36</v>
      </c>
    </row>
    <row r="66" spans="1:15" x14ac:dyDescent="0.2">
      <c r="A66" s="3" t="s">
        <v>2234</v>
      </c>
      <c r="B66" s="3" t="s">
        <v>2235</v>
      </c>
      <c r="C66" s="14" t="s">
        <v>2225</v>
      </c>
      <c r="E66" s="3" t="s">
        <v>2226</v>
      </c>
      <c r="F66" s="3" t="s">
        <v>2227</v>
      </c>
      <c r="G66" s="3" t="s">
        <v>20</v>
      </c>
      <c r="H66" s="3" t="s">
        <v>67</v>
      </c>
      <c r="I66" s="3">
        <v>-8</v>
      </c>
      <c r="J66" s="3">
        <v>4</v>
      </c>
      <c r="K66" s="3">
        <v>0</v>
      </c>
      <c r="L66" s="3">
        <v>0</v>
      </c>
      <c r="M66" s="3">
        <v>0</v>
      </c>
      <c r="O66" s="3">
        <v>4</v>
      </c>
    </row>
    <row r="67" spans="1:15" x14ac:dyDescent="0.2">
      <c r="A67" s="3" t="s">
        <v>2260</v>
      </c>
      <c r="B67" s="3" t="s">
        <v>2261</v>
      </c>
      <c r="C67" s="14" t="s">
        <v>2225</v>
      </c>
      <c r="E67" s="3" t="s">
        <v>2226</v>
      </c>
      <c r="F67" s="3" t="s">
        <v>2227</v>
      </c>
      <c r="G67" s="3" t="s">
        <v>20</v>
      </c>
      <c r="H67" s="3" t="s">
        <v>67</v>
      </c>
      <c r="I67" s="3">
        <v>-7</v>
      </c>
      <c r="J67" s="3">
        <v>0</v>
      </c>
      <c r="K67" s="3">
        <v>0</v>
      </c>
      <c r="L67" s="3">
        <v>6</v>
      </c>
      <c r="M67" s="3">
        <v>0</v>
      </c>
      <c r="O67" s="3">
        <v>6</v>
      </c>
    </row>
    <row r="68" spans="1:15" x14ac:dyDescent="0.2">
      <c r="A68" s="4" t="s">
        <v>464</v>
      </c>
      <c r="B68" s="10" t="s">
        <v>465</v>
      </c>
      <c r="C68" s="14" t="s">
        <v>437</v>
      </c>
      <c r="D68" s="10"/>
      <c r="E68" s="3" t="s">
        <v>203</v>
      </c>
      <c r="F68" s="3" t="s">
        <v>423</v>
      </c>
      <c r="G68" s="3" t="s">
        <v>20</v>
      </c>
      <c r="H68" s="3" t="s">
        <v>67</v>
      </c>
      <c r="I68" s="3">
        <v>-7</v>
      </c>
      <c r="J68" s="3">
        <v>0</v>
      </c>
      <c r="K68" s="3">
        <v>0</v>
      </c>
      <c r="L68" s="3">
        <v>6</v>
      </c>
      <c r="M68" s="3">
        <v>0</v>
      </c>
      <c r="O68" s="3">
        <f>SUM(J68:N68)</f>
        <v>6</v>
      </c>
    </row>
    <row r="69" spans="1:15" x14ac:dyDescent="0.2">
      <c r="A69" s="3" t="s">
        <v>2314</v>
      </c>
      <c r="B69" s="3" t="s">
        <v>2315</v>
      </c>
      <c r="C69" s="14" t="s">
        <v>2307</v>
      </c>
      <c r="E69" s="3" t="s">
        <v>2308</v>
      </c>
      <c r="F69" s="3" t="s">
        <v>2309</v>
      </c>
      <c r="G69" s="3" t="s">
        <v>20</v>
      </c>
      <c r="H69" s="3" t="s">
        <v>21</v>
      </c>
      <c r="I69" s="3">
        <v>-7</v>
      </c>
      <c r="J69" s="3">
        <v>3</v>
      </c>
      <c r="K69" s="3">
        <v>0</v>
      </c>
      <c r="L69" s="3">
        <v>4</v>
      </c>
      <c r="M69" s="3">
        <v>0</v>
      </c>
      <c r="O69" s="3">
        <v>7</v>
      </c>
    </row>
    <row r="70" spans="1:15" x14ac:dyDescent="0.2">
      <c r="A70" s="3" t="s">
        <v>2103</v>
      </c>
      <c r="B70" s="10" t="s">
        <v>2104</v>
      </c>
      <c r="C70" s="14" t="s">
        <v>2102</v>
      </c>
      <c r="E70" s="3" t="s">
        <v>18</v>
      </c>
      <c r="F70" s="3" t="s">
        <v>2091</v>
      </c>
      <c r="G70" s="3" t="s">
        <v>20</v>
      </c>
      <c r="H70" s="3" t="s">
        <v>67</v>
      </c>
      <c r="I70" s="3">
        <v>-7</v>
      </c>
      <c r="J70" s="3">
        <v>6</v>
      </c>
      <c r="K70" s="3">
        <v>3</v>
      </c>
      <c r="L70" s="3">
        <v>0</v>
      </c>
      <c r="M70" s="3">
        <v>0</v>
      </c>
      <c r="O70" s="3">
        <v>9</v>
      </c>
    </row>
    <row r="71" spans="1:15" x14ac:dyDescent="0.2">
      <c r="A71" s="4" t="s">
        <v>1445</v>
      </c>
      <c r="B71" s="10" t="s">
        <v>1446</v>
      </c>
      <c r="C71" s="14" t="s">
        <v>1442</v>
      </c>
      <c r="D71" s="10"/>
      <c r="E71" s="3" t="s">
        <v>1443</v>
      </c>
      <c r="F71" s="3" t="s">
        <v>1444</v>
      </c>
      <c r="G71" s="3" t="s">
        <v>20</v>
      </c>
      <c r="H71" s="3" t="s">
        <v>67</v>
      </c>
      <c r="I71" s="3">
        <v>-7</v>
      </c>
      <c r="J71" s="3">
        <v>9</v>
      </c>
      <c r="K71" s="3">
        <v>3</v>
      </c>
      <c r="L71" s="3">
        <v>0</v>
      </c>
      <c r="M71" s="3">
        <v>0</v>
      </c>
      <c r="O71" s="3">
        <f>SUM(J71:N71)</f>
        <v>12</v>
      </c>
    </row>
    <row r="72" spans="1:15" x14ac:dyDescent="0.2">
      <c r="A72" s="4" t="s">
        <v>1785</v>
      </c>
      <c r="B72" s="10" t="s">
        <v>1786</v>
      </c>
      <c r="C72" s="14" t="s">
        <v>1743</v>
      </c>
      <c r="D72" s="10"/>
      <c r="E72" s="3" t="s">
        <v>1744</v>
      </c>
      <c r="F72" s="3" t="s">
        <v>1744</v>
      </c>
      <c r="G72" s="3" t="s">
        <v>20</v>
      </c>
      <c r="H72" s="3" t="s">
        <v>67</v>
      </c>
      <c r="I72" s="3">
        <v>-7</v>
      </c>
      <c r="J72" s="3">
        <v>0</v>
      </c>
      <c r="K72" s="3">
        <v>9</v>
      </c>
      <c r="L72" s="3">
        <v>6</v>
      </c>
      <c r="M72" s="3">
        <v>0</v>
      </c>
      <c r="O72" s="3">
        <f>SUM(J72:N72)</f>
        <v>15</v>
      </c>
    </row>
    <row r="73" spans="1:15" x14ac:dyDescent="0.2">
      <c r="A73" s="4" t="s">
        <v>302</v>
      </c>
      <c r="B73" s="10" t="s">
        <v>303</v>
      </c>
      <c r="C73" s="14" t="s">
        <v>279</v>
      </c>
      <c r="D73" s="10"/>
      <c r="E73" s="3" t="s">
        <v>280</v>
      </c>
      <c r="F73" s="3" t="s">
        <v>281</v>
      </c>
      <c r="G73" s="3" t="s">
        <v>20</v>
      </c>
      <c r="H73" s="3" t="s">
        <v>67</v>
      </c>
      <c r="I73" s="3">
        <v>-7</v>
      </c>
      <c r="J73" s="3">
        <v>11</v>
      </c>
      <c r="K73" s="3">
        <v>0</v>
      </c>
      <c r="L73" s="3">
        <v>0</v>
      </c>
      <c r="M73" s="3">
        <v>6</v>
      </c>
      <c r="N73" s="3">
        <v>0</v>
      </c>
      <c r="O73" s="3">
        <f>SUM(J73:N73)</f>
        <v>17</v>
      </c>
    </row>
    <row r="74" spans="1:15" x14ac:dyDescent="0.2">
      <c r="A74" s="3" t="s">
        <v>2368</v>
      </c>
      <c r="B74" s="3" t="s">
        <v>2369</v>
      </c>
      <c r="C74" s="14" t="s">
        <v>2365</v>
      </c>
      <c r="E74" s="3" t="s">
        <v>2366</v>
      </c>
      <c r="F74" s="3" t="s">
        <v>2367</v>
      </c>
      <c r="G74" s="3" t="s">
        <v>20</v>
      </c>
      <c r="H74" s="3" t="s">
        <v>67</v>
      </c>
      <c r="I74" s="3">
        <v>-7</v>
      </c>
      <c r="J74" s="3">
        <v>0</v>
      </c>
      <c r="K74" s="3">
        <v>16</v>
      </c>
      <c r="L74" s="3">
        <v>6</v>
      </c>
      <c r="M74" s="3">
        <v>0</v>
      </c>
      <c r="O74" s="3">
        <v>22</v>
      </c>
    </row>
    <row r="75" spans="1:15" x14ac:dyDescent="0.2">
      <c r="A75" s="4" t="s">
        <v>711</v>
      </c>
      <c r="B75" s="10" t="s">
        <v>712</v>
      </c>
      <c r="C75" s="14" t="s">
        <v>674</v>
      </c>
      <c r="D75" s="10"/>
      <c r="E75" s="3" t="s">
        <v>65</v>
      </c>
      <c r="F75" s="3" t="s">
        <v>675</v>
      </c>
      <c r="G75" s="3" t="s">
        <v>20</v>
      </c>
      <c r="H75" s="3" t="s">
        <v>67</v>
      </c>
      <c r="I75" s="3">
        <v>-7</v>
      </c>
      <c r="J75" s="3">
        <v>11</v>
      </c>
      <c r="K75" s="3">
        <v>12</v>
      </c>
      <c r="L75" s="3">
        <v>6</v>
      </c>
      <c r="M75" s="3">
        <v>6</v>
      </c>
      <c r="O75" s="3">
        <f t="shared" ref="O75:O81" si="5">SUM(J75:N75)</f>
        <v>35</v>
      </c>
    </row>
    <row r="76" spans="1:15" x14ac:dyDescent="0.2">
      <c r="A76" s="4" t="s">
        <v>338</v>
      </c>
      <c r="B76" s="10" t="s">
        <v>339</v>
      </c>
      <c r="C76" s="14" t="s">
        <v>335</v>
      </c>
      <c r="D76" s="10"/>
      <c r="E76" s="3" t="s">
        <v>203</v>
      </c>
      <c r="F76" s="3" t="s">
        <v>332</v>
      </c>
      <c r="G76" s="3" t="s">
        <v>20</v>
      </c>
      <c r="H76" s="3" t="s">
        <v>67</v>
      </c>
      <c r="I76" s="3">
        <v>-7</v>
      </c>
      <c r="J76" s="3">
        <v>2</v>
      </c>
      <c r="K76" s="3">
        <v>20</v>
      </c>
      <c r="L76" s="3">
        <v>6</v>
      </c>
      <c r="M76" s="3">
        <v>12</v>
      </c>
      <c r="O76" s="3">
        <f t="shared" si="5"/>
        <v>40</v>
      </c>
    </row>
    <row r="77" spans="1:15" x14ac:dyDescent="0.2">
      <c r="A77" s="4" t="s">
        <v>706</v>
      </c>
      <c r="B77" s="10" t="s">
        <v>707</v>
      </c>
      <c r="C77" s="14" t="s">
        <v>674</v>
      </c>
      <c r="D77" s="10"/>
      <c r="E77" s="3" t="s">
        <v>65</v>
      </c>
      <c r="F77" s="3" t="s">
        <v>675</v>
      </c>
      <c r="G77" s="3" t="s">
        <v>20</v>
      </c>
      <c r="H77" s="3" t="s">
        <v>67</v>
      </c>
      <c r="I77" s="3">
        <v>-7</v>
      </c>
      <c r="J77" s="3">
        <v>18</v>
      </c>
      <c r="K77" s="3">
        <v>12</v>
      </c>
      <c r="L77" s="3">
        <v>6</v>
      </c>
      <c r="M77" s="3">
        <v>6</v>
      </c>
      <c r="O77" s="3">
        <f t="shared" si="5"/>
        <v>42</v>
      </c>
    </row>
    <row r="78" spans="1:15" x14ac:dyDescent="0.2">
      <c r="A78" s="4" t="s">
        <v>704</v>
      </c>
      <c r="B78" s="10" t="s">
        <v>705</v>
      </c>
      <c r="C78" s="14" t="s">
        <v>674</v>
      </c>
      <c r="D78" s="10"/>
      <c r="E78" s="3" t="s">
        <v>65</v>
      </c>
      <c r="F78" s="3" t="s">
        <v>675</v>
      </c>
      <c r="G78" s="3" t="s">
        <v>20</v>
      </c>
      <c r="H78" s="3" t="s">
        <v>67</v>
      </c>
      <c r="I78" s="3">
        <v>-7</v>
      </c>
      <c r="J78" s="3">
        <v>18</v>
      </c>
      <c r="K78" s="3">
        <v>12</v>
      </c>
      <c r="L78" s="3">
        <v>6</v>
      </c>
      <c r="M78" s="3">
        <v>6</v>
      </c>
      <c r="O78" s="3">
        <f t="shared" si="5"/>
        <v>42</v>
      </c>
    </row>
    <row r="79" spans="1:15" x14ac:dyDescent="0.2">
      <c r="A79" s="4" t="s">
        <v>444</v>
      </c>
      <c r="B79" s="10" t="s">
        <v>445</v>
      </c>
      <c r="C79" s="14" t="s">
        <v>437</v>
      </c>
      <c r="D79" s="10"/>
      <c r="E79" s="3" t="s">
        <v>203</v>
      </c>
      <c r="F79" s="3" t="s">
        <v>423</v>
      </c>
      <c r="G79" s="3" t="s">
        <v>20</v>
      </c>
      <c r="H79" s="3" t="s">
        <v>67</v>
      </c>
      <c r="I79" s="3">
        <v>-7</v>
      </c>
      <c r="J79" s="3">
        <v>18</v>
      </c>
      <c r="K79" s="3">
        <v>25</v>
      </c>
      <c r="L79" s="3">
        <v>6</v>
      </c>
      <c r="M79" s="3">
        <v>0</v>
      </c>
      <c r="O79" s="3">
        <f t="shared" si="5"/>
        <v>49</v>
      </c>
    </row>
    <row r="80" spans="1:15" x14ac:dyDescent="0.2">
      <c r="A80" s="4" t="s">
        <v>992</v>
      </c>
      <c r="B80" s="10" t="s">
        <v>993</v>
      </c>
      <c r="C80" s="14" t="s">
        <v>991</v>
      </c>
      <c r="D80" s="10"/>
      <c r="E80" s="3" t="s">
        <v>987</v>
      </c>
      <c r="F80" s="3" t="s">
        <v>988</v>
      </c>
      <c r="G80" s="3" t="s">
        <v>20</v>
      </c>
      <c r="H80" s="3" t="s">
        <v>67</v>
      </c>
      <c r="I80" s="3">
        <v>-7</v>
      </c>
      <c r="J80" s="3">
        <v>13</v>
      </c>
      <c r="K80" s="3">
        <v>25</v>
      </c>
      <c r="L80" s="3">
        <v>6</v>
      </c>
      <c r="M80" s="3">
        <v>6</v>
      </c>
      <c r="O80" s="3">
        <f t="shared" si="5"/>
        <v>50</v>
      </c>
    </row>
    <row r="81" spans="1:15" x14ac:dyDescent="0.2">
      <c r="A81" s="4" t="s">
        <v>586</v>
      </c>
      <c r="B81" s="10" t="s">
        <v>587</v>
      </c>
      <c r="C81" s="14" t="s">
        <v>575</v>
      </c>
      <c r="D81" s="10"/>
      <c r="E81" s="3" t="s">
        <v>576</v>
      </c>
      <c r="F81" s="3" t="s">
        <v>577</v>
      </c>
      <c r="G81" s="3" t="s">
        <v>20</v>
      </c>
      <c r="H81" s="3" t="s">
        <v>67</v>
      </c>
      <c r="I81" s="3">
        <v>-7</v>
      </c>
      <c r="J81" s="3">
        <v>18</v>
      </c>
      <c r="K81" s="3">
        <v>25</v>
      </c>
      <c r="L81" s="3">
        <v>25</v>
      </c>
      <c r="M81" s="3">
        <v>0</v>
      </c>
      <c r="O81" s="3">
        <f t="shared" si="5"/>
        <v>68</v>
      </c>
    </row>
    <row r="82" spans="1:15" x14ac:dyDescent="0.2">
      <c r="A82" s="3" t="s">
        <v>2236</v>
      </c>
      <c r="B82" s="3" t="s">
        <v>2237</v>
      </c>
      <c r="C82" s="14" t="s">
        <v>2225</v>
      </c>
      <c r="E82" s="3" t="s">
        <v>2226</v>
      </c>
      <c r="F82" s="3" t="s">
        <v>2227</v>
      </c>
      <c r="G82" s="3" t="s">
        <v>20</v>
      </c>
      <c r="H82" s="3" t="s">
        <v>67</v>
      </c>
      <c r="I82" s="3">
        <v>-6</v>
      </c>
      <c r="J82" s="3">
        <v>0</v>
      </c>
      <c r="K82" s="3">
        <v>0</v>
      </c>
      <c r="L82" s="3">
        <v>0</v>
      </c>
      <c r="M82" s="3">
        <v>0</v>
      </c>
      <c r="O82" s="3">
        <v>0</v>
      </c>
    </row>
    <row r="83" spans="1:15" x14ac:dyDescent="0.2">
      <c r="A83" s="4" t="s">
        <v>1152</v>
      </c>
      <c r="B83" s="10" t="s">
        <v>1153</v>
      </c>
      <c r="C83" s="14" t="s">
        <v>1142</v>
      </c>
      <c r="D83" s="10"/>
      <c r="E83" s="3" t="s">
        <v>576</v>
      </c>
      <c r="F83" s="3" t="s">
        <v>1143</v>
      </c>
      <c r="G83" s="3" t="s">
        <v>20</v>
      </c>
      <c r="H83" s="3" t="s">
        <v>21</v>
      </c>
      <c r="I83" s="3">
        <v>-6</v>
      </c>
      <c r="J83" s="3">
        <v>14</v>
      </c>
      <c r="K83" s="3">
        <v>0</v>
      </c>
      <c r="L83" s="3">
        <v>4</v>
      </c>
      <c r="M83" s="3">
        <v>0</v>
      </c>
      <c r="O83" s="3">
        <f t="shared" ref="O83:O88" si="6">SUM(J83:N83)</f>
        <v>18</v>
      </c>
    </row>
    <row r="84" spans="1:15" x14ac:dyDescent="0.2">
      <c r="A84" s="4" t="s">
        <v>1648</v>
      </c>
      <c r="B84" s="10" t="s">
        <v>1649</v>
      </c>
      <c r="C84" s="14" t="s">
        <v>1638</v>
      </c>
      <c r="D84" s="10"/>
      <c r="E84" s="3" t="s">
        <v>576</v>
      </c>
      <c r="F84" s="3" t="s">
        <v>1639</v>
      </c>
      <c r="G84" s="3" t="s">
        <v>20</v>
      </c>
      <c r="H84" s="3" t="s">
        <v>67</v>
      </c>
      <c r="I84" s="3">
        <v>-6</v>
      </c>
      <c r="J84" s="3">
        <v>18</v>
      </c>
      <c r="K84" s="3">
        <v>0</v>
      </c>
      <c r="L84" s="3">
        <v>0</v>
      </c>
      <c r="M84" s="3">
        <v>0</v>
      </c>
      <c r="N84" s="3">
        <v>0</v>
      </c>
      <c r="O84" s="3">
        <f t="shared" si="6"/>
        <v>18</v>
      </c>
    </row>
    <row r="85" spans="1:15" x14ac:dyDescent="0.2">
      <c r="A85" s="4" t="s">
        <v>1646</v>
      </c>
      <c r="B85" s="10" t="s">
        <v>1647</v>
      </c>
      <c r="C85" s="14" t="s">
        <v>1638</v>
      </c>
      <c r="D85" s="10"/>
      <c r="E85" s="3" t="s">
        <v>576</v>
      </c>
      <c r="F85" s="3" t="s">
        <v>1639</v>
      </c>
      <c r="G85" s="3" t="s">
        <v>20</v>
      </c>
      <c r="H85" s="3" t="s">
        <v>67</v>
      </c>
      <c r="I85" s="3">
        <v>-6</v>
      </c>
      <c r="J85" s="3">
        <v>11</v>
      </c>
      <c r="K85" s="3">
        <v>9</v>
      </c>
      <c r="L85" s="3">
        <v>0</v>
      </c>
      <c r="M85" s="3">
        <v>0</v>
      </c>
      <c r="N85" s="3">
        <v>0</v>
      </c>
      <c r="O85" s="3">
        <f t="shared" si="6"/>
        <v>20</v>
      </c>
    </row>
    <row r="86" spans="1:15" x14ac:dyDescent="0.2">
      <c r="A86" s="4" t="s">
        <v>903</v>
      </c>
      <c r="B86" s="10" t="s">
        <v>904</v>
      </c>
      <c r="C86" s="14" t="s">
        <v>900</v>
      </c>
      <c r="D86" s="10"/>
      <c r="E86" s="3" t="s">
        <v>894</v>
      </c>
      <c r="F86" s="3" t="s">
        <v>895</v>
      </c>
      <c r="G86" s="3" t="s">
        <v>20</v>
      </c>
      <c r="H86" s="3" t="s">
        <v>67</v>
      </c>
      <c r="I86" s="3">
        <v>-6</v>
      </c>
      <c r="J86" s="3">
        <v>16</v>
      </c>
      <c r="K86" s="3">
        <v>9</v>
      </c>
      <c r="L86" s="3">
        <v>14</v>
      </c>
      <c r="M86" s="3">
        <v>0</v>
      </c>
      <c r="O86" s="3">
        <f t="shared" si="6"/>
        <v>39</v>
      </c>
    </row>
    <row r="87" spans="1:15" x14ac:dyDescent="0.2">
      <c r="A87" s="4" t="s">
        <v>228</v>
      </c>
      <c r="B87" s="10" t="s">
        <v>229</v>
      </c>
      <c r="C87" s="14" t="s">
        <v>211</v>
      </c>
      <c r="D87" s="10"/>
      <c r="E87" s="3" t="s">
        <v>203</v>
      </c>
      <c r="F87" s="3" t="s">
        <v>204</v>
      </c>
      <c r="G87" s="3" t="s">
        <v>20</v>
      </c>
      <c r="H87" s="3" t="s">
        <v>67</v>
      </c>
      <c r="I87" s="3">
        <v>-5</v>
      </c>
      <c r="J87" s="3">
        <v>6</v>
      </c>
      <c r="K87" s="3">
        <v>5</v>
      </c>
      <c r="L87" s="3">
        <v>0</v>
      </c>
      <c r="M87" s="3">
        <v>0</v>
      </c>
      <c r="O87" s="3">
        <f t="shared" si="6"/>
        <v>11</v>
      </c>
    </row>
    <row r="88" spans="1:15" x14ac:dyDescent="0.2">
      <c r="A88" s="4" t="s">
        <v>1286</v>
      </c>
      <c r="B88" s="10" t="s">
        <v>1287</v>
      </c>
      <c r="C88" s="14" t="s">
        <v>1273</v>
      </c>
      <c r="D88" s="10"/>
      <c r="E88" s="3" t="s">
        <v>203</v>
      </c>
      <c r="F88" s="3" t="s">
        <v>1268</v>
      </c>
      <c r="G88" s="3" t="s">
        <v>20</v>
      </c>
      <c r="H88" s="3" t="s">
        <v>67</v>
      </c>
      <c r="I88" s="3">
        <v>-5</v>
      </c>
      <c r="J88" s="3">
        <v>11</v>
      </c>
      <c r="K88" s="3">
        <v>0</v>
      </c>
      <c r="L88" s="3">
        <v>0</v>
      </c>
      <c r="M88" s="3">
        <v>0</v>
      </c>
      <c r="N88" s="3">
        <v>0</v>
      </c>
      <c r="O88" s="3">
        <f t="shared" si="6"/>
        <v>11</v>
      </c>
    </row>
    <row r="89" spans="1:15" x14ac:dyDescent="0.2">
      <c r="A89" s="3" t="s">
        <v>2258</v>
      </c>
      <c r="B89" s="3" t="s">
        <v>2259</v>
      </c>
      <c r="C89" s="14" t="s">
        <v>2225</v>
      </c>
      <c r="E89" s="3" t="s">
        <v>2226</v>
      </c>
      <c r="F89" s="3" t="s">
        <v>2227</v>
      </c>
      <c r="G89" s="3" t="s">
        <v>20</v>
      </c>
      <c r="H89" s="3" t="s">
        <v>67</v>
      </c>
      <c r="I89" s="3">
        <v>-5</v>
      </c>
      <c r="J89" s="3">
        <v>2</v>
      </c>
      <c r="K89" s="3">
        <v>12</v>
      </c>
      <c r="L89" s="3">
        <v>6</v>
      </c>
      <c r="M89" s="3">
        <v>0</v>
      </c>
      <c r="O89" s="3">
        <v>20</v>
      </c>
    </row>
    <row r="90" spans="1:15" x14ac:dyDescent="0.2">
      <c r="A90" s="4" t="s">
        <v>751</v>
      </c>
      <c r="B90" s="10" t="s">
        <v>752</v>
      </c>
      <c r="C90" s="14" t="s">
        <v>674</v>
      </c>
      <c r="D90" s="10"/>
      <c r="E90" s="3" t="s">
        <v>65</v>
      </c>
      <c r="F90" s="3" t="s">
        <v>675</v>
      </c>
      <c r="G90" s="3" t="s">
        <v>20</v>
      </c>
      <c r="H90" s="3" t="s">
        <v>67</v>
      </c>
      <c r="I90" s="3">
        <v>-5</v>
      </c>
      <c r="J90" s="3">
        <v>11</v>
      </c>
      <c r="K90" s="3">
        <v>25</v>
      </c>
      <c r="L90" s="3">
        <v>6</v>
      </c>
      <c r="M90" s="3">
        <v>20</v>
      </c>
      <c r="O90" s="3">
        <f>SUM(J90:N90)</f>
        <v>62</v>
      </c>
    </row>
    <row r="91" spans="1:15" x14ac:dyDescent="0.2">
      <c r="A91" s="4" t="s">
        <v>1132</v>
      </c>
      <c r="B91" s="10" t="s">
        <v>1133</v>
      </c>
      <c r="C91" s="14" t="s">
        <v>1134</v>
      </c>
      <c r="D91" s="10" t="s">
        <v>1135</v>
      </c>
      <c r="E91" s="3" t="s">
        <v>144</v>
      </c>
      <c r="F91" s="3" t="s">
        <v>1094</v>
      </c>
      <c r="G91" s="3" t="s">
        <v>20</v>
      </c>
      <c r="H91" s="3" t="s">
        <v>21</v>
      </c>
      <c r="I91" s="3">
        <v>-4</v>
      </c>
      <c r="J91" s="3">
        <v>0</v>
      </c>
      <c r="K91" s="3">
        <v>6</v>
      </c>
      <c r="L91" s="3">
        <v>0</v>
      </c>
      <c r="M91" s="3">
        <v>0</v>
      </c>
      <c r="N91" s="3">
        <v>0</v>
      </c>
      <c r="O91" s="3">
        <f>SUM(J91:N91)</f>
        <v>6</v>
      </c>
    </row>
    <row r="92" spans="1:15" x14ac:dyDescent="0.2">
      <c r="A92" s="4" t="s">
        <v>1300</v>
      </c>
      <c r="B92" s="10" t="s">
        <v>1301</v>
      </c>
      <c r="C92" s="14" t="s">
        <v>1273</v>
      </c>
      <c r="D92" s="10"/>
      <c r="E92" s="3" t="s">
        <v>203</v>
      </c>
      <c r="F92" s="3" t="s">
        <v>1268</v>
      </c>
      <c r="G92" s="3" t="s">
        <v>20</v>
      </c>
      <c r="H92" s="3" t="s">
        <v>67</v>
      </c>
      <c r="I92" s="3">
        <v>-4</v>
      </c>
      <c r="J92" s="3">
        <v>0</v>
      </c>
      <c r="K92" s="3">
        <v>0</v>
      </c>
      <c r="L92" s="3">
        <v>6</v>
      </c>
      <c r="M92" s="3">
        <v>0</v>
      </c>
      <c r="N92" s="3">
        <v>0</v>
      </c>
      <c r="O92" s="3">
        <f>SUM(J92:N92)</f>
        <v>6</v>
      </c>
    </row>
    <row r="93" spans="1:15" x14ac:dyDescent="0.2">
      <c r="A93" s="4" t="s">
        <v>308</v>
      </c>
      <c r="B93" s="10" t="s">
        <v>309</v>
      </c>
      <c r="C93" s="14" t="s">
        <v>310</v>
      </c>
      <c r="D93" s="10"/>
      <c r="E93" s="3" t="s">
        <v>280</v>
      </c>
      <c r="F93" s="3" t="s">
        <v>281</v>
      </c>
      <c r="G93" s="3" t="s">
        <v>20</v>
      </c>
      <c r="H93" s="3" t="s">
        <v>21</v>
      </c>
      <c r="I93" s="3">
        <v>-4</v>
      </c>
      <c r="J93" s="3">
        <v>3</v>
      </c>
      <c r="K93" s="3">
        <v>0</v>
      </c>
      <c r="L93" s="3">
        <v>4</v>
      </c>
      <c r="M93" s="3">
        <v>0</v>
      </c>
      <c r="N93" s="3">
        <v>0</v>
      </c>
      <c r="O93" s="3">
        <f>SUM(J93:N93)</f>
        <v>7</v>
      </c>
    </row>
    <row r="94" spans="1:15" x14ac:dyDescent="0.2">
      <c r="A94" s="3" t="s">
        <v>2228</v>
      </c>
      <c r="B94" s="3" t="s">
        <v>2229</v>
      </c>
      <c r="C94" s="14" t="s">
        <v>2225</v>
      </c>
      <c r="E94" s="3" t="s">
        <v>2226</v>
      </c>
      <c r="F94" s="3" t="s">
        <v>2227</v>
      </c>
      <c r="G94" s="3" t="s">
        <v>20</v>
      </c>
      <c r="H94" s="3" t="s">
        <v>67</v>
      </c>
      <c r="I94" s="3">
        <v>-4</v>
      </c>
      <c r="J94" s="3">
        <v>2</v>
      </c>
      <c r="K94" s="3">
        <v>0</v>
      </c>
      <c r="L94" s="3">
        <v>6</v>
      </c>
      <c r="M94" s="3">
        <v>0</v>
      </c>
      <c r="O94" s="3">
        <v>8</v>
      </c>
    </row>
    <row r="95" spans="1:15" x14ac:dyDescent="0.2">
      <c r="A95" s="4" t="s">
        <v>1811</v>
      </c>
      <c r="B95" s="10" t="s">
        <v>1812</v>
      </c>
      <c r="C95" s="14" t="s">
        <v>1743</v>
      </c>
      <c r="D95" s="10"/>
      <c r="E95" s="3" t="s">
        <v>1744</v>
      </c>
      <c r="F95" s="3" t="s">
        <v>1744</v>
      </c>
      <c r="G95" s="3" t="s">
        <v>20</v>
      </c>
      <c r="H95" s="3" t="s">
        <v>67</v>
      </c>
      <c r="I95" s="3">
        <v>-4</v>
      </c>
      <c r="J95" s="3">
        <v>2</v>
      </c>
      <c r="K95" s="3">
        <v>9</v>
      </c>
      <c r="L95" s="3">
        <v>0</v>
      </c>
      <c r="M95" s="3">
        <v>0</v>
      </c>
      <c r="O95" s="3">
        <f t="shared" ref="O95:O109" si="7">SUM(J95:N95)</f>
        <v>11</v>
      </c>
    </row>
    <row r="96" spans="1:15" x14ac:dyDescent="0.2">
      <c r="A96" s="4" t="s">
        <v>292</v>
      </c>
      <c r="B96" s="10" t="s">
        <v>293</v>
      </c>
      <c r="C96" s="14" t="s">
        <v>279</v>
      </c>
      <c r="D96" s="10"/>
      <c r="E96" s="3" t="s">
        <v>280</v>
      </c>
      <c r="F96" s="3" t="s">
        <v>281</v>
      </c>
      <c r="G96" s="3" t="s">
        <v>20</v>
      </c>
      <c r="H96" s="3" t="s">
        <v>67</v>
      </c>
      <c r="I96" s="3">
        <v>-4</v>
      </c>
      <c r="J96" s="3">
        <v>11</v>
      </c>
      <c r="K96" s="3">
        <v>0</v>
      </c>
      <c r="L96" s="3">
        <v>0</v>
      </c>
      <c r="M96" s="3">
        <v>0</v>
      </c>
      <c r="N96" s="3">
        <v>0</v>
      </c>
      <c r="O96" s="3">
        <f t="shared" si="7"/>
        <v>11</v>
      </c>
    </row>
    <row r="97" spans="1:15" x14ac:dyDescent="0.2">
      <c r="A97" s="4" t="s">
        <v>1757</v>
      </c>
      <c r="B97" s="10" t="s">
        <v>1758</v>
      </c>
      <c r="C97" s="14" t="s">
        <v>1743</v>
      </c>
      <c r="D97" s="10"/>
      <c r="E97" s="3" t="s">
        <v>1744</v>
      </c>
      <c r="F97" s="3" t="s">
        <v>1744</v>
      </c>
      <c r="G97" s="3" t="s">
        <v>20</v>
      </c>
      <c r="H97" s="3" t="s">
        <v>67</v>
      </c>
      <c r="I97" s="3">
        <v>-4</v>
      </c>
      <c r="J97" s="3">
        <v>6</v>
      </c>
      <c r="K97" s="3">
        <v>9</v>
      </c>
      <c r="L97" s="3">
        <v>0</v>
      </c>
      <c r="M97" s="3">
        <v>0</v>
      </c>
      <c r="O97" s="3">
        <f t="shared" si="7"/>
        <v>15</v>
      </c>
    </row>
    <row r="98" spans="1:15" x14ac:dyDescent="0.2">
      <c r="A98" s="4" t="s">
        <v>440</v>
      </c>
      <c r="B98" s="10" t="s">
        <v>441</v>
      </c>
      <c r="C98" s="14" t="s">
        <v>437</v>
      </c>
      <c r="D98" s="10"/>
      <c r="E98" s="3" t="s">
        <v>203</v>
      </c>
      <c r="F98" s="3" t="s">
        <v>423</v>
      </c>
      <c r="G98" s="3" t="s">
        <v>20</v>
      </c>
      <c r="H98" s="3" t="s">
        <v>67</v>
      </c>
      <c r="I98" s="3">
        <v>-4</v>
      </c>
      <c r="J98" s="3">
        <v>6</v>
      </c>
      <c r="K98" s="3">
        <v>9</v>
      </c>
      <c r="L98" s="3">
        <v>0</v>
      </c>
      <c r="M98" s="3">
        <v>0</v>
      </c>
      <c r="O98" s="3">
        <f t="shared" si="7"/>
        <v>15</v>
      </c>
    </row>
    <row r="99" spans="1:15" x14ac:dyDescent="0.2">
      <c r="A99" s="4" t="s">
        <v>1004</v>
      </c>
      <c r="B99" s="10" t="s">
        <v>1005</v>
      </c>
      <c r="C99" s="14" t="s">
        <v>991</v>
      </c>
      <c r="D99" s="10"/>
      <c r="E99" s="3" t="s">
        <v>987</v>
      </c>
      <c r="F99" s="3" t="s">
        <v>988</v>
      </c>
      <c r="G99" s="3" t="s">
        <v>20</v>
      </c>
      <c r="H99" s="3" t="s">
        <v>67</v>
      </c>
      <c r="I99" s="3">
        <v>-4</v>
      </c>
      <c r="J99" s="3">
        <v>11</v>
      </c>
      <c r="K99" s="3">
        <v>0</v>
      </c>
      <c r="L99" s="3">
        <v>6</v>
      </c>
      <c r="M99" s="3">
        <v>0</v>
      </c>
      <c r="O99" s="3">
        <f t="shared" si="7"/>
        <v>17</v>
      </c>
    </row>
    <row r="100" spans="1:15" x14ac:dyDescent="0.2">
      <c r="A100" s="4" t="s">
        <v>336</v>
      </c>
      <c r="B100" s="10" t="s">
        <v>337</v>
      </c>
      <c r="C100" s="14" t="s">
        <v>335</v>
      </c>
      <c r="D100" s="10"/>
      <c r="E100" s="3" t="s">
        <v>203</v>
      </c>
      <c r="F100" s="3" t="s">
        <v>332</v>
      </c>
      <c r="G100" s="3" t="s">
        <v>20</v>
      </c>
      <c r="H100" s="3" t="s">
        <v>67</v>
      </c>
      <c r="I100" s="3">
        <v>-4</v>
      </c>
      <c r="J100" s="3">
        <v>11</v>
      </c>
      <c r="K100" s="3">
        <v>12</v>
      </c>
      <c r="L100" s="3">
        <v>0</v>
      </c>
      <c r="M100" s="3">
        <v>0</v>
      </c>
      <c r="O100" s="3">
        <f t="shared" si="7"/>
        <v>23</v>
      </c>
    </row>
    <row r="101" spans="1:15" x14ac:dyDescent="0.2">
      <c r="A101" s="4" t="s">
        <v>692</v>
      </c>
      <c r="B101" s="10" t="s">
        <v>693</v>
      </c>
      <c r="C101" s="14" t="s">
        <v>674</v>
      </c>
      <c r="D101" s="10"/>
      <c r="E101" s="3" t="s">
        <v>65</v>
      </c>
      <c r="F101" s="3" t="s">
        <v>675</v>
      </c>
      <c r="G101" s="3" t="s">
        <v>20</v>
      </c>
      <c r="H101" s="3" t="s">
        <v>67</v>
      </c>
      <c r="I101" s="3">
        <v>-4</v>
      </c>
      <c r="J101" s="3">
        <v>6</v>
      </c>
      <c r="K101" s="3">
        <v>12</v>
      </c>
      <c r="L101" s="3">
        <v>6</v>
      </c>
      <c r="M101" s="3">
        <v>0</v>
      </c>
      <c r="O101" s="3">
        <f t="shared" si="7"/>
        <v>24</v>
      </c>
    </row>
    <row r="102" spans="1:15" x14ac:dyDescent="0.2">
      <c r="A102" s="4" t="s">
        <v>1660</v>
      </c>
      <c r="B102" s="10" t="s">
        <v>1661</v>
      </c>
      <c r="C102" s="14" t="s">
        <v>1638</v>
      </c>
      <c r="D102" s="10"/>
      <c r="E102" s="3" t="s">
        <v>576</v>
      </c>
      <c r="F102" s="3" t="s">
        <v>1639</v>
      </c>
      <c r="G102" s="3" t="s">
        <v>20</v>
      </c>
      <c r="H102" s="3" t="s">
        <v>67</v>
      </c>
      <c r="I102" s="3">
        <v>-4</v>
      </c>
      <c r="J102" s="3">
        <v>18</v>
      </c>
      <c r="K102" s="3">
        <v>12</v>
      </c>
      <c r="L102" s="3">
        <v>0</v>
      </c>
      <c r="M102" s="3">
        <v>0</v>
      </c>
      <c r="N102" s="3">
        <v>0</v>
      </c>
      <c r="O102" s="3">
        <f t="shared" si="7"/>
        <v>30</v>
      </c>
    </row>
    <row r="103" spans="1:15" x14ac:dyDescent="0.2">
      <c r="A103" s="4" t="s">
        <v>1656</v>
      </c>
      <c r="B103" s="10" t="s">
        <v>1657</v>
      </c>
      <c r="C103" s="14" t="s">
        <v>1638</v>
      </c>
      <c r="D103" s="10"/>
      <c r="E103" s="3" t="s">
        <v>576</v>
      </c>
      <c r="F103" s="3" t="s">
        <v>1639</v>
      </c>
      <c r="G103" s="3" t="s">
        <v>20</v>
      </c>
      <c r="H103" s="3" t="s">
        <v>67</v>
      </c>
      <c r="I103" s="3">
        <v>-4</v>
      </c>
      <c r="J103" s="3">
        <v>0</v>
      </c>
      <c r="K103" s="3">
        <v>25</v>
      </c>
      <c r="L103" s="3">
        <v>6</v>
      </c>
      <c r="M103" s="3">
        <v>0</v>
      </c>
      <c r="N103" s="3">
        <v>0</v>
      </c>
      <c r="O103" s="3">
        <f t="shared" si="7"/>
        <v>31</v>
      </c>
    </row>
    <row r="104" spans="1:15" x14ac:dyDescent="0.2">
      <c r="A104" s="4" t="s">
        <v>1650</v>
      </c>
      <c r="B104" s="10" t="s">
        <v>1651</v>
      </c>
      <c r="C104" s="14" t="s">
        <v>1638</v>
      </c>
      <c r="D104" s="10"/>
      <c r="E104" s="3" t="s">
        <v>576</v>
      </c>
      <c r="F104" s="3" t="s">
        <v>1639</v>
      </c>
      <c r="G104" s="3" t="s">
        <v>20</v>
      </c>
      <c r="H104" s="3" t="s">
        <v>67</v>
      </c>
      <c r="I104" s="3">
        <v>-4</v>
      </c>
      <c r="J104" s="3">
        <v>11</v>
      </c>
      <c r="K104" s="3">
        <v>22</v>
      </c>
      <c r="L104" s="3">
        <v>0</v>
      </c>
      <c r="M104" s="3">
        <v>0</v>
      </c>
      <c r="N104" s="3">
        <v>0</v>
      </c>
      <c r="O104" s="3">
        <f t="shared" si="7"/>
        <v>33</v>
      </c>
    </row>
    <row r="105" spans="1:15" x14ac:dyDescent="0.2">
      <c r="A105" s="4" t="s">
        <v>696</v>
      </c>
      <c r="B105" s="10" t="s">
        <v>697</v>
      </c>
      <c r="C105" s="14" t="s">
        <v>674</v>
      </c>
      <c r="D105" s="10"/>
      <c r="E105" s="3" t="s">
        <v>65</v>
      </c>
      <c r="F105" s="3" t="s">
        <v>675</v>
      </c>
      <c r="G105" s="3" t="s">
        <v>20</v>
      </c>
      <c r="H105" s="3" t="s">
        <v>67</v>
      </c>
      <c r="I105" s="3">
        <v>-4</v>
      </c>
      <c r="J105" s="3">
        <v>18</v>
      </c>
      <c r="K105" s="3">
        <v>12</v>
      </c>
      <c r="L105" s="3">
        <v>6</v>
      </c>
      <c r="M105" s="3">
        <v>6</v>
      </c>
      <c r="O105" s="3">
        <f t="shared" si="7"/>
        <v>42</v>
      </c>
    </row>
    <row r="106" spans="1:15" x14ac:dyDescent="0.2">
      <c r="A106" s="4" t="s">
        <v>939</v>
      </c>
      <c r="B106" s="10" t="s">
        <v>940</v>
      </c>
      <c r="C106" s="14" t="s">
        <v>900</v>
      </c>
      <c r="D106" s="10"/>
      <c r="E106" s="3" t="s">
        <v>894</v>
      </c>
      <c r="F106" s="3" t="s">
        <v>895</v>
      </c>
      <c r="G106" s="3" t="s">
        <v>20</v>
      </c>
      <c r="H106" s="3" t="s">
        <v>67</v>
      </c>
      <c r="I106" s="3">
        <v>-4</v>
      </c>
      <c r="J106" s="3">
        <v>18</v>
      </c>
      <c r="K106" s="3">
        <v>25</v>
      </c>
      <c r="L106" s="3">
        <v>6</v>
      </c>
      <c r="M106" s="3">
        <v>0</v>
      </c>
      <c r="O106" s="3">
        <f t="shared" si="7"/>
        <v>49</v>
      </c>
    </row>
    <row r="107" spans="1:15" x14ac:dyDescent="0.2">
      <c r="A107" s="4" t="s">
        <v>719</v>
      </c>
      <c r="B107" s="10" t="s">
        <v>720</v>
      </c>
      <c r="C107" s="14" t="s">
        <v>674</v>
      </c>
      <c r="D107" s="10"/>
      <c r="E107" s="3" t="s">
        <v>65</v>
      </c>
      <c r="F107" s="3" t="s">
        <v>675</v>
      </c>
      <c r="G107" s="3" t="s">
        <v>20</v>
      </c>
      <c r="H107" s="3" t="s">
        <v>67</v>
      </c>
      <c r="I107" s="3">
        <v>-4</v>
      </c>
      <c r="J107" s="3">
        <v>18</v>
      </c>
      <c r="K107" s="3">
        <v>22</v>
      </c>
      <c r="L107" s="3">
        <v>14</v>
      </c>
      <c r="M107" s="3">
        <v>6</v>
      </c>
      <c r="O107" s="3">
        <f t="shared" si="7"/>
        <v>60</v>
      </c>
    </row>
    <row r="108" spans="1:15" x14ac:dyDescent="0.2">
      <c r="A108" s="4" t="s">
        <v>282</v>
      </c>
      <c r="B108" s="10" t="s">
        <v>283</v>
      </c>
      <c r="C108" s="14" t="s">
        <v>279</v>
      </c>
      <c r="D108" s="10"/>
      <c r="E108" s="3" t="s">
        <v>280</v>
      </c>
      <c r="F108" s="3" t="s">
        <v>281</v>
      </c>
      <c r="G108" s="3" t="s">
        <v>20</v>
      </c>
      <c r="H108" s="3" t="s">
        <v>67</v>
      </c>
      <c r="I108" s="3">
        <v>-4</v>
      </c>
      <c r="J108" s="3">
        <v>18</v>
      </c>
      <c r="K108" s="3">
        <v>25</v>
      </c>
      <c r="L108" s="3">
        <v>14</v>
      </c>
      <c r="M108" s="3">
        <v>6</v>
      </c>
      <c r="N108" s="3">
        <v>0</v>
      </c>
      <c r="O108" s="3">
        <f t="shared" si="7"/>
        <v>63</v>
      </c>
    </row>
    <row r="109" spans="1:15" x14ac:dyDescent="0.2">
      <c r="A109" s="4" t="s">
        <v>1449</v>
      </c>
      <c r="B109" s="10" t="s">
        <v>1450</v>
      </c>
      <c r="C109" s="14" t="s">
        <v>1442</v>
      </c>
      <c r="D109" s="10"/>
      <c r="E109" s="3" t="s">
        <v>1443</v>
      </c>
      <c r="F109" s="3" t="s">
        <v>1444</v>
      </c>
      <c r="G109" s="3" t="s">
        <v>20</v>
      </c>
      <c r="H109" s="3" t="s">
        <v>67</v>
      </c>
      <c r="I109" s="3">
        <v>-4</v>
      </c>
      <c r="J109" s="3">
        <v>18</v>
      </c>
      <c r="K109" s="3">
        <v>22</v>
      </c>
      <c r="L109" s="3">
        <v>25</v>
      </c>
      <c r="M109" s="3">
        <v>0</v>
      </c>
      <c r="O109" s="3">
        <f t="shared" si="7"/>
        <v>65</v>
      </c>
    </row>
    <row r="110" spans="1:15" x14ac:dyDescent="0.2">
      <c r="A110" s="3" t="s">
        <v>2238</v>
      </c>
      <c r="B110" s="3" t="s">
        <v>2239</v>
      </c>
      <c r="C110" s="14" t="s">
        <v>2225</v>
      </c>
      <c r="E110" s="3" t="s">
        <v>2226</v>
      </c>
      <c r="F110" s="3" t="s">
        <v>2227</v>
      </c>
      <c r="G110" s="3" t="s">
        <v>20</v>
      </c>
      <c r="H110" s="3" t="s">
        <v>67</v>
      </c>
      <c r="I110" s="3">
        <v>-3</v>
      </c>
      <c r="J110" s="3">
        <v>4</v>
      </c>
      <c r="K110" s="3">
        <v>0</v>
      </c>
      <c r="L110" s="3">
        <v>6</v>
      </c>
      <c r="M110" s="3">
        <v>0</v>
      </c>
      <c r="O110" s="3">
        <v>10</v>
      </c>
    </row>
    <row r="111" spans="1:15" x14ac:dyDescent="0.2">
      <c r="A111" s="3" t="s">
        <v>2240</v>
      </c>
      <c r="B111" s="3" t="s">
        <v>2241</v>
      </c>
      <c r="C111" s="14" t="s">
        <v>2225</v>
      </c>
      <c r="E111" s="3" t="s">
        <v>2226</v>
      </c>
      <c r="F111" s="3" t="s">
        <v>2227</v>
      </c>
      <c r="G111" s="3" t="s">
        <v>20</v>
      </c>
      <c r="H111" s="3" t="s">
        <v>67</v>
      </c>
      <c r="I111" s="3">
        <v>-3</v>
      </c>
      <c r="J111" s="3">
        <v>6</v>
      </c>
      <c r="K111" s="3">
        <v>0</v>
      </c>
      <c r="L111" s="3">
        <v>6</v>
      </c>
      <c r="M111" s="3">
        <v>0</v>
      </c>
      <c r="O111" s="3">
        <v>12</v>
      </c>
    </row>
    <row r="112" spans="1:15" x14ac:dyDescent="0.2">
      <c r="A112" s="4" t="s">
        <v>927</v>
      </c>
      <c r="B112" s="10" t="s">
        <v>928</v>
      </c>
      <c r="C112" s="14" t="s">
        <v>900</v>
      </c>
      <c r="D112" s="10"/>
      <c r="E112" s="3" t="s">
        <v>894</v>
      </c>
      <c r="F112" s="3" t="s">
        <v>895</v>
      </c>
      <c r="G112" s="3" t="s">
        <v>20</v>
      </c>
      <c r="H112" s="3" t="s">
        <v>67</v>
      </c>
      <c r="I112" s="3">
        <v>-3</v>
      </c>
      <c r="J112" s="3">
        <v>11</v>
      </c>
      <c r="K112" s="3">
        <v>0</v>
      </c>
      <c r="L112" s="3">
        <v>6</v>
      </c>
      <c r="M112" s="3">
        <v>0</v>
      </c>
      <c r="O112" s="3">
        <f t="shared" ref="O112:O118" si="8">SUM(J112:N112)</f>
        <v>17</v>
      </c>
    </row>
    <row r="113" spans="1:15" x14ac:dyDescent="0.2">
      <c r="A113" s="4" t="s">
        <v>216</v>
      </c>
      <c r="B113" s="10" t="s">
        <v>217</v>
      </c>
      <c r="C113" s="14" t="s">
        <v>211</v>
      </c>
      <c r="D113" s="10"/>
      <c r="E113" s="3" t="s">
        <v>203</v>
      </c>
      <c r="F113" s="3" t="s">
        <v>204</v>
      </c>
      <c r="G113" s="3" t="s">
        <v>20</v>
      </c>
      <c r="H113" s="3" t="s">
        <v>67</v>
      </c>
      <c r="I113" s="3">
        <v>-3</v>
      </c>
      <c r="J113" s="3">
        <v>0</v>
      </c>
      <c r="K113" s="3">
        <v>6</v>
      </c>
      <c r="L113" s="3">
        <v>4</v>
      </c>
      <c r="M113" s="3">
        <v>10</v>
      </c>
      <c r="O113" s="3">
        <f t="shared" si="8"/>
        <v>20</v>
      </c>
    </row>
    <row r="114" spans="1:15" x14ac:dyDescent="0.2">
      <c r="A114" s="4" t="s">
        <v>1767</v>
      </c>
      <c r="B114" s="10" t="s">
        <v>1768</v>
      </c>
      <c r="C114" s="14" t="s">
        <v>1743</v>
      </c>
      <c r="D114" s="10"/>
      <c r="E114" s="3" t="s">
        <v>1744</v>
      </c>
      <c r="F114" s="3" t="s">
        <v>1744</v>
      </c>
      <c r="G114" s="3" t="s">
        <v>20</v>
      </c>
      <c r="H114" s="3" t="s">
        <v>67</v>
      </c>
      <c r="I114" s="3">
        <v>-2</v>
      </c>
      <c r="J114" s="3">
        <v>6</v>
      </c>
      <c r="K114" s="3">
        <v>0</v>
      </c>
      <c r="L114" s="3">
        <v>0</v>
      </c>
      <c r="M114" s="3">
        <v>0</v>
      </c>
      <c r="O114" s="3">
        <f t="shared" si="8"/>
        <v>6</v>
      </c>
    </row>
    <row r="115" spans="1:15" x14ac:dyDescent="0.2">
      <c r="A115" s="4" t="s">
        <v>1282</v>
      </c>
      <c r="B115" s="10" t="s">
        <v>1283</v>
      </c>
      <c r="C115" s="14" t="s">
        <v>1273</v>
      </c>
      <c r="D115" s="10"/>
      <c r="E115" s="3" t="s">
        <v>203</v>
      </c>
      <c r="F115" s="3" t="s">
        <v>1268</v>
      </c>
      <c r="G115" s="3" t="s">
        <v>20</v>
      </c>
      <c r="H115" s="3" t="s">
        <v>67</v>
      </c>
      <c r="I115" s="3">
        <v>-2</v>
      </c>
      <c r="J115" s="3">
        <v>11</v>
      </c>
      <c r="K115" s="3">
        <v>6</v>
      </c>
      <c r="L115" s="3">
        <v>0</v>
      </c>
      <c r="M115" s="3">
        <v>0</v>
      </c>
      <c r="N115" s="3">
        <v>0</v>
      </c>
      <c r="O115" s="3">
        <f t="shared" si="8"/>
        <v>17</v>
      </c>
    </row>
    <row r="116" spans="1:15" x14ac:dyDescent="0.2">
      <c r="A116" s="4" t="s">
        <v>1138</v>
      </c>
      <c r="B116" s="10" t="s">
        <v>1139</v>
      </c>
      <c r="C116" s="14" t="s">
        <v>1134</v>
      </c>
      <c r="D116" s="10" t="s">
        <v>1135</v>
      </c>
      <c r="E116" s="3" t="s">
        <v>144</v>
      </c>
      <c r="F116" s="3" t="s">
        <v>1094</v>
      </c>
      <c r="G116" s="3" t="s">
        <v>20</v>
      </c>
      <c r="H116" s="3" t="s">
        <v>21</v>
      </c>
      <c r="I116" s="3">
        <v>-2</v>
      </c>
      <c r="J116" s="3">
        <v>0</v>
      </c>
      <c r="K116" s="3">
        <v>20</v>
      </c>
      <c r="L116" s="3">
        <v>0</v>
      </c>
      <c r="M116" s="3">
        <v>8</v>
      </c>
      <c r="N116" s="3">
        <v>0</v>
      </c>
      <c r="O116" s="3">
        <f t="shared" si="8"/>
        <v>28</v>
      </c>
    </row>
    <row r="117" spans="1:15" x14ac:dyDescent="0.2">
      <c r="A117" s="4" t="s">
        <v>700</v>
      </c>
      <c r="B117" s="10" t="s">
        <v>701</v>
      </c>
      <c r="C117" s="14" t="s">
        <v>674</v>
      </c>
      <c r="D117" s="10"/>
      <c r="E117" s="3" t="s">
        <v>65</v>
      </c>
      <c r="F117" s="3" t="s">
        <v>675</v>
      </c>
      <c r="G117" s="3" t="s">
        <v>20</v>
      </c>
      <c r="H117" s="3" t="s">
        <v>67</v>
      </c>
      <c r="I117" s="3">
        <v>-2</v>
      </c>
      <c r="J117" s="3">
        <v>11</v>
      </c>
      <c r="K117" s="3">
        <v>22</v>
      </c>
      <c r="L117" s="3">
        <v>6</v>
      </c>
      <c r="M117" s="3">
        <v>6</v>
      </c>
      <c r="O117" s="3">
        <f t="shared" si="8"/>
        <v>45</v>
      </c>
    </row>
    <row r="118" spans="1:15" x14ac:dyDescent="0.2">
      <c r="A118" s="4" t="s">
        <v>1823</v>
      </c>
      <c r="B118" s="10" t="s">
        <v>1824</v>
      </c>
      <c r="C118" s="14" t="s">
        <v>1743</v>
      </c>
      <c r="D118" s="10"/>
      <c r="E118" s="3" t="s">
        <v>1744</v>
      </c>
      <c r="F118" s="3" t="s">
        <v>1744</v>
      </c>
      <c r="G118" s="3" t="s">
        <v>20</v>
      </c>
      <c r="H118" s="3" t="s">
        <v>67</v>
      </c>
      <c r="I118" s="3">
        <v>-2</v>
      </c>
      <c r="J118" s="3">
        <v>18</v>
      </c>
      <c r="K118" s="3">
        <v>25</v>
      </c>
      <c r="L118" s="3">
        <v>14</v>
      </c>
      <c r="M118" s="3">
        <v>0</v>
      </c>
      <c r="O118" s="3">
        <f t="shared" si="8"/>
        <v>57</v>
      </c>
    </row>
    <row r="119" spans="1:15" x14ac:dyDescent="0.2">
      <c r="A119" s="3" t="s">
        <v>2254</v>
      </c>
      <c r="B119" s="3" t="s">
        <v>2255</v>
      </c>
      <c r="C119" s="14" t="s">
        <v>2225</v>
      </c>
      <c r="E119" s="3" t="s">
        <v>2226</v>
      </c>
      <c r="F119" s="3" t="s">
        <v>2227</v>
      </c>
      <c r="G119" s="3" t="s">
        <v>20</v>
      </c>
      <c r="H119" s="3" t="s">
        <v>67</v>
      </c>
      <c r="I119" s="3">
        <v>-1</v>
      </c>
      <c r="J119" s="3">
        <v>0</v>
      </c>
      <c r="K119" s="3">
        <v>0</v>
      </c>
      <c r="L119" s="3">
        <v>0</v>
      </c>
      <c r="M119" s="3">
        <v>0</v>
      </c>
      <c r="O119" s="3">
        <v>0</v>
      </c>
    </row>
    <row r="120" spans="1:15" x14ac:dyDescent="0.2">
      <c r="A120" s="4" t="s">
        <v>1676</v>
      </c>
      <c r="B120" s="10" t="s">
        <v>1677</v>
      </c>
      <c r="C120" s="14" t="s">
        <v>1638</v>
      </c>
      <c r="D120" s="10"/>
      <c r="E120" s="3" t="s">
        <v>576</v>
      </c>
      <c r="F120" s="3" t="s">
        <v>1639</v>
      </c>
      <c r="G120" s="3" t="s">
        <v>20</v>
      </c>
      <c r="H120" s="3" t="s">
        <v>67</v>
      </c>
      <c r="I120" s="3">
        <v>-1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f>SUM(J120:N120)</f>
        <v>0</v>
      </c>
    </row>
    <row r="121" spans="1:15" x14ac:dyDescent="0.2">
      <c r="A121" s="3" t="s">
        <v>2252</v>
      </c>
      <c r="B121" s="3" t="s">
        <v>2253</v>
      </c>
      <c r="C121" s="14" t="s">
        <v>2225</v>
      </c>
      <c r="E121" s="3" t="s">
        <v>2226</v>
      </c>
      <c r="F121" s="3" t="s">
        <v>2227</v>
      </c>
      <c r="G121" s="3" t="s">
        <v>20</v>
      </c>
      <c r="H121" s="3" t="s">
        <v>67</v>
      </c>
      <c r="I121" s="3">
        <v>-1</v>
      </c>
      <c r="J121" s="3">
        <v>2</v>
      </c>
      <c r="K121" s="3">
        <v>0</v>
      </c>
      <c r="L121" s="3">
        <v>6</v>
      </c>
      <c r="M121" s="3">
        <v>0</v>
      </c>
      <c r="O121" s="3">
        <v>8</v>
      </c>
    </row>
    <row r="122" spans="1:15" x14ac:dyDescent="0.2">
      <c r="A122" s="3" t="s">
        <v>2242</v>
      </c>
      <c r="B122" s="3" t="s">
        <v>2243</v>
      </c>
      <c r="C122" s="14" t="s">
        <v>2225</v>
      </c>
      <c r="E122" s="3" t="s">
        <v>2226</v>
      </c>
      <c r="F122" s="3" t="s">
        <v>2227</v>
      </c>
      <c r="G122" s="3" t="s">
        <v>20</v>
      </c>
      <c r="H122" s="3" t="s">
        <v>67</v>
      </c>
      <c r="I122" s="3">
        <v>-1</v>
      </c>
      <c r="J122" s="3">
        <v>2</v>
      </c>
      <c r="K122" s="3">
        <v>0</v>
      </c>
      <c r="L122" s="3">
        <v>6</v>
      </c>
      <c r="M122" s="3">
        <v>0</v>
      </c>
      <c r="O122" s="3">
        <v>8</v>
      </c>
    </row>
    <row r="123" spans="1:15" x14ac:dyDescent="0.2">
      <c r="A123" s="4" t="s">
        <v>998</v>
      </c>
      <c r="B123" s="10" t="s">
        <v>999</v>
      </c>
      <c r="C123" s="14" t="s">
        <v>991</v>
      </c>
      <c r="D123" s="10"/>
      <c r="E123" s="3" t="s">
        <v>987</v>
      </c>
      <c r="F123" s="3" t="s">
        <v>988</v>
      </c>
      <c r="G123" s="3" t="s">
        <v>20</v>
      </c>
      <c r="H123" s="3" t="s">
        <v>67</v>
      </c>
      <c r="I123" s="3">
        <v>-1</v>
      </c>
      <c r="J123" s="3">
        <v>0</v>
      </c>
      <c r="K123" s="3">
        <v>12</v>
      </c>
      <c r="L123" s="3">
        <v>0</v>
      </c>
      <c r="M123" s="3">
        <v>10</v>
      </c>
      <c r="O123" s="3">
        <f t="shared" ref="O123:O135" si="9">SUM(J123:N123)</f>
        <v>22</v>
      </c>
    </row>
    <row r="124" spans="1:15" x14ac:dyDescent="0.2">
      <c r="A124" s="4" t="s">
        <v>182</v>
      </c>
      <c r="B124" s="10" t="s">
        <v>183</v>
      </c>
      <c r="C124" s="14" t="s">
        <v>184</v>
      </c>
      <c r="D124" s="10"/>
      <c r="E124" s="3" t="s">
        <v>185</v>
      </c>
      <c r="F124" s="3" t="s">
        <v>186</v>
      </c>
      <c r="G124" s="3" t="s">
        <v>20</v>
      </c>
      <c r="H124" s="3" t="s">
        <v>67</v>
      </c>
      <c r="I124" s="3">
        <v>-1</v>
      </c>
      <c r="J124" s="3">
        <v>6</v>
      </c>
      <c r="K124" s="3">
        <v>12</v>
      </c>
      <c r="L124" s="3">
        <v>6</v>
      </c>
      <c r="M124" s="3">
        <v>6</v>
      </c>
      <c r="O124" s="3">
        <f t="shared" si="9"/>
        <v>30</v>
      </c>
    </row>
    <row r="125" spans="1:15" x14ac:dyDescent="0.2">
      <c r="A125" s="4" t="s">
        <v>698</v>
      </c>
      <c r="B125" s="10" t="s">
        <v>699</v>
      </c>
      <c r="C125" s="14" t="s">
        <v>674</v>
      </c>
      <c r="D125" s="10"/>
      <c r="E125" s="3" t="s">
        <v>65</v>
      </c>
      <c r="F125" s="3" t="s">
        <v>675</v>
      </c>
      <c r="G125" s="3" t="s">
        <v>20</v>
      </c>
      <c r="H125" s="3" t="s">
        <v>67</v>
      </c>
      <c r="I125" s="3">
        <v>-1</v>
      </c>
      <c r="J125" s="3">
        <v>18</v>
      </c>
      <c r="K125" s="3">
        <v>3</v>
      </c>
      <c r="L125" s="3">
        <v>6</v>
      </c>
      <c r="M125" s="3">
        <v>6</v>
      </c>
      <c r="O125" s="3">
        <f t="shared" si="9"/>
        <v>33</v>
      </c>
    </row>
    <row r="126" spans="1:15" x14ac:dyDescent="0.2">
      <c r="A126" s="4" t="s">
        <v>1797</v>
      </c>
      <c r="B126" s="10" t="s">
        <v>1798</v>
      </c>
      <c r="C126" s="14" t="s">
        <v>1743</v>
      </c>
      <c r="D126" s="10"/>
      <c r="E126" s="3" t="s">
        <v>1744</v>
      </c>
      <c r="F126" s="3" t="s">
        <v>1744</v>
      </c>
      <c r="G126" s="3" t="s">
        <v>20</v>
      </c>
      <c r="H126" s="3" t="s">
        <v>67</v>
      </c>
      <c r="I126" s="3">
        <v>-1</v>
      </c>
      <c r="J126" s="3">
        <v>7</v>
      </c>
      <c r="K126" s="3">
        <v>25</v>
      </c>
      <c r="L126" s="3">
        <v>6</v>
      </c>
      <c r="M126" s="3">
        <v>0</v>
      </c>
      <c r="O126" s="3">
        <f t="shared" si="9"/>
        <v>38</v>
      </c>
    </row>
    <row r="127" spans="1:15" x14ac:dyDescent="0.2">
      <c r="A127" s="4" t="s">
        <v>747</v>
      </c>
      <c r="B127" s="10" t="s">
        <v>748</v>
      </c>
      <c r="C127" s="14" t="s">
        <v>674</v>
      </c>
      <c r="D127" s="10"/>
      <c r="E127" s="3" t="s">
        <v>65</v>
      </c>
      <c r="F127" s="3" t="s">
        <v>675</v>
      </c>
      <c r="G127" s="3" t="s">
        <v>20</v>
      </c>
      <c r="H127" s="3" t="s">
        <v>67</v>
      </c>
      <c r="I127" s="3">
        <v>-1</v>
      </c>
      <c r="J127" s="3">
        <v>18</v>
      </c>
      <c r="K127" s="3">
        <v>10</v>
      </c>
      <c r="L127" s="3">
        <v>6</v>
      </c>
      <c r="M127" s="3">
        <v>6</v>
      </c>
      <c r="O127" s="3">
        <f t="shared" si="9"/>
        <v>40</v>
      </c>
    </row>
    <row r="128" spans="1:15" x14ac:dyDescent="0.2">
      <c r="A128" s="4" t="s">
        <v>1640</v>
      </c>
      <c r="B128" s="10" t="s">
        <v>1641</v>
      </c>
      <c r="C128" s="14" t="s">
        <v>1638</v>
      </c>
      <c r="D128" s="10"/>
      <c r="E128" s="3" t="s">
        <v>576</v>
      </c>
      <c r="F128" s="3" t="s">
        <v>1639</v>
      </c>
      <c r="G128" s="3" t="s">
        <v>20</v>
      </c>
      <c r="H128" s="3" t="s">
        <v>67</v>
      </c>
      <c r="I128" s="3">
        <v>-1</v>
      </c>
      <c r="J128" s="3">
        <v>18</v>
      </c>
      <c r="K128" s="3">
        <v>22</v>
      </c>
      <c r="L128" s="3">
        <v>0</v>
      </c>
      <c r="M128" s="3">
        <v>0</v>
      </c>
      <c r="N128" s="3">
        <v>0</v>
      </c>
      <c r="O128" s="3">
        <f t="shared" si="9"/>
        <v>40</v>
      </c>
    </row>
    <row r="129" spans="1:15" x14ac:dyDescent="0.2">
      <c r="A129" s="4" t="s">
        <v>468</v>
      </c>
      <c r="B129" s="10" t="s">
        <v>469</v>
      </c>
      <c r="C129" s="14" t="s">
        <v>437</v>
      </c>
      <c r="D129" s="10"/>
      <c r="E129" s="3" t="s">
        <v>203</v>
      </c>
      <c r="F129" s="3" t="s">
        <v>423</v>
      </c>
      <c r="G129" s="3" t="s">
        <v>20</v>
      </c>
      <c r="H129" s="3" t="s">
        <v>67</v>
      </c>
      <c r="I129" s="3">
        <v>-1</v>
      </c>
      <c r="J129" s="3">
        <v>15</v>
      </c>
      <c r="K129" s="3">
        <v>20</v>
      </c>
      <c r="L129" s="3">
        <v>6</v>
      </c>
      <c r="M129" s="3">
        <v>0</v>
      </c>
      <c r="O129" s="3">
        <f t="shared" si="9"/>
        <v>41</v>
      </c>
    </row>
    <row r="130" spans="1:15" x14ac:dyDescent="0.2">
      <c r="A130" s="4" t="s">
        <v>672</v>
      </c>
      <c r="B130" s="10" t="s">
        <v>673</v>
      </c>
      <c r="C130" s="14" t="s">
        <v>674</v>
      </c>
      <c r="D130" s="10"/>
      <c r="E130" s="3" t="s">
        <v>65</v>
      </c>
      <c r="F130" s="3" t="s">
        <v>675</v>
      </c>
      <c r="G130" s="3" t="s">
        <v>20</v>
      </c>
      <c r="H130" s="3" t="s">
        <v>67</v>
      </c>
      <c r="I130" s="3">
        <v>-1</v>
      </c>
      <c r="J130" s="3">
        <v>18</v>
      </c>
      <c r="K130" s="3">
        <v>25</v>
      </c>
      <c r="L130" s="3">
        <v>0</v>
      </c>
      <c r="M130" s="3">
        <v>0</v>
      </c>
      <c r="O130" s="3">
        <f t="shared" si="9"/>
        <v>43</v>
      </c>
    </row>
    <row r="131" spans="1:15" x14ac:dyDescent="0.2">
      <c r="A131" s="4" t="s">
        <v>290</v>
      </c>
      <c r="B131" s="10" t="s">
        <v>291</v>
      </c>
      <c r="C131" s="14" t="s">
        <v>279</v>
      </c>
      <c r="D131" s="10"/>
      <c r="E131" s="3" t="s">
        <v>280</v>
      </c>
      <c r="F131" s="3" t="s">
        <v>281</v>
      </c>
      <c r="G131" s="3" t="s">
        <v>20</v>
      </c>
      <c r="H131" s="3" t="s">
        <v>67</v>
      </c>
      <c r="I131" s="3">
        <v>-1</v>
      </c>
      <c r="J131" s="3">
        <v>13</v>
      </c>
      <c r="K131" s="3">
        <v>23</v>
      </c>
      <c r="L131" s="3">
        <v>6</v>
      </c>
      <c r="M131" s="3">
        <v>4</v>
      </c>
      <c r="N131" s="3">
        <v>0</v>
      </c>
      <c r="O131" s="3">
        <f t="shared" si="9"/>
        <v>46</v>
      </c>
    </row>
    <row r="132" spans="1:15" x14ac:dyDescent="0.2">
      <c r="A132" s="4" t="s">
        <v>763</v>
      </c>
      <c r="B132" s="10" t="s">
        <v>764</v>
      </c>
      <c r="C132" s="14" t="s">
        <v>674</v>
      </c>
      <c r="D132" s="10"/>
      <c r="E132" s="3" t="s">
        <v>65</v>
      </c>
      <c r="F132" s="3" t="s">
        <v>675</v>
      </c>
      <c r="G132" s="3" t="s">
        <v>20</v>
      </c>
      <c r="H132" s="3" t="s">
        <v>67</v>
      </c>
      <c r="I132" s="3">
        <v>-1</v>
      </c>
      <c r="J132" s="3">
        <v>18</v>
      </c>
      <c r="K132" s="3">
        <v>12</v>
      </c>
      <c r="L132" s="3">
        <v>14</v>
      </c>
      <c r="M132" s="3">
        <v>6</v>
      </c>
      <c r="O132" s="3">
        <f t="shared" si="9"/>
        <v>50</v>
      </c>
    </row>
    <row r="133" spans="1:15" x14ac:dyDescent="0.2">
      <c r="A133" s="4" t="s">
        <v>1801</v>
      </c>
      <c r="B133" s="10" t="s">
        <v>1802</v>
      </c>
      <c r="C133" s="14" t="s">
        <v>1743</v>
      </c>
      <c r="D133" s="10"/>
      <c r="E133" s="3" t="s">
        <v>1744</v>
      </c>
      <c r="F133" s="3" t="s">
        <v>1744</v>
      </c>
      <c r="G133" s="3" t="s">
        <v>20</v>
      </c>
      <c r="H133" s="3" t="s">
        <v>67</v>
      </c>
      <c r="I133" s="3">
        <v>-1</v>
      </c>
      <c r="J133" s="3">
        <v>18</v>
      </c>
      <c r="K133" s="3">
        <v>25</v>
      </c>
      <c r="L133" s="3">
        <v>25</v>
      </c>
      <c r="M133" s="3">
        <v>0</v>
      </c>
      <c r="O133" s="3">
        <f t="shared" si="9"/>
        <v>68</v>
      </c>
    </row>
    <row r="134" spans="1:15" x14ac:dyDescent="0.2">
      <c r="A134" s="4" t="s">
        <v>1411</v>
      </c>
      <c r="B134" s="10" t="s">
        <v>1412</v>
      </c>
      <c r="C134" s="14" t="s">
        <v>1407</v>
      </c>
      <c r="D134" s="10"/>
      <c r="E134" s="3" t="s">
        <v>65</v>
      </c>
      <c r="F134" s="3" t="s">
        <v>1408</v>
      </c>
      <c r="G134" s="3" t="s">
        <v>20</v>
      </c>
      <c r="H134" s="3" t="s">
        <v>67</v>
      </c>
      <c r="I134" s="3">
        <v>-1</v>
      </c>
      <c r="J134" s="3">
        <v>18</v>
      </c>
      <c r="K134" s="3">
        <v>25</v>
      </c>
      <c r="L134" s="3">
        <v>6</v>
      </c>
      <c r="M134" s="3">
        <v>30</v>
      </c>
      <c r="O134" s="3">
        <f t="shared" si="9"/>
        <v>79</v>
      </c>
    </row>
    <row r="135" spans="1:15" x14ac:dyDescent="0.2">
      <c r="A135" s="4" t="s">
        <v>767</v>
      </c>
      <c r="B135" s="10" t="s">
        <v>768</v>
      </c>
      <c r="C135" s="14" t="s">
        <v>674</v>
      </c>
      <c r="D135" s="10"/>
      <c r="E135" s="3" t="s">
        <v>65</v>
      </c>
      <c r="F135" s="3" t="s">
        <v>675</v>
      </c>
      <c r="G135" s="3" t="s">
        <v>20</v>
      </c>
      <c r="H135" s="3" t="s">
        <v>67</v>
      </c>
      <c r="I135" s="3">
        <v>-1</v>
      </c>
      <c r="J135" s="3">
        <v>18</v>
      </c>
      <c r="K135" s="3">
        <v>22</v>
      </c>
      <c r="L135" s="3">
        <v>25</v>
      </c>
      <c r="M135" s="3">
        <v>20</v>
      </c>
      <c r="O135" s="3">
        <f t="shared" si="9"/>
        <v>85</v>
      </c>
    </row>
    <row r="136" spans="1:15" x14ac:dyDescent="0.2">
      <c r="A136" s="3" t="s">
        <v>2262</v>
      </c>
      <c r="B136" s="3" t="s">
        <v>2263</v>
      </c>
      <c r="C136" s="14" t="s">
        <v>2225</v>
      </c>
      <c r="D136" s="3" t="s">
        <v>1196</v>
      </c>
      <c r="E136" s="3" t="s">
        <v>2226</v>
      </c>
      <c r="F136" s="3" t="s">
        <v>2227</v>
      </c>
      <c r="G136" s="3" t="s">
        <v>20</v>
      </c>
      <c r="H136" s="3" t="s">
        <v>67</v>
      </c>
      <c r="I136" s="3">
        <v>0</v>
      </c>
      <c r="J136" s="3">
        <v>6</v>
      </c>
      <c r="K136" s="3">
        <v>0</v>
      </c>
      <c r="L136" s="3">
        <v>6</v>
      </c>
      <c r="M136" s="3">
        <v>0</v>
      </c>
      <c r="O136" s="3">
        <v>12</v>
      </c>
    </row>
    <row r="137" spans="1:15" x14ac:dyDescent="0.2">
      <c r="A137" s="4" t="s">
        <v>1302</v>
      </c>
      <c r="B137" s="10" t="s">
        <v>1303</v>
      </c>
      <c r="C137" s="14" t="s">
        <v>1273</v>
      </c>
      <c r="D137" s="10" t="s">
        <v>1196</v>
      </c>
      <c r="E137" s="3" t="s">
        <v>203</v>
      </c>
      <c r="F137" s="3" t="s">
        <v>1268</v>
      </c>
      <c r="G137" s="3" t="s">
        <v>20</v>
      </c>
      <c r="H137" s="3" t="s">
        <v>67</v>
      </c>
      <c r="I137" s="3">
        <v>0</v>
      </c>
      <c r="J137" s="3">
        <v>6</v>
      </c>
      <c r="K137" s="3">
        <v>0</v>
      </c>
      <c r="L137" s="3">
        <v>6</v>
      </c>
      <c r="M137" s="3">
        <v>0</v>
      </c>
      <c r="N137" s="3">
        <v>0</v>
      </c>
      <c r="O137" s="3">
        <f t="shared" ref="O137:O166" si="10">SUM(J137:N137)</f>
        <v>12</v>
      </c>
    </row>
    <row r="138" spans="1:15" x14ac:dyDescent="0.2">
      <c r="A138" s="4" t="s">
        <v>676</v>
      </c>
      <c r="B138" s="10" t="s">
        <v>677</v>
      </c>
      <c r="C138" s="14" t="s">
        <v>674</v>
      </c>
      <c r="D138" s="10"/>
      <c r="E138" s="3" t="s">
        <v>65</v>
      </c>
      <c r="F138" s="3" t="s">
        <v>675</v>
      </c>
      <c r="G138" s="3" t="s">
        <v>20</v>
      </c>
      <c r="H138" s="3" t="s">
        <v>67</v>
      </c>
      <c r="I138" s="3">
        <v>0</v>
      </c>
      <c r="J138" s="3">
        <v>18</v>
      </c>
      <c r="K138" s="3">
        <v>3</v>
      </c>
      <c r="L138" s="3">
        <v>0</v>
      </c>
      <c r="M138" s="3">
        <v>0</v>
      </c>
      <c r="O138" s="3">
        <f t="shared" si="10"/>
        <v>21</v>
      </c>
    </row>
    <row r="139" spans="1:15" x14ac:dyDescent="0.2">
      <c r="A139" s="4" t="s">
        <v>737</v>
      </c>
      <c r="B139" s="10" t="s">
        <v>738</v>
      </c>
      <c r="C139" s="14" t="s">
        <v>674</v>
      </c>
      <c r="D139" s="10"/>
      <c r="E139" s="3" t="s">
        <v>65</v>
      </c>
      <c r="F139" s="3" t="s">
        <v>675</v>
      </c>
      <c r="G139" s="3" t="s">
        <v>20</v>
      </c>
      <c r="H139" s="3" t="s">
        <v>67</v>
      </c>
      <c r="I139" s="3">
        <v>0</v>
      </c>
      <c r="J139" s="3">
        <v>18</v>
      </c>
      <c r="K139" s="3">
        <v>25</v>
      </c>
      <c r="L139" s="3">
        <v>6</v>
      </c>
      <c r="M139" s="3">
        <v>20</v>
      </c>
      <c r="O139" s="3">
        <f t="shared" si="10"/>
        <v>69</v>
      </c>
    </row>
    <row r="140" spans="1:15" x14ac:dyDescent="0.2">
      <c r="A140" s="4" t="s">
        <v>1194</v>
      </c>
      <c r="B140" s="10" t="s">
        <v>1195</v>
      </c>
      <c r="C140" s="14" t="s">
        <v>1185</v>
      </c>
      <c r="D140" s="10" t="s">
        <v>1196</v>
      </c>
      <c r="E140" s="3" t="s">
        <v>280</v>
      </c>
      <c r="F140" s="3" t="s">
        <v>1180</v>
      </c>
      <c r="G140" s="3" t="s">
        <v>20</v>
      </c>
      <c r="H140" s="3" t="s">
        <v>67</v>
      </c>
      <c r="I140" s="3">
        <v>0</v>
      </c>
      <c r="J140" s="3">
        <v>18</v>
      </c>
      <c r="K140" s="3">
        <v>25</v>
      </c>
      <c r="L140" s="3">
        <v>25</v>
      </c>
      <c r="M140" s="3">
        <v>6</v>
      </c>
      <c r="O140" s="3">
        <f t="shared" si="10"/>
        <v>74</v>
      </c>
    </row>
    <row r="141" spans="1:15" x14ac:dyDescent="0.2">
      <c r="A141" s="15" t="s">
        <v>2055</v>
      </c>
      <c r="B141" s="16" t="s">
        <v>2056</v>
      </c>
      <c r="C141" s="15" t="s">
        <v>2057</v>
      </c>
      <c r="D141" s="2" t="s">
        <v>273</v>
      </c>
      <c r="E141" s="2" t="s">
        <v>144</v>
      </c>
      <c r="F141" s="2" t="s">
        <v>1421</v>
      </c>
      <c r="G141" s="2" t="s">
        <v>20</v>
      </c>
      <c r="H141" s="2" t="s">
        <v>67</v>
      </c>
      <c r="I141" s="2">
        <v>0</v>
      </c>
      <c r="J141" s="2">
        <v>23</v>
      </c>
      <c r="K141" s="2">
        <v>5</v>
      </c>
      <c r="L141" s="2">
        <v>30</v>
      </c>
      <c r="M141" s="2">
        <v>13</v>
      </c>
      <c r="N141" s="2">
        <v>5</v>
      </c>
      <c r="O141" s="2">
        <f t="shared" si="10"/>
        <v>76</v>
      </c>
    </row>
    <row r="142" spans="1:15" x14ac:dyDescent="0.2">
      <c r="A142" s="4" t="s">
        <v>1304</v>
      </c>
      <c r="B142" s="10" t="s">
        <v>1305</v>
      </c>
      <c r="C142" s="14" t="s">
        <v>1273</v>
      </c>
      <c r="D142" s="10"/>
      <c r="E142" s="3" t="s">
        <v>203</v>
      </c>
      <c r="F142" s="3" t="s">
        <v>1268</v>
      </c>
      <c r="G142" s="3" t="s">
        <v>20</v>
      </c>
      <c r="H142" s="3" t="s">
        <v>67</v>
      </c>
      <c r="I142" s="3">
        <v>1</v>
      </c>
      <c r="J142" s="3">
        <v>6</v>
      </c>
      <c r="K142" s="3">
        <v>2</v>
      </c>
      <c r="L142" s="3">
        <v>5</v>
      </c>
      <c r="M142" s="3">
        <v>0</v>
      </c>
      <c r="N142" s="3">
        <v>0</v>
      </c>
      <c r="O142" s="3">
        <f t="shared" si="10"/>
        <v>13</v>
      </c>
    </row>
    <row r="143" spans="1:15" x14ac:dyDescent="0.2">
      <c r="A143" s="4" t="s">
        <v>1418</v>
      </c>
      <c r="B143" s="10" t="s">
        <v>1419</v>
      </c>
      <c r="C143" s="14" t="s">
        <v>1420</v>
      </c>
      <c r="D143" s="10"/>
      <c r="E143" s="3" t="s">
        <v>144</v>
      </c>
      <c r="F143" s="3" t="s">
        <v>1421</v>
      </c>
      <c r="G143" s="3" t="s">
        <v>20</v>
      </c>
      <c r="H143" s="3" t="s">
        <v>67</v>
      </c>
      <c r="I143" s="3">
        <v>1</v>
      </c>
      <c r="J143" s="3">
        <v>13</v>
      </c>
      <c r="K143" s="3">
        <v>0</v>
      </c>
      <c r="L143" s="3">
        <v>6</v>
      </c>
      <c r="M143" s="3">
        <v>0</v>
      </c>
      <c r="O143" s="3">
        <f t="shared" si="10"/>
        <v>19</v>
      </c>
    </row>
    <row r="144" spans="1:15" x14ac:dyDescent="0.2">
      <c r="A144" s="4" t="s">
        <v>759</v>
      </c>
      <c r="B144" s="10" t="s">
        <v>760</v>
      </c>
      <c r="C144" s="14" t="s">
        <v>674</v>
      </c>
      <c r="D144" s="10"/>
      <c r="E144" s="3" t="s">
        <v>65</v>
      </c>
      <c r="F144" s="3" t="s">
        <v>675</v>
      </c>
      <c r="G144" s="3" t="s">
        <v>20</v>
      </c>
      <c r="H144" s="3" t="s">
        <v>67</v>
      </c>
      <c r="I144" s="3">
        <v>1</v>
      </c>
      <c r="J144" s="3">
        <v>11</v>
      </c>
      <c r="K144" s="3">
        <v>12</v>
      </c>
      <c r="L144" s="3">
        <v>0</v>
      </c>
      <c r="M144" s="3">
        <v>0</v>
      </c>
      <c r="O144" s="3">
        <f t="shared" si="10"/>
        <v>23</v>
      </c>
    </row>
    <row r="145" spans="1:15" x14ac:dyDescent="0.2">
      <c r="A145" s="4" t="s">
        <v>721</v>
      </c>
      <c r="B145" s="10" t="s">
        <v>722</v>
      </c>
      <c r="C145" s="14" t="s">
        <v>674</v>
      </c>
      <c r="D145" s="10"/>
      <c r="E145" s="3" t="s">
        <v>65</v>
      </c>
      <c r="F145" s="3" t="s">
        <v>675</v>
      </c>
      <c r="G145" s="3" t="s">
        <v>20</v>
      </c>
      <c r="H145" s="3" t="s">
        <v>67</v>
      </c>
      <c r="I145" s="3">
        <v>1</v>
      </c>
      <c r="J145" s="3">
        <v>6</v>
      </c>
      <c r="K145" s="3">
        <v>12</v>
      </c>
      <c r="L145" s="3">
        <v>6</v>
      </c>
      <c r="M145" s="3">
        <v>6</v>
      </c>
      <c r="O145" s="3">
        <f t="shared" si="10"/>
        <v>30</v>
      </c>
    </row>
    <row r="146" spans="1:15" x14ac:dyDescent="0.2">
      <c r="A146" s="4" t="s">
        <v>745</v>
      </c>
      <c r="B146" s="10" t="s">
        <v>746</v>
      </c>
      <c r="C146" s="14" t="s">
        <v>674</v>
      </c>
      <c r="D146" s="10"/>
      <c r="E146" s="3" t="s">
        <v>65</v>
      </c>
      <c r="F146" s="3" t="s">
        <v>675</v>
      </c>
      <c r="G146" s="3" t="s">
        <v>20</v>
      </c>
      <c r="H146" s="3" t="s">
        <v>67</v>
      </c>
      <c r="I146" s="3">
        <v>1</v>
      </c>
      <c r="J146" s="3">
        <v>11</v>
      </c>
      <c r="K146" s="3">
        <v>25</v>
      </c>
      <c r="L146" s="3">
        <v>6</v>
      </c>
      <c r="M146" s="3">
        <v>0</v>
      </c>
      <c r="O146" s="3">
        <f t="shared" si="10"/>
        <v>42</v>
      </c>
    </row>
    <row r="147" spans="1:15" x14ac:dyDescent="0.2">
      <c r="A147" s="4" t="s">
        <v>1274</v>
      </c>
      <c r="B147" s="10" t="s">
        <v>1275</v>
      </c>
      <c r="C147" s="14" t="s">
        <v>1273</v>
      </c>
      <c r="D147" s="10"/>
      <c r="E147" s="3" t="s">
        <v>203</v>
      </c>
      <c r="F147" s="3" t="s">
        <v>1268</v>
      </c>
      <c r="G147" s="3" t="s">
        <v>20</v>
      </c>
      <c r="H147" s="3" t="s">
        <v>67</v>
      </c>
      <c r="I147" s="3">
        <v>1</v>
      </c>
      <c r="J147" s="3">
        <v>18</v>
      </c>
      <c r="K147" s="3">
        <v>25</v>
      </c>
      <c r="L147" s="3">
        <v>8</v>
      </c>
      <c r="M147" s="3">
        <v>0</v>
      </c>
      <c r="N147" s="3">
        <v>0</v>
      </c>
      <c r="O147" s="3">
        <f t="shared" si="10"/>
        <v>51</v>
      </c>
    </row>
    <row r="148" spans="1:15" x14ac:dyDescent="0.2">
      <c r="A148" s="4" t="s">
        <v>1455</v>
      </c>
      <c r="B148" s="10" t="s">
        <v>1456</v>
      </c>
      <c r="C148" s="14" t="s">
        <v>1442</v>
      </c>
      <c r="D148" s="10" t="s">
        <v>434</v>
      </c>
      <c r="E148" s="3" t="s">
        <v>1443</v>
      </c>
      <c r="F148" s="3" t="s">
        <v>1444</v>
      </c>
      <c r="G148" s="3" t="s">
        <v>20</v>
      </c>
      <c r="H148" s="3" t="s">
        <v>67</v>
      </c>
      <c r="I148" s="3">
        <v>2</v>
      </c>
      <c r="J148" s="3">
        <v>0</v>
      </c>
      <c r="K148" s="3">
        <v>0</v>
      </c>
      <c r="L148" s="3">
        <v>0</v>
      </c>
      <c r="M148" s="3">
        <v>0</v>
      </c>
      <c r="O148" s="3">
        <f t="shared" si="10"/>
        <v>0</v>
      </c>
    </row>
    <row r="149" spans="1:15" x14ac:dyDescent="0.2">
      <c r="A149" s="4" t="s">
        <v>1819</v>
      </c>
      <c r="B149" s="10" t="s">
        <v>1820</v>
      </c>
      <c r="C149" s="14" t="s">
        <v>1743</v>
      </c>
      <c r="D149" s="10"/>
      <c r="E149" s="3" t="s">
        <v>1744</v>
      </c>
      <c r="F149" s="3" t="s">
        <v>1744</v>
      </c>
      <c r="G149" s="3" t="s">
        <v>20</v>
      </c>
      <c r="H149" s="3" t="s">
        <v>67</v>
      </c>
      <c r="I149" s="3">
        <v>2</v>
      </c>
      <c r="J149" s="3">
        <v>0</v>
      </c>
      <c r="K149" s="3">
        <v>0</v>
      </c>
      <c r="L149" s="3">
        <v>0</v>
      </c>
      <c r="M149" s="3">
        <v>0</v>
      </c>
      <c r="O149" s="3">
        <f t="shared" si="10"/>
        <v>0</v>
      </c>
    </row>
    <row r="150" spans="1:15" x14ac:dyDescent="0.2">
      <c r="A150" s="4" t="s">
        <v>984</v>
      </c>
      <c r="B150" s="10" t="s">
        <v>985</v>
      </c>
      <c r="C150" s="14" t="s">
        <v>986</v>
      </c>
      <c r="D150" s="10"/>
      <c r="E150" s="3" t="s">
        <v>987</v>
      </c>
      <c r="F150" s="3" t="s">
        <v>988</v>
      </c>
      <c r="G150" s="3" t="s">
        <v>20</v>
      </c>
      <c r="H150" s="3" t="s">
        <v>21</v>
      </c>
      <c r="I150" s="3">
        <v>2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f t="shared" si="10"/>
        <v>0</v>
      </c>
    </row>
    <row r="151" spans="1:15" x14ac:dyDescent="0.2">
      <c r="A151" s="4" t="s">
        <v>1010</v>
      </c>
      <c r="B151" s="10" t="s">
        <v>1011</v>
      </c>
      <c r="C151" s="14" t="s">
        <v>991</v>
      </c>
      <c r="D151" s="10"/>
      <c r="E151" s="3" t="s">
        <v>987</v>
      </c>
      <c r="F151" s="3" t="s">
        <v>988</v>
      </c>
      <c r="G151" s="3" t="s">
        <v>20</v>
      </c>
      <c r="H151" s="3" t="s">
        <v>67</v>
      </c>
      <c r="I151" s="3">
        <v>2</v>
      </c>
      <c r="J151" s="3">
        <v>2</v>
      </c>
      <c r="K151" s="3">
        <v>0</v>
      </c>
      <c r="L151" s="3">
        <v>0</v>
      </c>
      <c r="M151" s="3">
        <v>0</v>
      </c>
      <c r="O151" s="3">
        <f t="shared" si="10"/>
        <v>2</v>
      </c>
    </row>
    <row r="152" spans="1:15" x14ac:dyDescent="0.2">
      <c r="A152" s="4" t="s">
        <v>333</v>
      </c>
      <c r="B152" s="10" t="s">
        <v>334</v>
      </c>
      <c r="C152" s="14" t="s">
        <v>335</v>
      </c>
      <c r="D152" s="10"/>
      <c r="E152" s="3" t="s">
        <v>203</v>
      </c>
      <c r="F152" s="3" t="s">
        <v>332</v>
      </c>
      <c r="G152" s="3" t="s">
        <v>20</v>
      </c>
      <c r="H152" s="3" t="s">
        <v>67</v>
      </c>
      <c r="I152" s="3">
        <v>2</v>
      </c>
      <c r="J152" s="3">
        <v>18</v>
      </c>
      <c r="K152" s="3">
        <v>0</v>
      </c>
      <c r="L152" s="3">
        <v>0</v>
      </c>
      <c r="M152" s="3">
        <v>0</v>
      </c>
      <c r="O152" s="3">
        <f t="shared" si="10"/>
        <v>18</v>
      </c>
    </row>
    <row r="153" spans="1:15" x14ac:dyDescent="0.2">
      <c r="A153" s="4" t="s">
        <v>989</v>
      </c>
      <c r="B153" s="10" t="s">
        <v>990</v>
      </c>
      <c r="C153" s="14" t="s">
        <v>991</v>
      </c>
      <c r="D153" s="10"/>
      <c r="E153" s="3" t="s">
        <v>987</v>
      </c>
      <c r="F153" s="3" t="s">
        <v>988</v>
      </c>
      <c r="G153" s="3" t="s">
        <v>20</v>
      </c>
      <c r="H153" s="3" t="s">
        <v>67</v>
      </c>
      <c r="I153" s="3">
        <v>2</v>
      </c>
      <c r="J153" s="3">
        <v>13</v>
      </c>
      <c r="K153" s="3">
        <v>9</v>
      </c>
      <c r="L153" s="3">
        <v>0</v>
      </c>
      <c r="M153" s="3">
        <v>0</v>
      </c>
      <c r="O153" s="3">
        <f t="shared" si="10"/>
        <v>22</v>
      </c>
    </row>
    <row r="154" spans="1:15" x14ac:dyDescent="0.2">
      <c r="A154" s="4" t="s">
        <v>1447</v>
      </c>
      <c r="B154" s="10" t="s">
        <v>1448</v>
      </c>
      <c r="C154" s="14" t="s">
        <v>1442</v>
      </c>
      <c r="D154" s="10"/>
      <c r="E154" s="3" t="s">
        <v>1443</v>
      </c>
      <c r="F154" s="3" t="s">
        <v>1444</v>
      </c>
      <c r="G154" s="3" t="s">
        <v>20</v>
      </c>
      <c r="H154" s="3" t="s">
        <v>67</v>
      </c>
      <c r="I154" s="3">
        <v>2</v>
      </c>
      <c r="J154" s="3">
        <v>16</v>
      </c>
      <c r="K154" s="3">
        <v>0</v>
      </c>
      <c r="L154" s="3">
        <v>6</v>
      </c>
      <c r="M154" s="3">
        <v>0</v>
      </c>
      <c r="O154" s="3">
        <f t="shared" si="10"/>
        <v>22</v>
      </c>
    </row>
    <row r="155" spans="1:15" x14ac:dyDescent="0.2">
      <c r="A155" s="4" t="s">
        <v>456</v>
      </c>
      <c r="B155" s="10" t="s">
        <v>457</v>
      </c>
      <c r="C155" s="14" t="s">
        <v>437</v>
      </c>
      <c r="D155" s="10"/>
      <c r="E155" s="3" t="s">
        <v>203</v>
      </c>
      <c r="F155" s="3" t="s">
        <v>423</v>
      </c>
      <c r="G155" s="3" t="s">
        <v>20</v>
      </c>
      <c r="H155" s="3" t="s">
        <v>67</v>
      </c>
      <c r="I155" s="3">
        <v>2</v>
      </c>
      <c r="J155" s="3">
        <v>11</v>
      </c>
      <c r="K155" s="3">
        <v>6</v>
      </c>
      <c r="L155" s="3">
        <v>6</v>
      </c>
      <c r="M155" s="3">
        <v>0</v>
      </c>
      <c r="O155" s="3">
        <f t="shared" si="10"/>
        <v>23</v>
      </c>
    </row>
    <row r="156" spans="1:15" x14ac:dyDescent="0.2">
      <c r="A156" s="4" t="s">
        <v>1271</v>
      </c>
      <c r="B156" s="10" t="s">
        <v>1272</v>
      </c>
      <c r="C156" s="14" t="s">
        <v>1273</v>
      </c>
      <c r="D156" s="10"/>
      <c r="E156" s="3" t="s">
        <v>203</v>
      </c>
      <c r="F156" s="3" t="s">
        <v>1268</v>
      </c>
      <c r="G156" s="3" t="s">
        <v>20</v>
      </c>
      <c r="H156" s="3" t="s">
        <v>67</v>
      </c>
      <c r="I156" s="3">
        <v>2</v>
      </c>
      <c r="J156" s="3">
        <v>11</v>
      </c>
      <c r="K156" s="3">
        <v>13</v>
      </c>
      <c r="L156" s="3">
        <v>0</v>
      </c>
      <c r="M156" s="3">
        <v>0</v>
      </c>
      <c r="N156" s="3">
        <v>0</v>
      </c>
      <c r="O156" s="3">
        <f t="shared" si="10"/>
        <v>24</v>
      </c>
    </row>
    <row r="157" spans="1:15" x14ac:dyDescent="0.2">
      <c r="A157" s="4" t="s">
        <v>684</v>
      </c>
      <c r="B157" s="10" t="s">
        <v>685</v>
      </c>
      <c r="C157" s="14" t="s">
        <v>674</v>
      </c>
      <c r="D157" s="10"/>
      <c r="E157" s="3" t="s">
        <v>65</v>
      </c>
      <c r="F157" s="3" t="s">
        <v>675</v>
      </c>
      <c r="G157" s="3" t="s">
        <v>20</v>
      </c>
      <c r="H157" s="3" t="s">
        <v>67</v>
      </c>
      <c r="I157" s="3">
        <v>2</v>
      </c>
      <c r="J157" s="3">
        <v>18</v>
      </c>
      <c r="K157" s="3">
        <v>3</v>
      </c>
      <c r="L157" s="3">
        <v>6</v>
      </c>
      <c r="M157" s="3">
        <v>0</v>
      </c>
      <c r="O157" s="3">
        <f t="shared" si="10"/>
        <v>27</v>
      </c>
    </row>
    <row r="158" spans="1:15" x14ac:dyDescent="0.2">
      <c r="A158" s="4" t="s">
        <v>901</v>
      </c>
      <c r="B158" s="10" t="s">
        <v>902</v>
      </c>
      <c r="C158" s="14" t="s">
        <v>900</v>
      </c>
      <c r="D158" s="10"/>
      <c r="E158" s="3" t="s">
        <v>894</v>
      </c>
      <c r="F158" s="3" t="s">
        <v>895</v>
      </c>
      <c r="G158" s="3" t="s">
        <v>20</v>
      </c>
      <c r="H158" s="3" t="s">
        <v>67</v>
      </c>
      <c r="I158" s="3">
        <v>2</v>
      </c>
      <c r="J158" s="3">
        <v>16</v>
      </c>
      <c r="K158" s="3">
        <v>12</v>
      </c>
      <c r="L158" s="3">
        <v>0</v>
      </c>
      <c r="M158" s="3">
        <v>0</v>
      </c>
      <c r="O158" s="3">
        <f t="shared" si="10"/>
        <v>28</v>
      </c>
    </row>
    <row r="159" spans="1:15" x14ac:dyDescent="0.2">
      <c r="A159" s="4" t="s">
        <v>584</v>
      </c>
      <c r="B159" s="10" t="s">
        <v>585</v>
      </c>
      <c r="C159" s="14" t="s">
        <v>575</v>
      </c>
      <c r="D159" s="10"/>
      <c r="E159" s="3" t="s">
        <v>576</v>
      </c>
      <c r="F159" s="3" t="s">
        <v>577</v>
      </c>
      <c r="G159" s="3" t="s">
        <v>20</v>
      </c>
      <c r="H159" s="3" t="s">
        <v>67</v>
      </c>
      <c r="I159" s="3">
        <v>2</v>
      </c>
      <c r="J159" s="3">
        <v>6</v>
      </c>
      <c r="K159" s="3">
        <v>25</v>
      </c>
      <c r="L159" s="3">
        <v>14</v>
      </c>
      <c r="M159" s="3">
        <v>0</v>
      </c>
      <c r="O159" s="3">
        <f t="shared" si="10"/>
        <v>45</v>
      </c>
    </row>
    <row r="160" spans="1:15" x14ac:dyDescent="0.2">
      <c r="A160" s="4" t="s">
        <v>284</v>
      </c>
      <c r="B160" s="10" t="s">
        <v>285</v>
      </c>
      <c r="C160" s="14" t="s">
        <v>279</v>
      </c>
      <c r="D160" s="10"/>
      <c r="E160" s="3" t="s">
        <v>280</v>
      </c>
      <c r="F160" s="3" t="s">
        <v>281</v>
      </c>
      <c r="G160" s="3" t="s">
        <v>20</v>
      </c>
      <c r="H160" s="3" t="s">
        <v>67</v>
      </c>
      <c r="I160" s="3">
        <v>2</v>
      </c>
      <c r="J160" s="3">
        <v>17</v>
      </c>
      <c r="K160" s="3">
        <v>25</v>
      </c>
      <c r="L160" s="3">
        <v>6</v>
      </c>
      <c r="M160" s="3">
        <v>0</v>
      </c>
      <c r="N160" s="3">
        <v>0</v>
      </c>
      <c r="O160" s="3">
        <f t="shared" si="10"/>
        <v>48</v>
      </c>
    </row>
    <row r="161" spans="1:15" x14ac:dyDescent="0.2">
      <c r="A161" s="4" t="s">
        <v>729</v>
      </c>
      <c r="B161" s="10" t="s">
        <v>730</v>
      </c>
      <c r="C161" s="14" t="s">
        <v>674</v>
      </c>
      <c r="D161" s="10"/>
      <c r="E161" s="3" t="s">
        <v>65</v>
      </c>
      <c r="F161" s="3" t="s">
        <v>675</v>
      </c>
      <c r="G161" s="3" t="s">
        <v>20</v>
      </c>
      <c r="H161" s="3" t="s">
        <v>67</v>
      </c>
      <c r="I161" s="3">
        <v>2</v>
      </c>
      <c r="J161" s="3">
        <v>11</v>
      </c>
      <c r="K161" s="3">
        <v>25</v>
      </c>
      <c r="L161" s="3">
        <v>14</v>
      </c>
      <c r="M161" s="3">
        <v>0</v>
      </c>
      <c r="O161" s="3">
        <f t="shared" si="10"/>
        <v>50</v>
      </c>
    </row>
    <row r="162" spans="1:15" x14ac:dyDescent="0.2">
      <c r="A162" s="4" t="s">
        <v>937</v>
      </c>
      <c r="B162" s="10" t="s">
        <v>938</v>
      </c>
      <c r="C162" s="14" t="s">
        <v>900</v>
      </c>
      <c r="D162" s="2" t="s">
        <v>911</v>
      </c>
      <c r="E162" s="3" t="s">
        <v>894</v>
      </c>
      <c r="F162" s="3" t="s">
        <v>895</v>
      </c>
      <c r="G162" s="3" t="s">
        <v>20</v>
      </c>
      <c r="H162" s="3" t="s">
        <v>67</v>
      </c>
      <c r="I162" s="2">
        <v>2</v>
      </c>
      <c r="J162" s="3">
        <v>16</v>
      </c>
      <c r="K162" s="3">
        <v>25</v>
      </c>
      <c r="L162" s="3">
        <v>6</v>
      </c>
      <c r="M162" s="3">
        <v>6</v>
      </c>
      <c r="O162" s="2">
        <f t="shared" si="10"/>
        <v>53</v>
      </c>
    </row>
    <row r="163" spans="1:15" x14ac:dyDescent="0.2">
      <c r="A163" s="4" t="s">
        <v>717</v>
      </c>
      <c r="B163" s="10" t="s">
        <v>718</v>
      </c>
      <c r="C163" s="14" t="s">
        <v>674</v>
      </c>
      <c r="D163" s="10"/>
      <c r="E163" s="3" t="s">
        <v>65</v>
      </c>
      <c r="F163" s="3" t="s">
        <v>675</v>
      </c>
      <c r="G163" s="3" t="s">
        <v>20</v>
      </c>
      <c r="H163" s="3" t="s">
        <v>67</v>
      </c>
      <c r="I163" s="3">
        <v>2</v>
      </c>
      <c r="J163" s="3">
        <v>11</v>
      </c>
      <c r="K163" s="3">
        <v>12</v>
      </c>
      <c r="L163" s="3">
        <v>14</v>
      </c>
      <c r="M163" s="3">
        <v>20</v>
      </c>
      <c r="O163" s="3">
        <f t="shared" si="10"/>
        <v>57</v>
      </c>
    </row>
    <row r="164" spans="1:15" x14ac:dyDescent="0.2">
      <c r="A164" s="4" t="s">
        <v>916</v>
      </c>
      <c r="B164" s="10" t="s">
        <v>917</v>
      </c>
      <c r="C164" s="14" t="s">
        <v>900</v>
      </c>
      <c r="D164" s="10"/>
      <c r="E164" s="3" t="s">
        <v>894</v>
      </c>
      <c r="F164" s="3" t="s">
        <v>895</v>
      </c>
      <c r="G164" s="3" t="s">
        <v>20</v>
      </c>
      <c r="H164" s="3" t="s">
        <v>67</v>
      </c>
      <c r="I164" s="3">
        <v>2</v>
      </c>
      <c r="J164" s="3">
        <v>18</v>
      </c>
      <c r="K164" s="3">
        <v>25</v>
      </c>
      <c r="L164" s="3">
        <v>14</v>
      </c>
      <c r="M164" s="3">
        <v>0</v>
      </c>
      <c r="O164" s="3">
        <f t="shared" si="10"/>
        <v>57</v>
      </c>
    </row>
    <row r="165" spans="1:15" x14ac:dyDescent="0.2">
      <c r="A165" s="5" t="s">
        <v>94</v>
      </c>
      <c r="B165" s="10" t="s">
        <v>708</v>
      </c>
      <c r="C165" s="14" t="s">
        <v>674</v>
      </c>
      <c r="D165" s="10"/>
      <c r="E165" s="3" t="s">
        <v>65</v>
      </c>
      <c r="F165" s="3" t="s">
        <v>675</v>
      </c>
      <c r="G165" s="3" t="s">
        <v>20</v>
      </c>
      <c r="H165" s="3" t="s">
        <v>67</v>
      </c>
      <c r="I165" s="3">
        <v>2</v>
      </c>
      <c r="J165" s="3">
        <v>18</v>
      </c>
      <c r="K165" s="3">
        <v>22</v>
      </c>
      <c r="L165" s="3">
        <v>14</v>
      </c>
      <c r="M165" s="3">
        <v>6</v>
      </c>
      <c r="O165" s="3">
        <f t="shared" si="10"/>
        <v>60</v>
      </c>
    </row>
    <row r="166" spans="1:15" x14ac:dyDescent="0.2">
      <c r="A166" s="4" t="s">
        <v>1306</v>
      </c>
      <c r="B166" s="10" t="s">
        <v>1307</v>
      </c>
      <c r="C166" s="14" t="s">
        <v>1273</v>
      </c>
      <c r="D166" s="10"/>
      <c r="E166" s="3" t="s">
        <v>203</v>
      </c>
      <c r="F166" s="3" t="s">
        <v>1268</v>
      </c>
      <c r="G166" s="3" t="s">
        <v>20</v>
      </c>
      <c r="H166" s="3" t="s">
        <v>67</v>
      </c>
      <c r="I166" s="3">
        <v>3</v>
      </c>
      <c r="J166" s="3">
        <v>4</v>
      </c>
      <c r="K166" s="3">
        <v>0</v>
      </c>
      <c r="L166" s="3">
        <v>0</v>
      </c>
      <c r="M166" s="3">
        <v>0</v>
      </c>
      <c r="N166" s="3">
        <v>0</v>
      </c>
      <c r="O166" s="3">
        <f t="shared" si="10"/>
        <v>4</v>
      </c>
    </row>
    <row r="167" spans="1:15" x14ac:dyDescent="0.2">
      <c r="A167" s="3" t="s">
        <v>2256</v>
      </c>
      <c r="B167" s="3" t="s">
        <v>2257</v>
      </c>
      <c r="C167" s="14" t="s">
        <v>2225</v>
      </c>
      <c r="E167" s="3" t="s">
        <v>2226</v>
      </c>
      <c r="F167" s="3" t="s">
        <v>2227</v>
      </c>
      <c r="G167" s="3" t="s">
        <v>20</v>
      </c>
      <c r="H167" s="3" t="s">
        <v>67</v>
      </c>
      <c r="I167" s="3">
        <v>3</v>
      </c>
      <c r="J167" s="3">
        <v>7</v>
      </c>
      <c r="K167" s="3">
        <v>12</v>
      </c>
      <c r="L167" s="3">
        <v>6</v>
      </c>
      <c r="M167" s="3">
        <v>0</v>
      </c>
      <c r="O167" s="3">
        <v>25</v>
      </c>
    </row>
    <row r="168" spans="1:15" x14ac:dyDescent="0.2">
      <c r="A168" s="3" t="s">
        <v>2276</v>
      </c>
      <c r="B168" s="3" t="s">
        <v>2277</v>
      </c>
      <c r="C168" s="14" t="s">
        <v>2225</v>
      </c>
      <c r="E168" s="3" t="s">
        <v>2226</v>
      </c>
      <c r="F168" s="3" t="s">
        <v>2227</v>
      </c>
      <c r="G168" s="3" t="s">
        <v>20</v>
      </c>
      <c r="H168" s="3" t="s">
        <v>67</v>
      </c>
      <c r="I168" s="3">
        <v>3</v>
      </c>
      <c r="J168" s="3">
        <v>18</v>
      </c>
      <c r="K168" s="3">
        <v>16</v>
      </c>
      <c r="L168" s="3">
        <v>0</v>
      </c>
      <c r="M168" s="3">
        <v>0</v>
      </c>
      <c r="O168" s="3">
        <v>34</v>
      </c>
    </row>
    <row r="169" spans="1:15" x14ac:dyDescent="0.2">
      <c r="A169" s="3" t="s">
        <v>2268</v>
      </c>
      <c r="B169" s="3" t="s">
        <v>2269</v>
      </c>
      <c r="C169" s="14" t="s">
        <v>2225</v>
      </c>
      <c r="E169" s="3" t="s">
        <v>2226</v>
      </c>
      <c r="F169" s="3" t="s">
        <v>2227</v>
      </c>
      <c r="G169" s="3" t="s">
        <v>20</v>
      </c>
      <c r="H169" s="3" t="s">
        <v>67</v>
      </c>
      <c r="I169" s="3">
        <v>4</v>
      </c>
      <c r="O169" s="3">
        <v>0</v>
      </c>
    </row>
    <row r="170" spans="1:15" x14ac:dyDescent="0.2">
      <c r="A170" s="4" t="s">
        <v>694</v>
      </c>
      <c r="B170" s="10" t="s">
        <v>695</v>
      </c>
      <c r="C170" s="14" t="s">
        <v>674</v>
      </c>
      <c r="D170" s="10"/>
      <c r="E170" s="3" t="s">
        <v>65</v>
      </c>
      <c r="F170" s="3" t="s">
        <v>675</v>
      </c>
      <c r="G170" s="3" t="s">
        <v>20</v>
      </c>
      <c r="H170" s="3" t="s">
        <v>67</v>
      </c>
      <c r="I170" s="3">
        <v>4</v>
      </c>
      <c r="J170" s="3">
        <v>18</v>
      </c>
      <c r="K170" s="3">
        <v>3</v>
      </c>
      <c r="L170" s="3">
        <v>6</v>
      </c>
      <c r="M170" s="3">
        <v>0</v>
      </c>
      <c r="O170" s="3">
        <f t="shared" ref="O170:O175" si="11">SUM(J170:N170)</f>
        <v>27</v>
      </c>
    </row>
    <row r="171" spans="1:15" x14ac:dyDescent="0.2">
      <c r="A171" s="4" t="s">
        <v>755</v>
      </c>
      <c r="B171" s="10" t="s">
        <v>756</v>
      </c>
      <c r="C171" s="14" t="s">
        <v>674</v>
      </c>
      <c r="D171" s="10"/>
      <c r="E171" s="3" t="s">
        <v>65</v>
      </c>
      <c r="F171" s="3" t="s">
        <v>675</v>
      </c>
      <c r="G171" s="3" t="s">
        <v>20</v>
      </c>
      <c r="H171" s="3" t="s">
        <v>67</v>
      </c>
      <c r="I171" s="3">
        <v>4</v>
      </c>
      <c r="J171" s="3">
        <v>2</v>
      </c>
      <c r="K171" s="3">
        <v>15</v>
      </c>
      <c r="L171" s="3">
        <v>6</v>
      </c>
      <c r="M171" s="3">
        <v>6</v>
      </c>
      <c r="O171" s="3">
        <f t="shared" si="11"/>
        <v>29</v>
      </c>
    </row>
    <row r="172" spans="1:15" x14ac:dyDescent="0.2">
      <c r="A172" s="4" t="s">
        <v>731</v>
      </c>
      <c r="B172" s="10" t="s">
        <v>732</v>
      </c>
      <c r="C172" s="14" t="s">
        <v>674</v>
      </c>
      <c r="D172" s="10"/>
      <c r="E172" s="3" t="s">
        <v>65</v>
      </c>
      <c r="F172" s="3" t="s">
        <v>675</v>
      </c>
      <c r="G172" s="3" t="s">
        <v>20</v>
      </c>
      <c r="H172" s="3" t="s">
        <v>67</v>
      </c>
      <c r="I172" s="3">
        <v>4</v>
      </c>
      <c r="J172" s="3">
        <v>11</v>
      </c>
      <c r="K172" s="3">
        <v>12</v>
      </c>
      <c r="L172" s="3">
        <v>14</v>
      </c>
      <c r="M172" s="3">
        <v>6</v>
      </c>
      <c r="O172" s="3">
        <f t="shared" si="11"/>
        <v>43</v>
      </c>
    </row>
    <row r="173" spans="1:15" x14ac:dyDescent="0.2">
      <c r="A173" s="4" t="s">
        <v>1805</v>
      </c>
      <c r="B173" s="10" t="s">
        <v>1806</v>
      </c>
      <c r="C173" s="14" t="s">
        <v>1743</v>
      </c>
      <c r="D173" s="10"/>
      <c r="E173" s="3" t="s">
        <v>1744</v>
      </c>
      <c r="F173" s="3" t="s">
        <v>1744</v>
      </c>
      <c r="G173" s="3" t="s">
        <v>20</v>
      </c>
      <c r="H173" s="3" t="s">
        <v>67</v>
      </c>
      <c r="I173" s="3">
        <v>4</v>
      </c>
      <c r="J173" s="3">
        <v>18</v>
      </c>
      <c r="K173" s="3">
        <v>25</v>
      </c>
      <c r="L173" s="3">
        <v>6</v>
      </c>
      <c r="M173" s="3">
        <v>0</v>
      </c>
      <c r="O173" s="3">
        <f t="shared" si="11"/>
        <v>49</v>
      </c>
    </row>
    <row r="174" spans="1:15" x14ac:dyDescent="0.2">
      <c r="A174" s="4" t="s">
        <v>1534</v>
      </c>
      <c r="B174" s="10" t="s">
        <v>1535</v>
      </c>
      <c r="C174" s="14" t="s">
        <v>1505</v>
      </c>
      <c r="D174" s="10"/>
      <c r="E174" s="3" t="s">
        <v>1501</v>
      </c>
      <c r="F174" s="3" t="s">
        <v>1502</v>
      </c>
      <c r="G174" s="3" t="s">
        <v>20</v>
      </c>
      <c r="H174" s="3" t="s">
        <v>67</v>
      </c>
      <c r="I174" s="3">
        <v>5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f t="shared" si="11"/>
        <v>0</v>
      </c>
    </row>
    <row r="175" spans="1:15" x14ac:dyDescent="0.2">
      <c r="A175" s="4" t="s">
        <v>1532</v>
      </c>
      <c r="B175" s="10" t="s">
        <v>1533</v>
      </c>
      <c r="C175" s="14" t="s">
        <v>1505</v>
      </c>
      <c r="D175" s="10"/>
      <c r="E175" s="3" t="s">
        <v>1501</v>
      </c>
      <c r="F175" s="3" t="s">
        <v>1502</v>
      </c>
      <c r="G175" s="3" t="s">
        <v>20</v>
      </c>
      <c r="H175" s="3" t="s">
        <v>67</v>
      </c>
      <c r="I175" s="3">
        <v>5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f t="shared" si="11"/>
        <v>0</v>
      </c>
    </row>
    <row r="176" spans="1:15" x14ac:dyDescent="0.2">
      <c r="A176" s="3" t="s">
        <v>2280</v>
      </c>
      <c r="B176" s="3" t="s">
        <v>2281</v>
      </c>
      <c r="C176" s="14" t="s">
        <v>2225</v>
      </c>
      <c r="E176" s="3" t="s">
        <v>2226</v>
      </c>
      <c r="F176" s="3" t="s">
        <v>2227</v>
      </c>
      <c r="G176" s="3" t="s">
        <v>20</v>
      </c>
      <c r="H176" s="3" t="s">
        <v>67</v>
      </c>
      <c r="I176" s="3">
        <v>5</v>
      </c>
      <c r="J176" s="3">
        <v>2</v>
      </c>
      <c r="K176" s="3">
        <v>0</v>
      </c>
      <c r="L176" s="3">
        <v>0</v>
      </c>
      <c r="M176" s="3">
        <v>0</v>
      </c>
      <c r="O176" s="3">
        <v>2</v>
      </c>
    </row>
    <row r="177" spans="1:15" x14ac:dyDescent="0.2">
      <c r="A177" s="4" t="s">
        <v>1278</v>
      </c>
      <c r="B177" s="10" t="s">
        <v>1279</v>
      </c>
      <c r="C177" s="14" t="s">
        <v>1273</v>
      </c>
      <c r="D177" s="10"/>
      <c r="E177" s="3" t="s">
        <v>203</v>
      </c>
      <c r="F177" s="3" t="s">
        <v>1268</v>
      </c>
      <c r="G177" s="3" t="s">
        <v>20</v>
      </c>
      <c r="H177" s="3" t="s">
        <v>67</v>
      </c>
      <c r="I177" s="3">
        <v>5</v>
      </c>
      <c r="J177" s="3">
        <v>6</v>
      </c>
      <c r="K177" s="3">
        <v>0</v>
      </c>
      <c r="L177" s="3">
        <v>0</v>
      </c>
      <c r="M177" s="3">
        <v>0</v>
      </c>
      <c r="N177" s="3">
        <v>0</v>
      </c>
      <c r="O177" s="3">
        <f>SUM(J177:N177)</f>
        <v>6</v>
      </c>
    </row>
    <row r="178" spans="1:15" x14ac:dyDescent="0.2">
      <c r="A178" s="4" t="s">
        <v>1526</v>
      </c>
      <c r="B178" s="10" t="s">
        <v>1527</v>
      </c>
      <c r="C178" s="14" t="s">
        <v>1505</v>
      </c>
      <c r="D178" s="10"/>
      <c r="E178" s="3" t="s">
        <v>1501</v>
      </c>
      <c r="F178" s="3" t="s">
        <v>1502</v>
      </c>
      <c r="G178" s="3" t="s">
        <v>20</v>
      </c>
      <c r="H178" s="3" t="s">
        <v>67</v>
      </c>
      <c r="I178" s="3">
        <v>5</v>
      </c>
      <c r="J178" s="3">
        <v>2</v>
      </c>
      <c r="K178" s="3">
        <v>0</v>
      </c>
      <c r="L178" s="3">
        <v>6</v>
      </c>
      <c r="M178" s="3">
        <v>0</v>
      </c>
      <c r="N178" s="3">
        <v>0</v>
      </c>
      <c r="O178" s="3">
        <f>SUM(J178:N178)</f>
        <v>8</v>
      </c>
    </row>
    <row r="179" spans="1:15" x14ac:dyDescent="0.2">
      <c r="A179" s="7" t="s">
        <v>1076</v>
      </c>
      <c r="B179" s="10" t="s">
        <v>1077</v>
      </c>
      <c r="C179" s="14" t="s">
        <v>1078</v>
      </c>
      <c r="D179" s="2" t="s">
        <v>1079</v>
      </c>
      <c r="E179" s="3" t="s">
        <v>1080</v>
      </c>
      <c r="F179" s="3" t="s">
        <v>1081</v>
      </c>
      <c r="G179" s="3" t="s">
        <v>20</v>
      </c>
      <c r="H179" s="3" t="s">
        <v>67</v>
      </c>
      <c r="I179" s="3">
        <v>5</v>
      </c>
      <c r="J179" s="2">
        <v>11</v>
      </c>
      <c r="K179" s="2">
        <v>0</v>
      </c>
      <c r="L179" s="2">
        <v>0</v>
      </c>
      <c r="M179" s="2">
        <v>0</v>
      </c>
      <c r="N179" s="2">
        <v>0</v>
      </c>
      <c r="O179" s="2">
        <f>SUM(J179:N179)</f>
        <v>11</v>
      </c>
    </row>
    <row r="180" spans="1:15" x14ac:dyDescent="0.2">
      <c r="A180" s="3" t="s">
        <v>2244</v>
      </c>
      <c r="B180" s="3" t="s">
        <v>2245</v>
      </c>
      <c r="C180" s="14" t="s">
        <v>2225</v>
      </c>
      <c r="E180" s="3" t="s">
        <v>2226</v>
      </c>
      <c r="F180" s="3" t="s">
        <v>2227</v>
      </c>
      <c r="G180" s="3" t="s">
        <v>20</v>
      </c>
      <c r="H180" s="3" t="s">
        <v>67</v>
      </c>
      <c r="I180" s="3">
        <v>5</v>
      </c>
      <c r="J180" s="3">
        <v>11</v>
      </c>
      <c r="K180" s="3">
        <v>0</v>
      </c>
      <c r="L180" s="3">
        <v>0</v>
      </c>
      <c r="M180" s="3">
        <v>0</v>
      </c>
      <c r="O180" s="3">
        <v>11</v>
      </c>
    </row>
    <row r="181" spans="1:15" x14ac:dyDescent="0.2">
      <c r="A181" s="4" t="s">
        <v>1292</v>
      </c>
      <c r="B181" s="10" t="s">
        <v>1293</v>
      </c>
      <c r="C181" s="14" t="s">
        <v>1273</v>
      </c>
      <c r="D181" s="10"/>
      <c r="E181" s="3" t="s">
        <v>203</v>
      </c>
      <c r="F181" s="3" t="s">
        <v>1268</v>
      </c>
      <c r="G181" s="3" t="s">
        <v>20</v>
      </c>
      <c r="H181" s="3" t="s">
        <v>67</v>
      </c>
      <c r="I181" s="3">
        <v>5</v>
      </c>
      <c r="J181" s="3">
        <v>6</v>
      </c>
      <c r="K181" s="3">
        <v>0</v>
      </c>
      <c r="L181" s="3">
        <v>6</v>
      </c>
      <c r="M181" s="3">
        <v>0</v>
      </c>
      <c r="N181" s="3">
        <v>0</v>
      </c>
      <c r="O181" s="3">
        <f t="shared" ref="O181:O186" si="12">SUM(J181:N181)</f>
        <v>12</v>
      </c>
    </row>
    <row r="182" spans="1:15" x14ac:dyDescent="0.2">
      <c r="A182" s="4" t="s">
        <v>1672</v>
      </c>
      <c r="B182" s="10" t="s">
        <v>1673</v>
      </c>
      <c r="C182" s="14" t="s">
        <v>1638</v>
      </c>
      <c r="D182" s="10"/>
      <c r="E182" s="3" t="s">
        <v>576</v>
      </c>
      <c r="F182" s="3" t="s">
        <v>1639</v>
      </c>
      <c r="G182" s="3" t="s">
        <v>20</v>
      </c>
      <c r="H182" s="3" t="s">
        <v>67</v>
      </c>
      <c r="I182" s="3">
        <v>5</v>
      </c>
      <c r="J182" s="3">
        <v>6</v>
      </c>
      <c r="K182" s="3">
        <v>0</v>
      </c>
      <c r="L182" s="3">
        <v>6</v>
      </c>
      <c r="M182" s="3">
        <v>0</v>
      </c>
      <c r="N182" s="3">
        <v>0</v>
      </c>
      <c r="O182" s="3">
        <f t="shared" si="12"/>
        <v>12</v>
      </c>
    </row>
    <row r="183" spans="1:15" x14ac:dyDescent="0.2">
      <c r="A183" s="4" t="s">
        <v>1512</v>
      </c>
      <c r="B183" s="10" t="s">
        <v>1513</v>
      </c>
      <c r="C183" s="14" t="s">
        <v>1505</v>
      </c>
      <c r="D183" s="10"/>
      <c r="E183" s="3" t="s">
        <v>1501</v>
      </c>
      <c r="F183" s="3" t="s">
        <v>1502</v>
      </c>
      <c r="G183" s="3" t="s">
        <v>20</v>
      </c>
      <c r="H183" s="3" t="s">
        <v>67</v>
      </c>
      <c r="I183" s="3">
        <v>5</v>
      </c>
      <c r="J183" s="3">
        <v>6</v>
      </c>
      <c r="K183" s="3">
        <v>0</v>
      </c>
      <c r="L183" s="3">
        <v>6</v>
      </c>
      <c r="M183" s="3">
        <v>0</v>
      </c>
      <c r="N183" s="3">
        <v>0</v>
      </c>
      <c r="O183" s="3">
        <f t="shared" si="12"/>
        <v>12</v>
      </c>
    </row>
    <row r="184" spans="1:15" x14ac:dyDescent="0.2">
      <c r="A184" s="4" t="s">
        <v>1522</v>
      </c>
      <c r="B184" s="10" t="s">
        <v>1523</v>
      </c>
      <c r="C184" s="14" t="s">
        <v>1505</v>
      </c>
      <c r="D184" s="10"/>
      <c r="E184" s="3" t="s">
        <v>1501</v>
      </c>
      <c r="F184" s="3" t="s">
        <v>1502</v>
      </c>
      <c r="G184" s="3" t="s">
        <v>20</v>
      </c>
      <c r="H184" s="3" t="s">
        <v>67</v>
      </c>
      <c r="I184" s="3">
        <v>5</v>
      </c>
      <c r="J184" s="3">
        <v>0</v>
      </c>
      <c r="K184" s="3">
        <v>0</v>
      </c>
      <c r="L184" s="3">
        <v>14</v>
      </c>
      <c r="M184" s="3">
        <v>0</v>
      </c>
      <c r="N184" s="3">
        <v>0</v>
      </c>
      <c r="O184" s="3">
        <f t="shared" si="12"/>
        <v>14</v>
      </c>
    </row>
    <row r="185" spans="1:15" x14ac:dyDescent="0.2">
      <c r="A185" s="4" t="s">
        <v>350</v>
      </c>
      <c r="B185" s="10" t="s">
        <v>351</v>
      </c>
      <c r="C185" s="14" t="s">
        <v>335</v>
      </c>
      <c r="D185" s="10"/>
      <c r="E185" s="3" t="s">
        <v>203</v>
      </c>
      <c r="F185" s="3" t="s">
        <v>332</v>
      </c>
      <c r="G185" s="3" t="s">
        <v>20</v>
      </c>
      <c r="H185" s="3" t="s">
        <v>67</v>
      </c>
      <c r="I185" s="3">
        <v>5</v>
      </c>
      <c r="J185" s="3">
        <v>6</v>
      </c>
      <c r="K185" s="3">
        <v>9</v>
      </c>
      <c r="L185" s="3">
        <v>0</v>
      </c>
      <c r="M185" s="3">
        <v>0</v>
      </c>
      <c r="O185" s="3">
        <f t="shared" si="12"/>
        <v>15</v>
      </c>
    </row>
    <row r="186" spans="1:15" x14ac:dyDescent="0.2">
      <c r="A186" s="4" t="s">
        <v>1506</v>
      </c>
      <c r="B186" s="10" t="s">
        <v>1507</v>
      </c>
      <c r="C186" s="14" t="s">
        <v>1505</v>
      </c>
      <c r="D186" s="10"/>
      <c r="E186" s="3" t="s">
        <v>1501</v>
      </c>
      <c r="F186" s="3" t="s">
        <v>1502</v>
      </c>
      <c r="G186" s="3" t="s">
        <v>20</v>
      </c>
      <c r="H186" s="3" t="s">
        <v>67</v>
      </c>
      <c r="I186" s="3">
        <v>5</v>
      </c>
      <c r="J186" s="3">
        <v>18</v>
      </c>
      <c r="K186" s="3">
        <v>0</v>
      </c>
      <c r="L186" s="3">
        <v>0</v>
      </c>
      <c r="M186" s="3">
        <v>0</v>
      </c>
      <c r="N186" s="3">
        <v>0</v>
      </c>
      <c r="O186" s="3">
        <f t="shared" si="12"/>
        <v>18</v>
      </c>
    </row>
    <row r="187" spans="1:15" x14ac:dyDescent="0.2">
      <c r="A187" s="3" t="s">
        <v>2111</v>
      </c>
      <c r="B187" s="3" t="s">
        <v>2112</v>
      </c>
      <c r="C187" s="14" t="s">
        <v>2102</v>
      </c>
      <c r="E187" s="3" t="s">
        <v>18</v>
      </c>
      <c r="F187" s="3" t="s">
        <v>2091</v>
      </c>
      <c r="G187" s="3" t="s">
        <v>20</v>
      </c>
      <c r="H187" s="3" t="s">
        <v>67</v>
      </c>
      <c r="I187" s="3">
        <v>5</v>
      </c>
      <c r="J187" s="3">
        <v>6</v>
      </c>
      <c r="K187" s="3">
        <v>8</v>
      </c>
      <c r="L187" s="3">
        <v>6</v>
      </c>
      <c r="M187" s="3">
        <v>0</v>
      </c>
      <c r="O187" s="3">
        <v>20</v>
      </c>
    </row>
    <row r="188" spans="1:15" x14ac:dyDescent="0.2">
      <c r="A188" s="4" t="s">
        <v>1530</v>
      </c>
      <c r="B188" s="10" t="s">
        <v>1531</v>
      </c>
      <c r="C188" s="14" t="s">
        <v>1505</v>
      </c>
      <c r="D188" s="10"/>
      <c r="E188" s="3" t="s">
        <v>1501</v>
      </c>
      <c r="F188" s="3" t="s">
        <v>1502</v>
      </c>
      <c r="G188" s="3" t="s">
        <v>20</v>
      </c>
      <c r="H188" s="3" t="s">
        <v>67</v>
      </c>
      <c r="I188" s="3">
        <v>5</v>
      </c>
      <c r="J188" s="3">
        <v>6</v>
      </c>
      <c r="K188" s="3">
        <v>3</v>
      </c>
      <c r="L188" s="3">
        <v>6</v>
      </c>
      <c r="M188" s="3">
        <v>6</v>
      </c>
      <c r="N188" s="3">
        <v>0</v>
      </c>
      <c r="O188" s="3">
        <f>SUM(J188:N188)</f>
        <v>21</v>
      </c>
    </row>
    <row r="189" spans="1:15" x14ac:dyDescent="0.2">
      <c r="A189" s="4" t="s">
        <v>1006</v>
      </c>
      <c r="B189" s="10" t="s">
        <v>1007</v>
      </c>
      <c r="C189" s="14" t="s">
        <v>991</v>
      </c>
      <c r="D189" s="10"/>
      <c r="E189" s="3" t="s">
        <v>987</v>
      </c>
      <c r="F189" s="3" t="s">
        <v>988</v>
      </c>
      <c r="G189" s="3" t="s">
        <v>20</v>
      </c>
      <c r="H189" s="3" t="s">
        <v>67</v>
      </c>
      <c r="I189" s="3">
        <v>5</v>
      </c>
      <c r="J189" s="3">
        <v>18</v>
      </c>
      <c r="K189" s="3">
        <v>0</v>
      </c>
      <c r="L189" s="3">
        <v>6</v>
      </c>
      <c r="M189" s="3">
        <v>0</v>
      </c>
      <c r="O189" s="3">
        <f>SUM(J189:N189)</f>
        <v>24</v>
      </c>
    </row>
    <row r="190" spans="1:15" x14ac:dyDescent="0.2">
      <c r="A190" s="4" t="s">
        <v>1821</v>
      </c>
      <c r="B190" s="10" t="s">
        <v>1822</v>
      </c>
      <c r="C190" s="14" t="s">
        <v>1743</v>
      </c>
      <c r="D190" s="10"/>
      <c r="E190" s="3" t="s">
        <v>1744</v>
      </c>
      <c r="F190" s="3" t="s">
        <v>1744</v>
      </c>
      <c r="G190" s="3" t="s">
        <v>20</v>
      </c>
      <c r="H190" s="3" t="s">
        <v>67</v>
      </c>
      <c r="I190" s="3">
        <v>5</v>
      </c>
      <c r="J190" s="3">
        <v>2</v>
      </c>
      <c r="K190" s="3">
        <v>15</v>
      </c>
      <c r="L190" s="3">
        <v>6</v>
      </c>
      <c r="M190" s="3">
        <v>4</v>
      </c>
      <c r="O190" s="3">
        <f>SUM(J190:N190)</f>
        <v>27</v>
      </c>
    </row>
    <row r="191" spans="1:15" x14ac:dyDescent="0.2">
      <c r="A191" s="3" t="s">
        <v>2109</v>
      </c>
      <c r="B191" s="3" t="s">
        <v>2110</v>
      </c>
      <c r="C191" s="14" t="s">
        <v>2102</v>
      </c>
      <c r="E191" s="3" t="s">
        <v>18</v>
      </c>
      <c r="F191" s="3" t="s">
        <v>2091</v>
      </c>
      <c r="G191" s="3" t="s">
        <v>20</v>
      </c>
      <c r="H191" s="3" t="s">
        <v>67</v>
      </c>
      <c r="I191" s="3">
        <v>5</v>
      </c>
      <c r="J191" s="3">
        <v>18</v>
      </c>
      <c r="K191" s="3">
        <v>9</v>
      </c>
      <c r="L191" s="3">
        <v>0</v>
      </c>
      <c r="M191" s="3">
        <v>0</v>
      </c>
      <c r="O191" s="3">
        <v>27</v>
      </c>
    </row>
    <row r="192" spans="1:15" x14ac:dyDescent="0.2">
      <c r="A192" s="4" t="s">
        <v>1787</v>
      </c>
      <c r="B192" s="10" t="s">
        <v>1788</v>
      </c>
      <c r="C192" s="14" t="s">
        <v>1743</v>
      </c>
      <c r="D192" s="10"/>
      <c r="E192" s="3" t="s">
        <v>1744</v>
      </c>
      <c r="F192" s="3" t="s">
        <v>1744</v>
      </c>
      <c r="G192" s="3" t="s">
        <v>20</v>
      </c>
      <c r="H192" s="3" t="s">
        <v>67</v>
      </c>
      <c r="I192" s="3">
        <v>5</v>
      </c>
      <c r="J192" s="3">
        <v>18</v>
      </c>
      <c r="K192" s="3">
        <v>10</v>
      </c>
      <c r="L192" s="3">
        <v>6</v>
      </c>
      <c r="M192" s="3">
        <v>0</v>
      </c>
      <c r="O192" s="3">
        <f t="shared" ref="O192:O199" si="13">SUM(J192:N192)</f>
        <v>34</v>
      </c>
    </row>
    <row r="193" spans="1:15" x14ac:dyDescent="0.2">
      <c r="A193" s="4" t="s">
        <v>733</v>
      </c>
      <c r="B193" s="10" t="s">
        <v>734</v>
      </c>
      <c r="C193" s="14" t="s">
        <v>674</v>
      </c>
      <c r="D193" s="10"/>
      <c r="E193" s="3" t="s">
        <v>65</v>
      </c>
      <c r="F193" s="3" t="s">
        <v>675</v>
      </c>
      <c r="G193" s="3" t="s">
        <v>20</v>
      </c>
      <c r="H193" s="3" t="s">
        <v>67</v>
      </c>
      <c r="I193" s="3">
        <v>5</v>
      </c>
      <c r="J193" s="3">
        <v>6</v>
      </c>
      <c r="K193" s="3">
        <v>16</v>
      </c>
      <c r="L193" s="3">
        <v>6</v>
      </c>
      <c r="M193" s="3">
        <v>6</v>
      </c>
      <c r="O193" s="3">
        <f t="shared" si="13"/>
        <v>34</v>
      </c>
    </row>
    <row r="194" spans="1:15" x14ac:dyDescent="0.2">
      <c r="A194" s="4" t="s">
        <v>1508</v>
      </c>
      <c r="B194" s="10" t="s">
        <v>1509</v>
      </c>
      <c r="C194" s="14" t="s">
        <v>1505</v>
      </c>
      <c r="D194" s="10"/>
      <c r="E194" s="3" t="s">
        <v>1501</v>
      </c>
      <c r="F194" s="3" t="s">
        <v>1502</v>
      </c>
      <c r="G194" s="3" t="s">
        <v>20</v>
      </c>
      <c r="H194" s="3" t="s">
        <v>67</v>
      </c>
      <c r="I194" s="3">
        <v>5</v>
      </c>
      <c r="J194" s="3">
        <v>11</v>
      </c>
      <c r="K194" s="3">
        <v>12</v>
      </c>
      <c r="L194" s="3">
        <v>6</v>
      </c>
      <c r="M194" s="3">
        <v>6</v>
      </c>
      <c r="N194" s="3">
        <v>0</v>
      </c>
      <c r="O194" s="3">
        <f t="shared" si="13"/>
        <v>35</v>
      </c>
    </row>
    <row r="195" spans="1:15" x14ac:dyDescent="0.2">
      <c r="A195" s="4" t="s">
        <v>931</v>
      </c>
      <c r="B195" s="10" t="s">
        <v>932</v>
      </c>
      <c r="C195" s="14" t="s">
        <v>900</v>
      </c>
      <c r="D195" s="10"/>
      <c r="E195" s="3" t="s">
        <v>894</v>
      </c>
      <c r="F195" s="3" t="s">
        <v>895</v>
      </c>
      <c r="G195" s="3" t="s">
        <v>20</v>
      </c>
      <c r="H195" s="3" t="s">
        <v>67</v>
      </c>
      <c r="I195" s="3">
        <v>5</v>
      </c>
      <c r="J195" s="3">
        <v>11</v>
      </c>
      <c r="K195" s="3">
        <v>19</v>
      </c>
      <c r="L195" s="3">
        <v>6</v>
      </c>
      <c r="M195" s="3">
        <v>0</v>
      </c>
      <c r="O195" s="3">
        <f t="shared" si="13"/>
        <v>36</v>
      </c>
    </row>
    <row r="196" spans="1:15" x14ac:dyDescent="0.2">
      <c r="A196" s="4" t="s">
        <v>1516</v>
      </c>
      <c r="B196" s="10" t="s">
        <v>1517</v>
      </c>
      <c r="C196" s="14" t="s">
        <v>1505</v>
      </c>
      <c r="D196" s="10"/>
      <c r="E196" s="3" t="s">
        <v>1501</v>
      </c>
      <c r="F196" s="3" t="s">
        <v>1502</v>
      </c>
      <c r="G196" s="3" t="s">
        <v>20</v>
      </c>
      <c r="H196" s="3" t="s">
        <v>67</v>
      </c>
      <c r="I196" s="3">
        <v>5</v>
      </c>
      <c r="J196" s="3">
        <v>11</v>
      </c>
      <c r="K196" s="3">
        <v>0</v>
      </c>
      <c r="L196" s="3">
        <v>25</v>
      </c>
      <c r="M196" s="3">
        <v>0</v>
      </c>
      <c r="N196" s="3">
        <v>0</v>
      </c>
      <c r="O196" s="3">
        <f t="shared" si="13"/>
        <v>36</v>
      </c>
    </row>
    <row r="197" spans="1:15" x14ac:dyDescent="0.2">
      <c r="A197" s="4" t="s">
        <v>1518</v>
      </c>
      <c r="B197" s="10" t="s">
        <v>1519</v>
      </c>
      <c r="C197" s="14" t="s">
        <v>1505</v>
      </c>
      <c r="D197" s="10"/>
      <c r="E197" s="3" t="s">
        <v>1501</v>
      </c>
      <c r="F197" s="3" t="s">
        <v>1502</v>
      </c>
      <c r="G197" s="3" t="s">
        <v>20</v>
      </c>
      <c r="H197" s="3" t="s">
        <v>67</v>
      </c>
      <c r="I197" s="3">
        <v>5</v>
      </c>
      <c r="J197" s="3">
        <v>11</v>
      </c>
      <c r="K197" s="3">
        <v>0</v>
      </c>
      <c r="L197" s="3">
        <v>25</v>
      </c>
      <c r="M197" s="3">
        <v>0</v>
      </c>
      <c r="N197" s="3">
        <v>0</v>
      </c>
      <c r="O197" s="3">
        <f t="shared" si="13"/>
        <v>36</v>
      </c>
    </row>
    <row r="198" spans="1:15" x14ac:dyDescent="0.2">
      <c r="A198" s="4" t="s">
        <v>1514</v>
      </c>
      <c r="B198" s="10" t="s">
        <v>1515</v>
      </c>
      <c r="C198" s="14" t="s">
        <v>1505</v>
      </c>
      <c r="D198" s="10"/>
      <c r="E198" s="3" t="s">
        <v>1501</v>
      </c>
      <c r="F198" s="3" t="s">
        <v>1502</v>
      </c>
      <c r="G198" s="3" t="s">
        <v>20</v>
      </c>
      <c r="H198" s="3" t="s">
        <v>67</v>
      </c>
      <c r="I198" s="3">
        <v>5</v>
      </c>
      <c r="J198" s="3">
        <v>11</v>
      </c>
      <c r="K198" s="3">
        <v>0</v>
      </c>
      <c r="L198" s="3">
        <v>25</v>
      </c>
      <c r="M198" s="3">
        <v>0</v>
      </c>
      <c r="N198" s="3">
        <v>0</v>
      </c>
      <c r="O198" s="3">
        <f t="shared" si="13"/>
        <v>36</v>
      </c>
    </row>
    <row r="199" spans="1:15" x14ac:dyDescent="0.2">
      <c r="A199" s="4" t="s">
        <v>1520</v>
      </c>
      <c r="B199" s="10" t="s">
        <v>1521</v>
      </c>
      <c r="C199" s="14" t="s">
        <v>1505</v>
      </c>
      <c r="D199" s="10"/>
      <c r="E199" s="3" t="s">
        <v>1501</v>
      </c>
      <c r="F199" s="3" t="s">
        <v>1502</v>
      </c>
      <c r="G199" s="3" t="s">
        <v>20</v>
      </c>
      <c r="H199" s="3" t="s">
        <v>67</v>
      </c>
      <c r="I199" s="3">
        <v>5</v>
      </c>
      <c r="J199" s="3">
        <v>11</v>
      </c>
      <c r="K199" s="3">
        <v>0</v>
      </c>
      <c r="L199" s="3">
        <v>25</v>
      </c>
      <c r="M199" s="3">
        <v>0</v>
      </c>
      <c r="N199" s="3">
        <v>0</v>
      </c>
      <c r="O199" s="3">
        <f t="shared" si="13"/>
        <v>36</v>
      </c>
    </row>
    <row r="200" spans="1:15" x14ac:dyDescent="0.2">
      <c r="A200" s="3" t="s">
        <v>2278</v>
      </c>
      <c r="B200" s="3" t="s">
        <v>2279</v>
      </c>
      <c r="C200" s="14" t="s">
        <v>2225</v>
      </c>
      <c r="E200" s="3" t="s">
        <v>2226</v>
      </c>
      <c r="F200" s="3" t="s">
        <v>2227</v>
      </c>
      <c r="G200" s="3" t="s">
        <v>20</v>
      </c>
      <c r="H200" s="3" t="s">
        <v>67</v>
      </c>
      <c r="I200" s="3">
        <v>5</v>
      </c>
      <c r="J200" s="3">
        <v>6</v>
      </c>
      <c r="K200" s="3">
        <v>25</v>
      </c>
      <c r="L200" s="3">
        <v>6</v>
      </c>
      <c r="M200" s="3">
        <v>0</v>
      </c>
      <c r="O200" s="3">
        <v>37</v>
      </c>
    </row>
    <row r="201" spans="1:15" x14ac:dyDescent="0.2">
      <c r="A201" s="4" t="s">
        <v>1538</v>
      </c>
      <c r="B201" s="10" t="s">
        <v>1539</v>
      </c>
      <c r="C201" s="14" t="s">
        <v>1505</v>
      </c>
      <c r="D201" s="10"/>
      <c r="E201" s="3" t="s">
        <v>1501</v>
      </c>
      <c r="F201" s="3" t="s">
        <v>1502</v>
      </c>
      <c r="G201" s="3" t="s">
        <v>20</v>
      </c>
      <c r="H201" s="3" t="s">
        <v>67</v>
      </c>
      <c r="I201" s="3">
        <v>5</v>
      </c>
      <c r="J201" s="3">
        <v>2</v>
      </c>
      <c r="K201" s="3">
        <v>25</v>
      </c>
      <c r="L201" s="3">
        <v>14</v>
      </c>
      <c r="M201" s="3">
        <v>0</v>
      </c>
      <c r="N201" s="3">
        <v>0</v>
      </c>
      <c r="O201" s="3">
        <f t="shared" ref="O201:O214" si="14">SUM(J201:N201)</f>
        <v>41</v>
      </c>
    </row>
    <row r="202" spans="1:15" x14ac:dyDescent="0.2">
      <c r="A202" s="4" t="s">
        <v>1781</v>
      </c>
      <c r="B202" s="10" t="s">
        <v>1782</v>
      </c>
      <c r="C202" s="14" t="s">
        <v>1743</v>
      </c>
      <c r="D202" s="10"/>
      <c r="E202" s="3" t="s">
        <v>1744</v>
      </c>
      <c r="F202" s="3" t="s">
        <v>1744</v>
      </c>
      <c r="G202" s="3" t="s">
        <v>20</v>
      </c>
      <c r="H202" s="3" t="s">
        <v>67</v>
      </c>
      <c r="I202" s="3">
        <v>5</v>
      </c>
      <c r="J202" s="3">
        <v>11</v>
      </c>
      <c r="K202" s="3">
        <v>25</v>
      </c>
      <c r="L202" s="3">
        <v>6</v>
      </c>
      <c r="M202" s="3">
        <v>0</v>
      </c>
      <c r="O202" s="3">
        <f t="shared" si="14"/>
        <v>42</v>
      </c>
    </row>
    <row r="203" spans="1:15" x14ac:dyDescent="0.2">
      <c r="A203" s="4" t="s">
        <v>1510</v>
      </c>
      <c r="B203" s="10" t="s">
        <v>1511</v>
      </c>
      <c r="C203" s="14" t="s">
        <v>1505</v>
      </c>
      <c r="D203" s="10"/>
      <c r="E203" s="3" t="s">
        <v>1501</v>
      </c>
      <c r="F203" s="3" t="s">
        <v>1502</v>
      </c>
      <c r="G203" s="3" t="s">
        <v>20</v>
      </c>
      <c r="H203" s="3" t="s">
        <v>67</v>
      </c>
      <c r="I203" s="3">
        <v>5</v>
      </c>
      <c r="J203" s="3">
        <v>11</v>
      </c>
      <c r="K203" s="3">
        <v>25</v>
      </c>
      <c r="L203" s="3">
        <v>6</v>
      </c>
      <c r="M203" s="3">
        <v>0</v>
      </c>
      <c r="N203" s="3">
        <v>0</v>
      </c>
      <c r="O203" s="3">
        <f t="shared" si="14"/>
        <v>42</v>
      </c>
    </row>
    <row r="204" spans="1:15" x14ac:dyDescent="0.2">
      <c r="A204" s="4" t="s">
        <v>1540</v>
      </c>
      <c r="B204" s="10" t="s">
        <v>1541</v>
      </c>
      <c r="C204" s="14" t="s">
        <v>1505</v>
      </c>
      <c r="D204" s="10"/>
      <c r="E204" s="3" t="s">
        <v>1501</v>
      </c>
      <c r="F204" s="3" t="s">
        <v>1502</v>
      </c>
      <c r="G204" s="3" t="s">
        <v>20</v>
      </c>
      <c r="H204" s="3" t="s">
        <v>67</v>
      </c>
      <c r="I204" s="3">
        <v>5</v>
      </c>
      <c r="J204" s="3">
        <v>18</v>
      </c>
      <c r="K204" s="3">
        <v>3</v>
      </c>
      <c r="L204" s="3">
        <v>25</v>
      </c>
      <c r="M204" s="3">
        <v>0</v>
      </c>
      <c r="N204" s="3">
        <v>0</v>
      </c>
      <c r="O204" s="3">
        <f t="shared" si="14"/>
        <v>46</v>
      </c>
    </row>
    <row r="205" spans="1:15" x14ac:dyDescent="0.2">
      <c r="A205" s="4" t="s">
        <v>1524</v>
      </c>
      <c r="B205" s="10" t="s">
        <v>1525</v>
      </c>
      <c r="C205" s="14" t="s">
        <v>1505</v>
      </c>
      <c r="D205" s="10"/>
      <c r="E205" s="3" t="s">
        <v>1501</v>
      </c>
      <c r="F205" s="3" t="s">
        <v>1502</v>
      </c>
      <c r="G205" s="3" t="s">
        <v>20</v>
      </c>
      <c r="H205" s="3" t="s">
        <v>67</v>
      </c>
      <c r="I205" s="3">
        <v>5</v>
      </c>
      <c r="J205" s="3">
        <v>18</v>
      </c>
      <c r="K205" s="3">
        <v>25</v>
      </c>
      <c r="L205" s="3">
        <v>6</v>
      </c>
      <c r="M205" s="3">
        <v>0</v>
      </c>
      <c r="N205" s="3">
        <v>0</v>
      </c>
      <c r="O205" s="3">
        <f t="shared" si="14"/>
        <v>49</v>
      </c>
    </row>
    <row r="206" spans="1:15" x14ac:dyDescent="0.2">
      <c r="A206" s="4" t="s">
        <v>1192</v>
      </c>
      <c r="B206" s="10" t="s">
        <v>1193</v>
      </c>
      <c r="C206" s="14" t="s">
        <v>1185</v>
      </c>
      <c r="D206" s="10"/>
      <c r="E206" s="3" t="s">
        <v>280</v>
      </c>
      <c r="F206" s="3" t="s">
        <v>1180</v>
      </c>
      <c r="G206" s="3" t="s">
        <v>20</v>
      </c>
      <c r="H206" s="3" t="s">
        <v>67</v>
      </c>
      <c r="I206" s="3">
        <v>5</v>
      </c>
      <c r="J206" s="3">
        <v>0</v>
      </c>
      <c r="K206" s="3">
        <v>25</v>
      </c>
      <c r="L206" s="3">
        <v>25</v>
      </c>
      <c r="M206" s="3">
        <v>0</v>
      </c>
      <c r="O206" s="3">
        <f t="shared" si="14"/>
        <v>50</v>
      </c>
    </row>
    <row r="207" spans="1:15" x14ac:dyDescent="0.2">
      <c r="A207" s="4" t="s">
        <v>1753</v>
      </c>
      <c r="B207" s="10" t="s">
        <v>1754</v>
      </c>
      <c r="C207" s="14" t="s">
        <v>1743</v>
      </c>
      <c r="D207" s="10"/>
      <c r="E207" s="3" t="s">
        <v>1744</v>
      </c>
      <c r="F207" s="3" t="s">
        <v>1744</v>
      </c>
      <c r="G207" s="3" t="s">
        <v>20</v>
      </c>
      <c r="H207" s="3" t="s">
        <v>67</v>
      </c>
      <c r="I207" s="3">
        <v>5</v>
      </c>
      <c r="J207" s="3">
        <v>18</v>
      </c>
      <c r="K207" s="3">
        <v>21</v>
      </c>
      <c r="L207" s="3">
        <v>6</v>
      </c>
      <c r="M207" s="3">
        <v>6</v>
      </c>
      <c r="O207" s="3">
        <f t="shared" si="14"/>
        <v>51</v>
      </c>
    </row>
    <row r="208" spans="1:15" x14ac:dyDescent="0.2">
      <c r="A208" s="4" t="s">
        <v>898</v>
      </c>
      <c r="B208" s="10" t="s">
        <v>899</v>
      </c>
      <c r="C208" s="14" t="s">
        <v>900</v>
      </c>
      <c r="D208" s="10"/>
      <c r="E208" s="3" t="s">
        <v>894</v>
      </c>
      <c r="F208" s="3" t="s">
        <v>895</v>
      </c>
      <c r="G208" s="3" t="s">
        <v>20</v>
      </c>
      <c r="H208" s="3" t="s">
        <v>67</v>
      </c>
      <c r="I208" s="3">
        <v>5</v>
      </c>
      <c r="J208" s="3">
        <v>18</v>
      </c>
      <c r="K208" s="3">
        <v>9</v>
      </c>
      <c r="L208" s="3">
        <v>25</v>
      </c>
      <c r="M208" s="3">
        <v>0</v>
      </c>
      <c r="O208" s="3">
        <f t="shared" si="14"/>
        <v>52</v>
      </c>
    </row>
    <row r="209" spans="1:15" x14ac:dyDescent="0.2">
      <c r="A209" s="4" t="s">
        <v>925</v>
      </c>
      <c r="B209" s="10" t="s">
        <v>926</v>
      </c>
      <c r="C209" s="14" t="s">
        <v>900</v>
      </c>
      <c r="D209" s="10"/>
      <c r="E209" s="3" t="s">
        <v>894</v>
      </c>
      <c r="F209" s="3" t="s">
        <v>895</v>
      </c>
      <c r="G209" s="3" t="s">
        <v>20</v>
      </c>
      <c r="H209" s="3" t="s">
        <v>67</v>
      </c>
      <c r="I209" s="3">
        <v>5</v>
      </c>
      <c r="J209" s="3">
        <v>11</v>
      </c>
      <c r="K209" s="3">
        <v>25</v>
      </c>
      <c r="L209" s="3">
        <v>14</v>
      </c>
      <c r="M209" s="3">
        <v>6</v>
      </c>
      <c r="O209" s="3">
        <f t="shared" si="14"/>
        <v>56</v>
      </c>
    </row>
    <row r="210" spans="1:15" x14ac:dyDescent="0.2">
      <c r="A210" s="4" t="s">
        <v>1183</v>
      </c>
      <c r="B210" s="10" t="s">
        <v>1184</v>
      </c>
      <c r="C210" s="14" t="s">
        <v>1185</v>
      </c>
      <c r="D210" s="10"/>
      <c r="E210" s="3" t="s">
        <v>280</v>
      </c>
      <c r="F210" s="3" t="s">
        <v>1180</v>
      </c>
      <c r="G210" s="3" t="s">
        <v>20</v>
      </c>
      <c r="H210" s="3" t="s">
        <v>67</v>
      </c>
      <c r="I210" s="3">
        <v>5</v>
      </c>
      <c r="J210" s="3">
        <v>18</v>
      </c>
      <c r="K210" s="3">
        <v>14</v>
      </c>
      <c r="L210" s="3">
        <v>25</v>
      </c>
      <c r="M210" s="3">
        <v>0</v>
      </c>
      <c r="O210" s="3">
        <f t="shared" si="14"/>
        <v>57</v>
      </c>
    </row>
    <row r="211" spans="1:15" x14ac:dyDescent="0.2">
      <c r="A211" s="4" t="s">
        <v>1528</v>
      </c>
      <c r="B211" s="10" t="s">
        <v>1529</v>
      </c>
      <c r="C211" s="14" t="s">
        <v>1505</v>
      </c>
      <c r="D211" s="10"/>
      <c r="E211" s="3" t="s">
        <v>1501</v>
      </c>
      <c r="F211" s="3" t="s">
        <v>1502</v>
      </c>
      <c r="G211" s="3" t="s">
        <v>20</v>
      </c>
      <c r="H211" s="3" t="s">
        <v>67</v>
      </c>
      <c r="I211" s="3">
        <v>5</v>
      </c>
      <c r="J211" s="3">
        <v>18</v>
      </c>
      <c r="K211" s="3">
        <v>25</v>
      </c>
      <c r="L211" s="3">
        <v>25</v>
      </c>
      <c r="M211" s="3">
        <v>0</v>
      </c>
      <c r="N211" s="3">
        <v>0</v>
      </c>
      <c r="O211" s="3">
        <f t="shared" si="14"/>
        <v>68</v>
      </c>
    </row>
    <row r="212" spans="1:15" x14ac:dyDescent="0.2">
      <c r="A212" s="4" t="s">
        <v>1536</v>
      </c>
      <c r="B212" s="10" t="s">
        <v>1537</v>
      </c>
      <c r="C212" s="14" t="s">
        <v>1505</v>
      </c>
      <c r="D212" s="10"/>
      <c r="E212" s="3" t="s">
        <v>1501</v>
      </c>
      <c r="F212" s="3" t="s">
        <v>1502</v>
      </c>
      <c r="G212" s="3" t="s">
        <v>20</v>
      </c>
      <c r="H212" s="3" t="s">
        <v>67</v>
      </c>
      <c r="I212" s="3">
        <v>5</v>
      </c>
      <c r="J212" s="3">
        <v>18</v>
      </c>
      <c r="K212" s="3">
        <v>25</v>
      </c>
      <c r="L212" s="3">
        <v>25</v>
      </c>
      <c r="M212" s="3">
        <v>0</v>
      </c>
      <c r="N212" s="3">
        <v>0</v>
      </c>
      <c r="O212" s="3">
        <f t="shared" si="14"/>
        <v>68</v>
      </c>
    </row>
    <row r="213" spans="1:15" x14ac:dyDescent="0.2">
      <c r="A213" s="4" t="s">
        <v>1503</v>
      </c>
      <c r="B213" s="10" t="s">
        <v>1504</v>
      </c>
      <c r="C213" s="14" t="s">
        <v>1505</v>
      </c>
      <c r="D213" s="10"/>
      <c r="E213" s="3" t="s">
        <v>1501</v>
      </c>
      <c r="F213" s="3" t="s">
        <v>1502</v>
      </c>
      <c r="G213" s="3" t="s">
        <v>20</v>
      </c>
      <c r="H213" s="3" t="s">
        <v>67</v>
      </c>
      <c r="I213" s="3">
        <v>5</v>
      </c>
      <c r="J213" s="3">
        <v>18</v>
      </c>
      <c r="K213" s="3">
        <v>25</v>
      </c>
      <c r="L213" s="3">
        <v>25</v>
      </c>
      <c r="M213" s="3">
        <v>0</v>
      </c>
      <c r="N213" s="3">
        <v>0</v>
      </c>
      <c r="O213" s="3">
        <f t="shared" si="14"/>
        <v>68</v>
      </c>
    </row>
    <row r="214" spans="1:15" x14ac:dyDescent="0.2">
      <c r="A214" s="4" t="s">
        <v>1686</v>
      </c>
      <c r="B214" s="10" t="s">
        <v>1687</v>
      </c>
      <c r="C214" s="14" t="s">
        <v>1638</v>
      </c>
      <c r="D214" s="10"/>
      <c r="E214" s="3" t="s">
        <v>576</v>
      </c>
      <c r="F214" s="3" t="s">
        <v>1639</v>
      </c>
      <c r="G214" s="3" t="s">
        <v>20</v>
      </c>
      <c r="H214" s="3" t="s">
        <v>67</v>
      </c>
      <c r="I214" s="3">
        <v>5</v>
      </c>
      <c r="J214" s="3">
        <v>18</v>
      </c>
      <c r="K214" s="3">
        <v>25</v>
      </c>
      <c r="L214" s="3">
        <v>25</v>
      </c>
      <c r="M214" s="3">
        <v>11</v>
      </c>
      <c r="N214" s="3">
        <v>0</v>
      </c>
      <c r="O214" s="3">
        <f t="shared" si="14"/>
        <v>79</v>
      </c>
    </row>
    <row r="215" spans="1:15" x14ac:dyDescent="0.2">
      <c r="A215" s="3" t="s">
        <v>2230</v>
      </c>
      <c r="B215" s="3" t="s">
        <v>2231</v>
      </c>
      <c r="C215" s="14" t="s">
        <v>2225</v>
      </c>
      <c r="E215" s="3" t="s">
        <v>2226</v>
      </c>
      <c r="F215" s="3" t="s">
        <v>2227</v>
      </c>
      <c r="G215" s="3" t="s">
        <v>20</v>
      </c>
      <c r="H215" s="3" t="s">
        <v>67</v>
      </c>
      <c r="I215" s="3">
        <v>6</v>
      </c>
      <c r="J215" s="3">
        <v>0</v>
      </c>
      <c r="K215" s="3">
        <v>0</v>
      </c>
      <c r="L215" s="3">
        <v>0</v>
      </c>
      <c r="M215" s="3">
        <v>0</v>
      </c>
      <c r="O215" s="3">
        <v>0</v>
      </c>
    </row>
    <row r="216" spans="1:15" x14ac:dyDescent="0.2">
      <c r="A216" s="3" t="s">
        <v>2098</v>
      </c>
      <c r="B216" s="3" t="s">
        <v>2099</v>
      </c>
      <c r="C216" s="14" t="s">
        <v>2090</v>
      </c>
      <c r="E216" s="3" t="s">
        <v>18</v>
      </c>
      <c r="F216" s="3" t="s">
        <v>2091</v>
      </c>
      <c r="G216" s="3" t="s">
        <v>20</v>
      </c>
      <c r="H216" s="3" t="s">
        <v>21</v>
      </c>
      <c r="I216" s="3">
        <v>6</v>
      </c>
      <c r="J216" s="3">
        <v>0</v>
      </c>
      <c r="K216" s="3">
        <v>0</v>
      </c>
      <c r="L216" s="3">
        <v>0</v>
      </c>
      <c r="M216" s="3">
        <v>0</v>
      </c>
      <c r="O216" s="3">
        <v>0</v>
      </c>
    </row>
    <row r="217" spans="1:15" x14ac:dyDescent="0.2">
      <c r="A217" s="4" t="s">
        <v>298</v>
      </c>
      <c r="B217" s="10" t="s">
        <v>299</v>
      </c>
      <c r="C217" s="14" t="s">
        <v>279</v>
      </c>
      <c r="D217" s="10"/>
      <c r="E217" s="3" t="s">
        <v>280</v>
      </c>
      <c r="F217" s="3" t="s">
        <v>281</v>
      </c>
      <c r="G217" s="3" t="s">
        <v>20</v>
      </c>
      <c r="H217" s="3" t="s">
        <v>67</v>
      </c>
      <c r="I217" s="3">
        <v>6</v>
      </c>
      <c r="J217" s="3">
        <v>2</v>
      </c>
      <c r="K217" s="3">
        <v>0</v>
      </c>
      <c r="L217" s="3">
        <v>0</v>
      </c>
      <c r="M217" s="3">
        <v>0</v>
      </c>
      <c r="N217" s="3">
        <v>0</v>
      </c>
      <c r="O217" s="3">
        <f t="shared" ref="O217:O223" si="15">SUM(J217:N217)</f>
        <v>2</v>
      </c>
    </row>
    <row r="218" spans="1:15" x14ac:dyDescent="0.2">
      <c r="A218" s="4" t="s">
        <v>218</v>
      </c>
      <c r="B218" s="10" t="s">
        <v>219</v>
      </c>
      <c r="C218" s="14" t="s">
        <v>211</v>
      </c>
      <c r="D218" s="10"/>
      <c r="E218" s="3" t="s">
        <v>203</v>
      </c>
      <c r="F218" s="3" t="s">
        <v>204</v>
      </c>
      <c r="G218" s="3" t="s">
        <v>20</v>
      </c>
      <c r="H218" s="3" t="s">
        <v>67</v>
      </c>
      <c r="I218" s="3">
        <v>6</v>
      </c>
      <c r="J218" s="3">
        <v>6</v>
      </c>
      <c r="K218" s="3">
        <v>0</v>
      </c>
      <c r="L218" s="3">
        <v>0</v>
      </c>
      <c r="M218" s="3">
        <v>0</v>
      </c>
      <c r="O218" s="3">
        <f t="shared" si="15"/>
        <v>6</v>
      </c>
    </row>
    <row r="219" spans="1:15" x14ac:dyDescent="0.2">
      <c r="A219" s="4" t="s">
        <v>1498</v>
      </c>
      <c r="B219" s="10" t="s">
        <v>1499</v>
      </c>
      <c r="C219" s="14" t="s">
        <v>1500</v>
      </c>
      <c r="D219" s="10"/>
      <c r="E219" s="3" t="s">
        <v>1501</v>
      </c>
      <c r="F219" s="3" t="s">
        <v>1502</v>
      </c>
      <c r="G219" s="3" t="s">
        <v>20</v>
      </c>
      <c r="H219" s="3" t="s">
        <v>21</v>
      </c>
      <c r="I219" s="3">
        <v>6</v>
      </c>
      <c r="J219" s="3">
        <v>3</v>
      </c>
      <c r="K219" s="3">
        <v>0</v>
      </c>
      <c r="L219" s="3">
        <v>4</v>
      </c>
      <c r="M219" s="3">
        <v>18</v>
      </c>
      <c r="N219" s="3">
        <v>0</v>
      </c>
      <c r="O219" s="3">
        <f t="shared" si="15"/>
        <v>25</v>
      </c>
    </row>
    <row r="220" spans="1:15" x14ac:dyDescent="0.2">
      <c r="A220" s="4" t="s">
        <v>896</v>
      </c>
      <c r="B220" s="10" t="s">
        <v>897</v>
      </c>
      <c r="C220" s="14" t="s">
        <v>893</v>
      </c>
      <c r="D220" s="10"/>
      <c r="E220" s="3" t="s">
        <v>894</v>
      </c>
      <c r="F220" s="3" t="s">
        <v>895</v>
      </c>
      <c r="G220" s="3" t="s">
        <v>20</v>
      </c>
      <c r="H220" s="3" t="s">
        <v>21</v>
      </c>
      <c r="I220" s="3">
        <v>6</v>
      </c>
      <c r="J220" s="3">
        <v>18</v>
      </c>
      <c r="K220" s="3">
        <v>25</v>
      </c>
      <c r="L220" s="3">
        <v>6</v>
      </c>
      <c r="M220" s="3">
        <v>6</v>
      </c>
      <c r="N220" s="3">
        <v>0</v>
      </c>
      <c r="O220" s="3">
        <f t="shared" si="15"/>
        <v>55</v>
      </c>
    </row>
    <row r="221" spans="1:15" x14ac:dyDescent="0.2">
      <c r="A221" s="4" t="s">
        <v>1012</v>
      </c>
      <c r="B221" s="10" t="s">
        <v>1013</v>
      </c>
      <c r="C221" s="14" t="s">
        <v>991</v>
      </c>
      <c r="D221" s="10"/>
      <c r="E221" s="3" t="s">
        <v>987</v>
      </c>
      <c r="F221" s="3" t="s">
        <v>988</v>
      </c>
      <c r="G221" s="3" t="s">
        <v>20</v>
      </c>
      <c r="H221" s="3" t="s">
        <v>67</v>
      </c>
      <c r="I221" s="3">
        <v>7</v>
      </c>
      <c r="J221" s="3">
        <v>0</v>
      </c>
      <c r="K221" s="3">
        <v>0</v>
      </c>
      <c r="L221" s="3">
        <v>0</v>
      </c>
      <c r="M221" s="3">
        <v>0</v>
      </c>
      <c r="O221" s="3">
        <f t="shared" si="15"/>
        <v>0</v>
      </c>
    </row>
    <row r="222" spans="1:15" x14ac:dyDescent="0.2">
      <c r="A222" s="9" t="s">
        <v>153</v>
      </c>
      <c r="B222" s="10" t="s">
        <v>154</v>
      </c>
      <c r="C222" s="14" t="s">
        <v>152</v>
      </c>
      <c r="D222" s="10"/>
      <c r="E222" s="3" t="s">
        <v>144</v>
      </c>
      <c r="F222" s="3" t="s">
        <v>145</v>
      </c>
      <c r="G222" s="3" t="s">
        <v>20</v>
      </c>
      <c r="H222" s="3" t="s">
        <v>21</v>
      </c>
      <c r="I222" s="3">
        <v>7</v>
      </c>
      <c r="J222" s="3">
        <v>0</v>
      </c>
      <c r="K222" s="3">
        <v>0</v>
      </c>
      <c r="L222" s="3">
        <v>0</v>
      </c>
      <c r="M222" s="3">
        <v>8</v>
      </c>
      <c r="O222" s="3">
        <f t="shared" si="15"/>
        <v>8</v>
      </c>
    </row>
    <row r="223" spans="1:15" x14ac:dyDescent="0.2">
      <c r="A223" s="4" t="s">
        <v>1016</v>
      </c>
      <c r="B223" s="10" t="s">
        <v>1017</v>
      </c>
      <c r="C223" s="14" t="s">
        <v>991</v>
      </c>
      <c r="D223" s="10"/>
      <c r="E223" s="3" t="s">
        <v>987</v>
      </c>
      <c r="F223" s="3" t="s">
        <v>988</v>
      </c>
      <c r="G223" s="3" t="s">
        <v>20</v>
      </c>
      <c r="H223" s="3" t="s">
        <v>67</v>
      </c>
      <c r="I223" s="3">
        <v>7</v>
      </c>
      <c r="J223" s="3">
        <v>6</v>
      </c>
      <c r="K223" s="3">
        <v>5</v>
      </c>
      <c r="L223" s="3">
        <v>0</v>
      </c>
      <c r="M223" s="3">
        <v>0</v>
      </c>
      <c r="O223" s="3">
        <f t="shared" si="15"/>
        <v>11</v>
      </c>
    </row>
    <row r="224" spans="1:15" x14ac:dyDescent="0.2">
      <c r="A224" s="3" t="s">
        <v>2363</v>
      </c>
      <c r="B224" s="3" t="s">
        <v>2364</v>
      </c>
      <c r="C224" s="14" t="s">
        <v>2365</v>
      </c>
      <c r="E224" s="3" t="s">
        <v>2366</v>
      </c>
      <c r="F224" s="3" t="s">
        <v>2367</v>
      </c>
      <c r="G224" s="3" t="s">
        <v>20</v>
      </c>
      <c r="H224" s="3" t="s">
        <v>67</v>
      </c>
      <c r="I224" s="3">
        <v>7</v>
      </c>
      <c r="J224" s="3">
        <v>0</v>
      </c>
      <c r="K224" s="3">
        <v>12</v>
      </c>
      <c r="L224" s="3">
        <v>0</v>
      </c>
      <c r="M224" s="3">
        <v>0</v>
      </c>
      <c r="O224" s="3">
        <v>12</v>
      </c>
    </row>
    <row r="225" spans="1:15" x14ac:dyDescent="0.2">
      <c r="A225" s="4" t="s">
        <v>909</v>
      </c>
      <c r="B225" s="10" t="s">
        <v>910</v>
      </c>
      <c r="C225" s="14" t="s">
        <v>900</v>
      </c>
      <c r="D225" s="2" t="s">
        <v>911</v>
      </c>
      <c r="E225" s="3" t="s">
        <v>894</v>
      </c>
      <c r="F225" s="3" t="s">
        <v>895</v>
      </c>
      <c r="G225" s="3" t="s">
        <v>20</v>
      </c>
      <c r="H225" s="3" t="s">
        <v>67</v>
      </c>
      <c r="I225" s="2">
        <v>7</v>
      </c>
      <c r="J225" s="3">
        <v>4</v>
      </c>
      <c r="K225" s="3">
        <v>9</v>
      </c>
      <c r="L225" s="3">
        <v>0</v>
      </c>
      <c r="M225" s="3">
        <v>0</v>
      </c>
      <c r="O225" s="2">
        <f>SUM(J225:N225)</f>
        <v>13</v>
      </c>
    </row>
    <row r="226" spans="1:15" x14ac:dyDescent="0.2">
      <c r="A226" s="4" t="s">
        <v>1296</v>
      </c>
      <c r="B226" s="10" t="s">
        <v>1297</v>
      </c>
      <c r="C226" s="14" t="s">
        <v>1273</v>
      </c>
      <c r="D226" s="10"/>
      <c r="E226" s="3" t="s">
        <v>203</v>
      </c>
      <c r="F226" s="3" t="s">
        <v>1268</v>
      </c>
      <c r="G226" s="3" t="s">
        <v>20</v>
      </c>
      <c r="H226" s="3" t="s">
        <v>67</v>
      </c>
      <c r="I226" s="3">
        <v>7</v>
      </c>
      <c r="J226" s="3">
        <v>11</v>
      </c>
      <c r="K226" s="3">
        <v>0</v>
      </c>
      <c r="L226" s="3">
        <v>14</v>
      </c>
      <c r="M226" s="3">
        <v>0</v>
      </c>
      <c r="N226" s="3">
        <v>0</v>
      </c>
      <c r="O226" s="3">
        <f>SUM(J226:N226)</f>
        <v>25</v>
      </c>
    </row>
    <row r="227" spans="1:15" x14ac:dyDescent="0.2">
      <c r="A227" s="4" t="s">
        <v>1288</v>
      </c>
      <c r="B227" s="10" t="s">
        <v>1289</v>
      </c>
      <c r="C227" s="14" t="s">
        <v>1273</v>
      </c>
      <c r="D227" s="10"/>
      <c r="E227" s="3" t="s">
        <v>203</v>
      </c>
      <c r="F227" s="3" t="s">
        <v>1268</v>
      </c>
      <c r="G227" s="3" t="s">
        <v>20</v>
      </c>
      <c r="H227" s="3" t="s">
        <v>67</v>
      </c>
      <c r="I227" s="3">
        <v>7</v>
      </c>
      <c r="J227" s="3">
        <v>18</v>
      </c>
      <c r="K227" s="3">
        <v>25</v>
      </c>
      <c r="L227" s="3">
        <v>25</v>
      </c>
      <c r="M227" s="3">
        <v>0</v>
      </c>
      <c r="N227" s="3">
        <v>0</v>
      </c>
      <c r="O227" s="3">
        <f>SUM(J227:N227)</f>
        <v>68</v>
      </c>
    </row>
    <row r="228" spans="1:15" x14ac:dyDescent="0.2">
      <c r="A228" s="4" t="s">
        <v>943</v>
      </c>
      <c r="B228" s="10" t="s">
        <v>944</v>
      </c>
      <c r="C228" s="14" t="s">
        <v>900</v>
      </c>
      <c r="D228" s="10"/>
      <c r="E228" s="3" t="s">
        <v>894</v>
      </c>
      <c r="F228" s="3" t="s">
        <v>895</v>
      </c>
      <c r="G228" s="3" t="s">
        <v>20</v>
      </c>
      <c r="H228" s="3" t="s">
        <v>67</v>
      </c>
      <c r="I228" s="3">
        <v>8</v>
      </c>
      <c r="J228" s="3">
        <v>2</v>
      </c>
      <c r="K228" s="3">
        <v>0</v>
      </c>
      <c r="L228" s="3">
        <v>0</v>
      </c>
      <c r="M228" s="3">
        <v>0</v>
      </c>
      <c r="O228" s="3">
        <f>SUM(J228:N228)</f>
        <v>2</v>
      </c>
    </row>
    <row r="229" spans="1:15" x14ac:dyDescent="0.2">
      <c r="A229" s="3" t="s">
        <v>2248</v>
      </c>
      <c r="B229" s="3" t="s">
        <v>2249</v>
      </c>
      <c r="C229" s="14" t="s">
        <v>2225</v>
      </c>
      <c r="E229" s="3" t="s">
        <v>2226</v>
      </c>
      <c r="F229" s="3" t="s">
        <v>2227</v>
      </c>
      <c r="G229" s="3" t="s">
        <v>20</v>
      </c>
      <c r="H229" s="3" t="s">
        <v>67</v>
      </c>
      <c r="I229" s="3">
        <v>8</v>
      </c>
      <c r="J229" s="3">
        <v>6</v>
      </c>
      <c r="K229" s="3">
        <v>0</v>
      </c>
      <c r="L229" s="3">
        <v>0</v>
      </c>
      <c r="M229" s="3">
        <v>0</v>
      </c>
      <c r="O229" s="3">
        <v>6</v>
      </c>
    </row>
    <row r="230" spans="1:15" x14ac:dyDescent="0.2">
      <c r="A230" s="4" t="s">
        <v>1838</v>
      </c>
      <c r="B230" s="10" t="s">
        <v>1839</v>
      </c>
      <c r="C230" s="14" t="s">
        <v>1827</v>
      </c>
      <c r="D230" s="10"/>
      <c r="E230" s="3" t="s">
        <v>1744</v>
      </c>
      <c r="F230" s="3" t="s">
        <v>1744</v>
      </c>
      <c r="G230" s="3" t="s">
        <v>20</v>
      </c>
      <c r="H230" s="3" t="s">
        <v>21</v>
      </c>
      <c r="I230" s="3">
        <v>8</v>
      </c>
      <c r="J230" s="3">
        <v>0</v>
      </c>
      <c r="K230" s="3">
        <v>0</v>
      </c>
      <c r="L230" s="3">
        <v>10</v>
      </c>
      <c r="M230" s="3">
        <v>0</v>
      </c>
      <c r="O230" s="3">
        <f>SUM(J230:N230)</f>
        <v>10</v>
      </c>
    </row>
    <row r="231" spans="1:15" x14ac:dyDescent="0.2">
      <c r="A231" s="3" t="s">
        <v>2270</v>
      </c>
      <c r="B231" s="3" t="s">
        <v>2271</v>
      </c>
      <c r="C231" s="14" t="s">
        <v>2225</v>
      </c>
      <c r="E231" s="3" t="s">
        <v>2226</v>
      </c>
      <c r="F231" s="3" t="s">
        <v>2227</v>
      </c>
      <c r="G231" s="3" t="s">
        <v>20</v>
      </c>
      <c r="H231" s="3" t="s">
        <v>67</v>
      </c>
      <c r="I231" s="3">
        <v>8</v>
      </c>
      <c r="J231" s="3">
        <v>2</v>
      </c>
      <c r="K231" s="3">
        <v>9</v>
      </c>
      <c r="L231" s="3">
        <v>0</v>
      </c>
      <c r="M231" s="3">
        <v>0</v>
      </c>
      <c r="O231" s="3">
        <v>11</v>
      </c>
    </row>
    <row r="232" spans="1:15" x14ac:dyDescent="0.2">
      <c r="A232" s="4" t="s">
        <v>1803</v>
      </c>
      <c r="B232" s="10" t="s">
        <v>1804</v>
      </c>
      <c r="C232" s="14" t="s">
        <v>1743</v>
      </c>
      <c r="D232" s="10"/>
      <c r="E232" s="3" t="s">
        <v>1744</v>
      </c>
      <c r="F232" s="3" t="s">
        <v>1744</v>
      </c>
      <c r="G232" s="3" t="s">
        <v>20</v>
      </c>
      <c r="H232" s="3" t="s">
        <v>67</v>
      </c>
      <c r="I232" s="3">
        <v>8</v>
      </c>
      <c r="J232" s="3">
        <v>18</v>
      </c>
      <c r="K232" s="3">
        <v>0</v>
      </c>
      <c r="L232" s="3">
        <v>0</v>
      </c>
      <c r="M232" s="3">
        <v>0</v>
      </c>
      <c r="O232" s="3">
        <f t="shared" ref="O232:O241" si="16">SUM(J232:N232)</f>
        <v>18</v>
      </c>
    </row>
    <row r="233" spans="1:15" x14ac:dyDescent="0.2">
      <c r="A233" s="9" t="s">
        <v>146</v>
      </c>
      <c r="B233" s="10" t="s">
        <v>147</v>
      </c>
      <c r="C233" s="14" t="s">
        <v>143</v>
      </c>
      <c r="D233" s="10"/>
      <c r="E233" s="3" t="s">
        <v>144</v>
      </c>
      <c r="F233" s="3" t="s">
        <v>145</v>
      </c>
      <c r="G233" s="3" t="s">
        <v>20</v>
      </c>
      <c r="H233" s="3" t="s">
        <v>67</v>
      </c>
      <c r="I233" s="3">
        <v>8</v>
      </c>
      <c r="J233" s="3">
        <v>6</v>
      </c>
      <c r="K233" s="3">
        <v>12</v>
      </c>
      <c r="L233" s="3">
        <v>6</v>
      </c>
      <c r="M233" s="3">
        <v>0</v>
      </c>
      <c r="O233" s="3">
        <f t="shared" si="16"/>
        <v>24</v>
      </c>
    </row>
    <row r="234" spans="1:15" x14ac:dyDescent="0.2">
      <c r="A234" s="4" t="s">
        <v>277</v>
      </c>
      <c r="B234" s="10" t="s">
        <v>278</v>
      </c>
      <c r="C234" s="14" t="s">
        <v>279</v>
      </c>
      <c r="D234" s="10"/>
      <c r="E234" s="3" t="s">
        <v>280</v>
      </c>
      <c r="F234" s="3" t="s">
        <v>281</v>
      </c>
      <c r="G234" s="3" t="s">
        <v>20</v>
      </c>
      <c r="H234" s="3" t="s">
        <v>67</v>
      </c>
      <c r="I234" s="3">
        <v>8</v>
      </c>
      <c r="J234" s="3">
        <v>0</v>
      </c>
      <c r="K234" s="3">
        <v>22</v>
      </c>
      <c r="L234" s="3">
        <v>6</v>
      </c>
      <c r="M234" s="3">
        <v>0</v>
      </c>
      <c r="N234" s="3">
        <v>0</v>
      </c>
      <c r="O234" s="3">
        <f t="shared" si="16"/>
        <v>28</v>
      </c>
    </row>
    <row r="235" spans="1:15" x14ac:dyDescent="0.2">
      <c r="A235" s="4" t="s">
        <v>1698</v>
      </c>
      <c r="B235" s="10" t="s">
        <v>1699</v>
      </c>
      <c r="C235" s="14" t="s">
        <v>1638</v>
      </c>
      <c r="D235" s="10"/>
      <c r="E235" s="3" t="s">
        <v>576</v>
      </c>
      <c r="F235" s="3" t="s">
        <v>1639</v>
      </c>
      <c r="G235" s="3" t="s">
        <v>20</v>
      </c>
      <c r="H235" s="3" t="s">
        <v>67</v>
      </c>
      <c r="I235" s="3">
        <v>8</v>
      </c>
      <c r="J235" s="3">
        <v>18</v>
      </c>
      <c r="K235" s="3">
        <v>12</v>
      </c>
      <c r="L235" s="3">
        <v>0</v>
      </c>
      <c r="M235" s="3">
        <v>0</v>
      </c>
      <c r="O235" s="3">
        <f t="shared" si="16"/>
        <v>30</v>
      </c>
    </row>
    <row r="236" spans="1:15" x14ac:dyDescent="0.2">
      <c r="A236" s="4" t="s">
        <v>1674</v>
      </c>
      <c r="B236" s="10" t="s">
        <v>1675</v>
      </c>
      <c r="C236" s="14" t="s">
        <v>1638</v>
      </c>
      <c r="D236" s="10"/>
      <c r="E236" s="3" t="s">
        <v>576</v>
      </c>
      <c r="F236" s="3" t="s">
        <v>1639</v>
      </c>
      <c r="G236" s="3" t="s">
        <v>20</v>
      </c>
      <c r="H236" s="3" t="s">
        <v>67</v>
      </c>
      <c r="I236" s="3">
        <v>8</v>
      </c>
      <c r="J236" s="3">
        <v>6</v>
      </c>
      <c r="K236" s="3">
        <v>12</v>
      </c>
      <c r="L236" s="3">
        <v>14</v>
      </c>
      <c r="M236" s="3">
        <v>0</v>
      </c>
      <c r="N236" s="3">
        <v>0</v>
      </c>
      <c r="O236" s="3">
        <f t="shared" si="16"/>
        <v>32</v>
      </c>
    </row>
    <row r="237" spans="1:15" x14ac:dyDescent="0.2">
      <c r="A237" s="4" t="s">
        <v>578</v>
      </c>
      <c r="B237" s="10" t="s">
        <v>579</v>
      </c>
      <c r="C237" s="14" t="s">
        <v>575</v>
      </c>
      <c r="D237" s="10"/>
      <c r="E237" s="3" t="s">
        <v>576</v>
      </c>
      <c r="F237" s="3" t="s">
        <v>577</v>
      </c>
      <c r="G237" s="3" t="s">
        <v>20</v>
      </c>
      <c r="H237" s="3" t="s">
        <v>67</v>
      </c>
      <c r="I237" s="3">
        <v>8</v>
      </c>
      <c r="J237" s="3">
        <v>18</v>
      </c>
      <c r="K237" s="3">
        <v>15</v>
      </c>
      <c r="L237" s="3">
        <v>0</v>
      </c>
      <c r="M237" s="3">
        <v>0</v>
      </c>
      <c r="O237" s="3">
        <f t="shared" si="16"/>
        <v>33</v>
      </c>
    </row>
    <row r="238" spans="1:15" x14ac:dyDescent="0.2">
      <c r="A238" s="4" t="s">
        <v>1249</v>
      </c>
      <c r="B238" s="10" t="s">
        <v>1250</v>
      </c>
      <c r="C238" s="14" t="s">
        <v>1251</v>
      </c>
      <c r="D238" s="10"/>
      <c r="E238" s="3" t="s">
        <v>203</v>
      </c>
      <c r="F238" s="3" t="s">
        <v>1252</v>
      </c>
      <c r="G238" s="3" t="s">
        <v>20</v>
      </c>
      <c r="H238" s="3" t="s">
        <v>67</v>
      </c>
      <c r="I238" s="3">
        <v>8</v>
      </c>
      <c r="J238" s="3">
        <v>6</v>
      </c>
      <c r="K238" s="3">
        <v>25</v>
      </c>
      <c r="L238" s="3">
        <v>6</v>
      </c>
      <c r="O238" s="3">
        <f t="shared" si="16"/>
        <v>37</v>
      </c>
    </row>
    <row r="239" spans="1:15" x14ac:dyDescent="0.2">
      <c r="A239" s="4" t="s">
        <v>446</v>
      </c>
      <c r="B239" s="10" t="s">
        <v>447</v>
      </c>
      <c r="C239" s="14" t="s">
        <v>437</v>
      </c>
      <c r="D239" s="10"/>
      <c r="E239" s="3" t="s">
        <v>203</v>
      </c>
      <c r="F239" s="3" t="s">
        <v>423</v>
      </c>
      <c r="G239" s="3" t="s">
        <v>20</v>
      </c>
      <c r="H239" s="3" t="s">
        <v>67</v>
      </c>
      <c r="I239" s="3">
        <v>8</v>
      </c>
      <c r="J239" s="3">
        <v>11</v>
      </c>
      <c r="K239" s="3">
        <v>22</v>
      </c>
      <c r="L239" s="3">
        <v>6</v>
      </c>
      <c r="M239" s="3">
        <v>0</v>
      </c>
      <c r="O239" s="3">
        <f t="shared" si="16"/>
        <v>39</v>
      </c>
    </row>
    <row r="240" spans="1:15" x14ac:dyDescent="0.2">
      <c r="A240" s="4" t="s">
        <v>1678</v>
      </c>
      <c r="B240" s="10" t="s">
        <v>1679</v>
      </c>
      <c r="C240" s="14" t="s">
        <v>1638</v>
      </c>
      <c r="D240" s="10"/>
      <c r="E240" s="3" t="s">
        <v>576</v>
      </c>
      <c r="F240" s="3" t="s">
        <v>1639</v>
      </c>
      <c r="G240" s="3" t="s">
        <v>20</v>
      </c>
      <c r="H240" s="3" t="s">
        <v>67</v>
      </c>
      <c r="I240" s="3">
        <v>8</v>
      </c>
      <c r="J240" s="3">
        <v>18</v>
      </c>
      <c r="K240" s="3">
        <v>16</v>
      </c>
      <c r="L240" s="3">
        <v>6</v>
      </c>
      <c r="M240" s="3">
        <v>0</v>
      </c>
      <c r="N240" s="3">
        <v>0</v>
      </c>
      <c r="O240" s="3">
        <f t="shared" si="16"/>
        <v>40</v>
      </c>
    </row>
    <row r="241" spans="1:15" x14ac:dyDescent="0.2">
      <c r="A241" s="4" t="s">
        <v>458</v>
      </c>
      <c r="B241" s="10" t="s">
        <v>459</v>
      </c>
      <c r="C241" s="14" t="s">
        <v>437</v>
      </c>
      <c r="D241" s="10"/>
      <c r="E241" s="3" t="s">
        <v>203</v>
      </c>
      <c r="F241" s="3" t="s">
        <v>423</v>
      </c>
      <c r="G241" s="3" t="s">
        <v>20</v>
      </c>
      <c r="H241" s="3" t="s">
        <v>67</v>
      </c>
      <c r="I241" s="3">
        <v>8</v>
      </c>
      <c r="J241" s="3">
        <v>18</v>
      </c>
      <c r="K241" s="3">
        <v>25</v>
      </c>
      <c r="L241" s="3">
        <v>6</v>
      </c>
      <c r="M241" s="3">
        <v>0</v>
      </c>
      <c r="O241" s="3">
        <f t="shared" si="16"/>
        <v>49</v>
      </c>
    </row>
    <row r="242" spans="1:15" x14ac:dyDescent="0.2">
      <c r="A242" s="3" t="s">
        <v>2321</v>
      </c>
      <c r="B242" s="3" t="s">
        <v>2322</v>
      </c>
      <c r="C242" s="14" t="s">
        <v>2318</v>
      </c>
      <c r="E242" s="3" t="s">
        <v>2308</v>
      </c>
      <c r="F242" s="3" t="s">
        <v>2309</v>
      </c>
      <c r="G242" s="3" t="s">
        <v>20</v>
      </c>
      <c r="H242" s="3" t="s">
        <v>67</v>
      </c>
      <c r="I242" s="3">
        <v>8</v>
      </c>
      <c r="J242" s="3">
        <v>11</v>
      </c>
      <c r="K242" s="3">
        <v>11</v>
      </c>
      <c r="L242" s="3">
        <v>25</v>
      </c>
      <c r="M242" s="3">
        <v>6</v>
      </c>
      <c r="O242" s="3">
        <v>53</v>
      </c>
    </row>
    <row r="243" spans="1:15" x14ac:dyDescent="0.2">
      <c r="A243" s="5" t="s">
        <v>1775</v>
      </c>
      <c r="B243" s="10" t="s">
        <v>1776</v>
      </c>
      <c r="C243" s="14" t="s">
        <v>1743</v>
      </c>
      <c r="D243" s="10"/>
      <c r="E243" s="3" t="s">
        <v>1744</v>
      </c>
      <c r="F243" s="3" t="s">
        <v>1744</v>
      </c>
      <c r="G243" s="3" t="s">
        <v>20</v>
      </c>
      <c r="H243" s="3" t="s">
        <v>67</v>
      </c>
      <c r="I243" s="3">
        <v>8</v>
      </c>
      <c r="J243" s="3">
        <v>9</v>
      </c>
      <c r="K243" s="3">
        <v>9</v>
      </c>
      <c r="L243" s="3">
        <v>6</v>
      </c>
      <c r="M243" s="3">
        <v>30</v>
      </c>
      <c r="O243" s="3">
        <f t="shared" ref="O243:O254" si="17">SUM(J243:N243)</f>
        <v>54</v>
      </c>
    </row>
    <row r="244" spans="1:15" x14ac:dyDescent="0.2">
      <c r="A244" s="4" t="s">
        <v>580</v>
      </c>
      <c r="B244" s="10" t="s">
        <v>581</v>
      </c>
      <c r="C244" s="14" t="s">
        <v>575</v>
      </c>
      <c r="D244" s="10"/>
      <c r="E244" s="3" t="s">
        <v>576</v>
      </c>
      <c r="F244" s="3" t="s">
        <v>577</v>
      </c>
      <c r="G244" s="3" t="s">
        <v>20</v>
      </c>
      <c r="H244" s="3" t="s">
        <v>67</v>
      </c>
      <c r="I244" s="3">
        <v>8</v>
      </c>
      <c r="J244" s="3">
        <v>16</v>
      </c>
      <c r="K244" s="3">
        <v>25</v>
      </c>
      <c r="L244" s="3">
        <v>14</v>
      </c>
      <c r="M244" s="3">
        <v>0</v>
      </c>
      <c r="O244" s="3">
        <f t="shared" si="17"/>
        <v>55</v>
      </c>
    </row>
    <row r="245" spans="1:15" x14ac:dyDescent="0.2">
      <c r="A245" s="4" t="s">
        <v>1186</v>
      </c>
      <c r="B245" s="10" t="s">
        <v>1187</v>
      </c>
      <c r="C245" s="14" t="s">
        <v>1185</v>
      </c>
      <c r="D245" s="10"/>
      <c r="E245" s="3" t="s">
        <v>280</v>
      </c>
      <c r="F245" s="3" t="s">
        <v>1180</v>
      </c>
      <c r="G245" s="3" t="s">
        <v>20</v>
      </c>
      <c r="H245" s="3" t="s">
        <v>67</v>
      </c>
      <c r="I245" s="3">
        <v>8</v>
      </c>
      <c r="J245" s="3">
        <v>18</v>
      </c>
      <c r="K245" s="3">
        <v>25</v>
      </c>
      <c r="L245" s="3">
        <v>6</v>
      </c>
      <c r="M245" s="3">
        <v>6</v>
      </c>
      <c r="O245" s="3">
        <f t="shared" si="17"/>
        <v>55</v>
      </c>
    </row>
    <row r="246" spans="1:15" x14ac:dyDescent="0.2">
      <c r="A246" s="9" t="s">
        <v>141</v>
      </c>
      <c r="B246" s="10" t="s">
        <v>142</v>
      </c>
      <c r="C246" s="14" t="s">
        <v>143</v>
      </c>
      <c r="D246" s="10"/>
      <c r="E246" s="3" t="s">
        <v>144</v>
      </c>
      <c r="F246" s="3" t="s">
        <v>145</v>
      </c>
      <c r="G246" s="3" t="s">
        <v>20</v>
      </c>
      <c r="H246" s="3" t="s">
        <v>67</v>
      </c>
      <c r="I246" s="3">
        <v>8</v>
      </c>
      <c r="J246" s="3">
        <v>19</v>
      </c>
      <c r="K246" s="3">
        <v>22</v>
      </c>
      <c r="L246" s="3">
        <v>6</v>
      </c>
      <c r="M246" s="3">
        <v>20</v>
      </c>
      <c r="O246" s="3">
        <f t="shared" si="17"/>
        <v>67</v>
      </c>
    </row>
    <row r="247" spans="1:15" x14ac:dyDescent="0.2">
      <c r="A247" s="5" t="s">
        <v>450</v>
      </c>
      <c r="B247" s="10" t="s">
        <v>451</v>
      </c>
      <c r="C247" s="14" t="s">
        <v>437</v>
      </c>
      <c r="D247" s="10"/>
      <c r="E247" s="3" t="s">
        <v>203</v>
      </c>
      <c r="F247" s="3" t="s">
        <v>423</v>
      </c>
      <c r="G247" s="3" t="s">
        <v>20</v>
      </c>
      <c r="H247" s="3" t="s">
        <v>67</v>
      </c>
      <c r="I247" s="3">
        <v>8</v>
      </c>
      <c r="J247" s="3">
        <v>18</v>
      </c>
      <c r="K247" s="3">
        <v>25</v>
      </c>
      <c r="L247" s="3">
        <v>25</v>
      </c>
      <c r="M247" s="3">
        <v>0</v>
      </c>
      <c r="O247" s="3">
        <f t="shared" si="17"/>
        <v>68</v>
      </c>
    </row>
    <row r="248" spans="1:15" x14ac:dyDescent="0.2">
      <c r="A248" s="4" t="s">
        <v>1642</v>
      </c>
      <c r="B248" s="10" t="s">
        <v>1643</v>
      </c>
      <c r="C248" s="14" t="s">
        <v>1638</v>
      </c>
      <c r="D248" s="10"/>
      <c r="E248" s="3" t="s">
        <v>576</v>
      </c>
      <c r="F248" s="3" t="s">
        <v>1639</v>
      </c>
      <c r="G248" s="3" t="s">
        <v>20</v>
      </c>
      <c r="H248" s="3" t="s">
        <v>67</v>
      </c>
      <c r="I248" s="3">
        <v>8</v>
      </c>
      <c r="J248" s="3">
        <v>11</v>
      </c>
      <c r="K248" s="3">
        <v>25</v>
      </c>
      <c r="L248" s="3">
        <v>25</v>
      </c>
      <c r="M248" s="3">
        <v>20</v>
      </c>
      <c r="N248" s="3">
        <v>0</v>
      </c>
      <c r="O248" s="3">
        <f t="shared" si="17"/>
        <v>81</v>
      </c>
    </row>
    <row r="249" spans="1:15" x14ac:dyDescent="0.2">
      <c r="A249" s="4" t="s">
        <v>1265</v>
      </c>
      <c r="B249" s="10" t="s">
        <v>1266</v>
      </c>
      <c r="C249" s="14" t="s">
        <v>1267</v>
      </c>
      <c r="D249" s="10"/>
      <c r="E249" s="3" t="s">
        <v>203</v>
      </c>
      <c r="F249" s="3" t="s">
        <v>1268</v>
      </c>
      <c r="G249" s="3" t="s">
        <v>20</v>
      </c>
      <c r="H249" s="3" t="s">
        <v>21</v>
      </c>
      <c r="I249" s="3">
        <v>9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f t="shared" si="17"/>
        <v>0</v>
      </c>
    </row>
    <row r="250" spans="1:15" x14ac:dyDescent="0.2">
      <c r="A250" s="4" t="s">
        <v>1777</v>
      </c>
      <c r="B250" s="10" t="s">
        <v>1778</v>
      </c>
      <c r="C250" s="14" t="s">
        <v>1743</v>
      </c>
      <c r="D250" s="10"/>
      <c r="E250" s="3" t="s">
        <v>1744</v>
      </c>
      <c r="F250" s="3" t="s">
        <v>1744</v>
      </c>
      <c r="G250" s="3" t="s">
        <v>20</v>
      </c>
      <c r="H250" s="3" t="s">
        <v>67</v>
      </c>
      <c r="I250" s="3">
        <v>9</v>
      </c>
      <c r="J250" s="3">
        <v>6</v>
      </c>
      <c r="K250" s="3">
        <v>19</v>
      </c>
      <c r="L250" s="3">
        <v>6</v>
      </c>
      <c r="M250" s="3">
        <v>3</v>
      </c>
      <c r="O250" s="3">
        <f t="shared" si="17"/>
        <v>34</v>
      </c>
    </row>
    <row r="251" spans="1:15" x14ac:dyDescent="0.2">
      <c r="A251" s="4" t="s">
        <v>753</v>
      </c>
      <c r="B251" s="10" t="s">
        <v>754</v>
      </c>
      <c r="C251" s="14" t="s">
        <v>674</v>
      </c>
      <c r="D251" s="10"/>
      <c r="E251" s="3" t="s">
        <v>65</v>
      </c>
      <c r="F251" s="3" t="s">
        <v>675</v>
      </c>
      <c r="G251" s="3" t="s">
        <v>20</v>
      </c>
      <c r="H251" s="3" t="s">
        <v>67</v>
      </c>
      <c r="I251" s="3">
        <v>9</v>
      </c>
      <c r="J251" s="3">
        <v>11</v>
      </c>
      <c r="K251" s="3">
        <v>12</v>
      </c>
      <c r="L251" s="3">
        <v>6</v>
      </c>
      <c r="M251" s="3">
        <v>6</v>
      </c>
      <c r="O251" s="3">
        <f t="shared" si="17"/>
        <v>35</v>
      </c>
    </row>
    <row r="252" spans="1:15" x14ac:dyDescent="0.2">
      <c r="A252" s="4" t="s">
        <v>187</v>
      </c>
      <c r="B252" s="10" t="s">
        <v>188</v>
      </c>
      <c r="C252" s="14" t="s">
        <v>184</v>
      </c>
      <c r="D252" s="10"/>
      <c r="E252" s="3" t="s">
        <v>185</v>
      </c>
      <c r="F252" s="3" t="s">
        <v>186</v>
      </c>
      <c r="G252" s="3" t="s">
        <v>20</v>
      </c>
      <c r="H252" s="3" t="s">
        <v>67</v>
      </c>
      <c r="I252" s="3">
        <v>9</v>
      </c>
      <c r="J252" s="3">
        <v>18</v>
      </c>
      <c r="K252" s="3">
        <v>3</v>
      </c>
      <c r="L252" s="3">
        <v>6</v>
      </c>
      <c r="M252" s="3">
        <v>20</v>
      </c>
      <c r="O252" s="3">
        <f t="shared" si="17"/>
        <v>47</v>
      </c>
    </row>
    <row r="253" spans="1:15" x14ac:dyDescent="0.2">
      <c r="A253" s="4" t="s">
        <v>1813</v>
      </c>
      <c r="B253" s="10" t="s">
        <v>1814</v>
      </c>
      <c r="C253" s="14" t="s">
        <v>1743</v>
      </c>
      <c r="D253" s="10"/>
      <c r="E253" s="3" t="s">
        <v>1744</v>
      </c>
      <c r="F253" s="3" t="s">
        <v>1744</v>
      </c>
      <c r="G253" s="3" t="s">
        <v>20</v>
      </c>
      <c r="H253" s="3" t="s">
        <v>67</v>
      </c>
      <c r="I253" s="3">
        <v>9</v>
      </c>
      <c r="J253" s="3">
        <v>18</v>
      </c>
      <c r="K253" s="3">
        <v>16</v>
      </c>
      <c r="L253" s="3">
        <v>6</v>
      </c>
      <c r="M253" s="3">
        <v>20</v>
      </c>
      <c r="O253" s="3">
        <f t="shared" si="17"/>
        <v>60</v>
      </c>
    </row>
    <row r="254" spans="1:15" x14ac:dyDescent="0.2">
      <c r="A254" s="9" t="s">
        <v>157</v>
      </c>
      <c r="B254" s="10" t="s">
        <v>158</v>
      </c>
      <c r="C254" s="14" t="s">
        <v>152</v>
      </c>
      <c r="D254" s="10"/>
      <c r="E254" s="3" t="s">
        <v>144</v>
      </c>
      <c r="F254" s="3" t="s">
        <v>145</v>
      </c>
      <c r="G254" s="3" t="s">
        <v>20</v>
      </c>
      <c r="H254" s="3" t="s">
        <v>21</v>
      </c>
      <c r="I254" s="3">
        <v>10</v>
      </c>
      <c r="J254" s="3">
        <v>0</v>
      </c>
      <c r="K254" s="3">
        <v>0</v>
      </c>
      <c r="L254" s="3">
        <v>4</v>
      </c>
      <c r="M254" s="3">
        <v>0</v>
      </c>
      <c r="O254" s="3">
        <f t="shared" si="17"/>
        <v>4</v>
      </c>
    </row>
    <row r="255" spans="1:15" x14ac:dyDescent="0.2">
      <c r="A255" s="3" t="s">
        <v>2272</v>
      </c>
      <c r="B255" s="3" t="s">
        <v>2273</v>
      </c>
      <c r="C255" s="14" t="s">
        <v>2225</v>
      </c>
      <c r="E255" s="3" t="s">
        <v>2226</v>
      </c>
      <c r="F255" s="3" t="s">
        <v>2227</v>
      </c>
      <c r="G255" s="3" t="s">
        <v>20</v>
      </c>
      <c r="H255" s="3" t="s">
        <v>67</v>
      </c>
      <c r="I255" s="3">
        <v>10</v>
      </c>
      <c r="J255" s="3">
        <v>6</v>
      </c>
      <c r="K255" s="3">
        <v>0</v>
      </c>
      <c r="L255" s="3">
        <v>0</v>
      </c>
      <c r="M255" s="3">
        <v>0</v>
      </c>
      <c r="O255" s="3">
        <v>6</v>
      </c>
    </row>
    <row r="256" spans="1:15" x14ac:dyDescent="0.2">
      <c r="A256" s="4" t="s">
        <v>1140</v>
      </c>
      <c r="B256" s="10" t="s">
        <v>1141</v>
      </c>
      <c r="C256" s="14" t="s">
        <v>1142</v>
      </c>
      <c r="D256" s="10"/>
      <c r="E256" s="3" t="s">
        <v>576</v>
      </c>
      <c r="F256" s="3" t="s">
        <v>1143</v>
      </c>
      <c r="G256" s="3" t="s">
        <v>20</v>
      </c>
      <c r="H256" s="3" t="s">
        <v>21</v>
      </c>
      <c r="I256" s="3">
        <v>10</v>
      </c>
      <c r="J256" s="3">
        <v>3</v>
      </c>
      <c r="K256" s="3">
        <v>6</v>
      </c>
      <c r="L256" s="3">
        <v>8</v>
      </c>
      <c r="M256" s="3">
        <v>8</v>
      </c>
      <c r="O256" s="3">
        <f t="shared" ref="O256:O265" si="18">SUM(J256:N256)</f>
        <v>25</v>
      </c>
    </row>
    <row r="257" spans="1:15" x14ac:dyDescent="0.2">
      <c r="A257" s="4" t="s">
        <v>1160</v>
      </c>
      <c r="B257" s="10" t="s">
        <v>1161</v>
      </c>
      <c r="C257" s="14" t="s">
        <v>1142</v>
      </c>
      <c r="D257" s="10"/>
      <c r="E257" s="3" t="s">
        <v>576</v>
      </c>
      <c r="F257" s="3" t="s">
        <v>1143</v>
      </c>
      <c r="G257" s="3" t="s">
        <v>20</v>
      </c>
      <c r="H257" s="3" t="s">
        <v>21</v>
      </c>
      <c r="I257" s="3">
        <v>10</v>
      </c>
      <c r="J257" s="3">
        <v>12</v>
      </c>
      <c r="K257" s="3">
        <v>6</v>
      </c>
      <c r="L257" s="3">
        <v>0</v>
      </c>
      <c r="M257" s="3">
        <v>8</v>
      </c>
      <c r="O257" s="3">
        <f t="shared" si="18"/>
        <v>26</v>
      </c>
    </row>
    <row r="258" spans="1:15" x14ac:dyDescent="0.2">
      <c r="A258" s="4" t="s">
        <v>1146</v>
      </c>
      <c r="B258" s="10" t="s">
        <v>1147</v>
      </c>
      <c r="C258" s="14" t="s">
        <v>1142</v>
      </c>
      <c r="D258" s="10"/>
      <c r="E258" s="3" t="s">
        <v>576</v>
      </c>
      <c r="F258" s="3" t="s">
        <v>1143</v>
      </c>
      <c r="G258" s="3" t="s">
        <v>20</v>
      </c>
      <c r="H258" s="3" t="s">
        <v>21</v>
      </c>
      <c r="I258" s="3">
        <v>10</v>
      </c>
      <c r="J258" s="3">
        <v>18</v>
      </c>
      <c r="K258" s="3">
        <v>6</v>
      </c>
      <c r="L258" s="3">
        <v>10</v>
      </c>
      <c r="M258" s="3">
        <v>0</v>
      </c>
      <c r="O258" s="3">
        <f t="shared" si="18"/>
        <v>34</v>
      </c>
    </row>
    <row r="259" spans="1:15" x14ac:dyDescent="0.2">
      <c r="A259" s="4" t="s">
        <v>1440</v>
      </c>
      <c r="B259" s="10" t="s">
        <v>1441</v>
      </c>
      <c r="C259" s="14" t="s">
        <v>1442</v>
      </c>
      <c r="D259" s="10"/>
      <c r="E259" s="3" t="s">
        <v>1443</v>
      </c>
      <c r="F259" s="3" t="s">
        <v>1444</v>
      </c>
      <c r="G259" s="3" t="s">
        <v>20</v>
      </c>
      <c r="H259" s="3" t="s">
        <v>67</v>
      </c>
      <c r="I259" s="3">
        <v>10</v>
      </c>
      <c r="J259" s="3">
        <v>2</v>
      </c>
      <c r="K259" s="3">
        <v>22</v>
      </c>
      <c r="L259" s="3">
        <v>25</v>
      </c>
      <c r="M259" s="3">
        <v>0</v>
      </c>
      <c r="O259" s="3">
        <f t="shared" si="18"/>
        <v>49</v>
      </c>
    </row>
    <row r="260" spans="1:15" x14ac:dyDescent="0.2">
      <c r="A260" s="4" t="s">
        <v>590</v>
      </c>
      <c r="B260" s="10" t="s">
        <v>591</v>
      </c>
      <c r="C260" s="14" t="s">
        <v>592</v>
      </c>
      <c r="D260" s="10"/>
      <c r="E260" s="3" t="s">
        <v>576</v>
      </c>
      <c r="F260" s="3" t="s">
        <v>577</v>
      </c>
      <c r="G260" s="3" t="s">
        <v>20</v>
      </c>
      <c r="H260" s="3" t="s">
        <v>21</v>
      </c>
      <c r="I260" s="3">
        <v>11</v>
      </c>
      <c r="J260" s="3">
        <v>0</v>
      </c>
      <c r="K260" s="3">
        <v>0</v>
      </c>
      <c r="L260" s="3">
        <v>3</v>
      </c>
      <c r="M260" s="3">
        <v>0</v>
      </c>
      <c r="O260" s="3">
        <f t="shared" si="18"/>
        <v>3</v>
      </c>
    </row>
    <row r="261" spans="1:15" x14ac:dyDescent="0.2">
      <c r="A261" s="4" t="s">
        <v>1680</v>
      </c>
      <c r="B261" s="10" t="s">
        <v>1681</v>
      </c>
      <c r="C261" s="14" t="s">
        <v>1638</v>
      </c>
      <c r="D261" s="10"/>
      <c r="E261" s="3" t="s">
        <v>576</v>
      </c>
      <c r="F261" s="3" t="s">
        <v>1639</v>
      </c>
      <c r="G261" s="3" t="s">
        <v>20</v>
      </c>
      <c r="H261" s="3" t="s">
        <v>67</v>
      </c>
      <c r="I261" s="3">
        <v>11</v>
      </c>
      <c r="J261" s="3">
        <v>6</v>
      </c>
      <c r="K261" s="3">
        <v>0</v>
      </c>
      <c r="L261" s="3">
        <v>6</v>
      </c>
      <c r="M261" s="3">
        <v>0</v>
      </c>
      <c r="N261" s="3">
        <v>0</v>
      </c>
      <c r="O261" s="3">
        <f t="shared" si="18"/>
        <v>12</v>
      </c>
    </row>
    <row r="262" spans="1:15" x14ac:dyDescent="0.2">
      <c r="A262" s="4" t="s">
        <v>342</v>
      </c>
      <c r="B262" s="10" t="s">
        <v>343</v>
      </c>
      <c r="C262" s="14" t="s">
        <v>335</v>
      </c>
      <c r="D262" s="10"/>
      <c r="E262" s="3" t="s">
        <v>203</v>
      </c>
      <c r="F262" s="3" t="s">
        <v>332</v>
      </c>
      <c r="G262" s="3" t="s">
        <v>20</v>
      </c>
      <c r="H262" s="3" t="s">
        <v>67</v>
      </c>
      <c r="I262" s="3">
        <v>11</v>
      </c>
      <c r="J262" s="3">
        <v>2</v>
      </c>
      <c r="K262" s="3">
        <v>3</v>
      </c>
      <c r="L262" s="3">
        <v>8</v>
      </c>
      <c r="M262" s="3">
        <v>0</v>
      </c>
      <c r="O262" s="3">
        <f t="shared" si="18"/>
        <v>13</v>
      </c>
    </row>
    <row r="263" spans="1:15" x14ac:dyDescent="0.2">
      <c r="A263" s="4" t="s">
        <v>688</v>
      </c>
      <c r="B263" s="10" t="s">
        <v>689</v>
      </c>
      <c r="C263" s="14" t="s">
        <v>674</v>
      </c>
      <c r="D263" s="10"/>
      <c r="E263" s="3" t="s">
        <v>65</v>
      </c>
      <c r="F263" s="3" t="s">
        <v>675</v>
      </c>
      <c r="G263" s="3" t="s">
        <v>20</v>
      </c>
      <c r="H263" s="3" t="s">
        <v>67</v>
      </c>
      <c r="I263" s="3">
        <v>11</v>
      </c>
      <c r="J263" s="3">
        <v>6</v>
      </c>
      <c r="K263" s="3">
        <v>3</v>
      </c>
      <c r="L263" s="3">
        <v>6</v>
      </c>
      <c r="M263" s="3">
        <v>0</v>
      </c>
      <c r="O263" s="3">
        <f t="shared" si="18"/>
        <v>15</v>
      </c>
    </row>
    <row r="264" spans="1:15" x14ac:dyDescent="0.2">
      <c r="A264" s="4" t="s">
        <v>739</v>
      </c>
      <c r="B264" s="10" t="s">
        <v>740</v>
      </c>
      <c r="C264" s="14" t="s">
        <v>674</v>
      </c>
      <c r="D264" s="10"/>
      <c r="E264" s="3" t="s">
        <v>65</v>
      </c>
      <c r="F264" s="3" t="s">
        <v>675</v>
      </c>
      <c r="G264" s="3" t="s">
        <v>20</v>
      </c>
      <c r="H264" s="3" t="s">
        <v>67</v>
      </c>
      <c r="I264" s="3">
        <v>11</v>
      </c>
      <c r="J264" s="3">
        <v>11</v>
      </c>
      <c r="K264" s="3">
        <v>12</v>
      </c>
      <c r="L264" s="3">
        <v>0</v>
      </c>
      <c r="M264" s="3">
        <v>0</v>
      </c>
      <c r="O264" s="3">
        <f t="shared" si="18"/>
        <v>23</v>
      </c>
    </row>
    <row r="265" spans="1:15" x14ac:dyDescent="0.2">
      <c r="A265" s="4" t="s">
        <v>996</v>
      </c>
      <c r="B265" s="10" t="s">
        <v>997</v>
      </c>
      <c r="C265" s="14" t="s">
        <v>991</v>
      </c>
      <c r="D265" s="10"/>
      <c r="E265" s="3" t="s">
        <v>987</v>
      </c>
      <c r="F265" s="3" t="s">
        <v>988</v>
      </c>
      <c r="G265" s="3" t="s">
        <v>20</v>
      </c>
      <c r="H265" s="3" t="s">
        <v>67</v>
      </c>
      <c r="I265" s="3">
        <v>11</v>
      </c>
      <c r="J265" s="3">
        <v>6</v>
      </c>
      <c r="K265" s="3">
        <v>10</v>
      </c>
      <c r="L265" s="3">
        <v>10</v>
      </c>
      <c r="M265" s="3">
        <v>0</v>
      </c>
      <c r="O265" s="3">
        <f t="shared" si="18"/>
        <v>26</v>
      </c>
    </row>
    <row r="266" spans="1:15" x14ac:dyDescent="0.2">
      <c r="A266" s="3" t="s">
        <v>2264</v>
      </c>
      <c r="B266" s="3" t="s">
        <v>2265</v>
      </c>
      <c r="C266" s="14" t="s">
        <v>2225</v>
      </c>
      <c r="E266" s="3" t="s">
        <v>2226</v>
      </c>
      <c r="F266" s="3" t="s">
        <v>2227</v>
      </c>
      <c r="G266" s="3" t="s">
        <v>20</v>
      </c>
      <c r="H266" s="3" t="s">
        <v>67</v>
      </c>
      <c r="I266" s="3">
        <v>11</v>
      </c>
      <c r="J266" s="3">
        <v>4</v>
      </c>
      <c r="K266" s="3">
        <v>22</v>
      </c>
      <c r="L266" s="3">
        <v>6</v>
      </c>
      <c r="M266" s="3">
        <v>0</v>
      </c>
      <c r="O266" s="3">
        <v>32</v>
      </c>
    </row>
    <row r="267" spans="1:15" x14ac:dyDescent="0.2">
      <c r="A267" s="4" t="s">
        <v>1773</v>
      </c>
      <c r="B267" s="10" t="s">
        <v>1774</v>
      </c>
      <c r="C267" s="14" t="s">
        <v>1743</v>
      </c>
      <c r="D267" s="10"/>
      <c r="E267" s="3" t="s">
        <v>1744</v>
      </c>
      <c r="F267" s="3" t="s">
        <v>1744</v>
      </c>
      <c r="G267" s="3" t="s">
        <v>20</v>
      </c>
      <c r="H267" s="3" t="s">
        <v>67</v>
      </c>
      <c r="I267" s="3">
        <v>11</v>
      </c>
      <c r="J267" s="3">
        <v>18</v>
      </c>
      <c r="K267" s="3">
        <v>9</v>
      </c>
      <c r="L267" s="3">
        <v>6</v>
      </c>
      <c r="M267" s="3">
        <v>3</v>
      </c>
      <c r="O267" s="3">
        <f>SUM(J267:N267)</f>
        <v>36</v>
      </c>
    </row>
    <row r="268" spans="1:15" x14ac:dyDescent="0.2">
      <c r="A268" s="4" t="s">
        <v>1451</v>
      </c>
      <c r="B268" s="10" t="s">
        <v>1452</v>
      </c>
      <c r="C268" s="14" t="s">
        <v>1442</v>
      </c>
      <c r="D268" s="10"/>
      <c r="E268" s="3" t="s">
        <v>1443</v>
      </c>
      <c r="F268" s="3" t="s">
        <v>1444</v>
      </c>
      <c r="G268" s="3" t="s">
        <v>20</v>
      </c>
      <c r="H268" s="3" t="s">
        <v>67</v>
      </c>
      <c r="I268" s="3">
        <v>11</v>
      </c>
      <c r="J268" s="3">
        <v>18</v>
      </c>
      <c r="K268" s="3">
        <v>22</v>
      </c>
      <c r="L268" s="3">
        <v>0</v>
      </c>
      <c r="M268" s="3">
        <v>0</v>
      </c>
      <c r="O268" s="3">
        <f>SUM(J268:N268)</f>
        <v>40</v>
      </c>
    </row>
    <row r="269" spans="1:15" x14ac:dyDescent="0.2">
      <c r="A269" s="4" t="s">
        <v>1424</v>
      </c>
      <c r="B269" s="10" t="s">
        <v>1425</v>
      </c>
      <c r="C269" s="14" t="s">
        <v>1420</v>
      </c>
      <c r="D269" s="10"/>
      <c r="E269" s="3" t="s">
        <v>144</v>
      </c>
      <c r="F269" s="3" t="s">
        <v>1421</v>
      </c>
      <c r="G269" s="3" t="s">
        <v>20</v>
      </c>
      <c r="H269" s="3" t="s">
        <v>67</v>
      </c>
      <c r="I269" s="3">
        <v>11</v>
      </c>
      <c r="J269" s="3">
        <v>18</v>
      </c>
      <c r="K269" s="3">
        <v>25</v>
      </c>
      <c r="L269" s="3">
        <v>14</v>
      </c>
      <c r="M269" s="3">
        <v>0</v>
      </c>
      <c r="O269" s="3">
        <f>SUM(J269:N269)</f>
        <v>57</v>
      </c>
    </row>
    <row r="270" spans="1:15" x14ac:dyDescent="0.2">
      <c r="A270" s="3" t="s">
        <v>2323</v>
      </c>
      <c r="B270" s="3" t="s">
        <v>2324</v>
      </c>
      <c r="C270" s="14" t="s">
        <v>2318</v>
      </c>
      <c r="E270" s="3" t="s">
        <v>2308</v>
      </c>
      <c r="F270" s="3" t="s">
        <v>2309</v>
      </c>
      <c r="G270" s="3" t="s">
        <v>20</v>
      </c>
      <c r="H270" s="3" t="s">
        <v>67</v>
      </c>
      <c r="I270" s="3">
        <v>11</v>
      </c>
      <c r="J270" s="3">
        <v>18</v>
      </c>
      <c r="K270" s="3">
        <v>25</v>
      </c>
      <c r="L270" s="3">
        <v>25</v>
      </c>
      <c r="M270" s="3">
        <v>30</v>
      </c>
      <c r="O270" s="3">
        <v>98</v>
      </c>
    </row>
    <row r="271" spans="1:15" x14ac:dyDescent="0.2">
      <c r="A271" s="4" t="s">
        <v>340</v>
      </c>
      <c r="B271" s="10" t="s">
        <v>341</v>
      </c>
      <c r="C271" s="14" t="s">
        <v>335</v>
      </c>
      <c r="D271" s="10"/>
      <c r="E271" s="3" t="s">
        <v>203</v>
      </c>
      <c r="F271" s="3" t="s">
        <v>332</v>
      </c>
      <c r="G271" s="3" t="s">
        <v>20</v>
      </c>
      <c r="H271" s="3" t="s">
        <v>67</v>
      </c>
      <c r="I271" s="3">
        <v>12</v>
      </c>
      <c r="J271" s="3">
        <v>2</v>
      </c>
      <c r="K271" s="3">
        <v>12</v>
      </c>
      <c r="L271" s="3">
        <v>6</v>
      </c>
      <c r="M271" s="3">
        <v>0</v>
      </c>
      <c r="O271" s="3">
        <f t="shared" ref="O271:O285" si="19">SUM(J271:N271)</f>
        <v>20</v>
      </c>
    </row>
    <row r="272" spans="1:15" x14ac:dyDescent="0.2">
      <c r="A272" s="4" t="s">
        <v>346</v>
      </c>
      <c r="B272" s="10" t="s">
        <v>347</v>
      </c>
      <c r="C272" s="14" t="s">
        <v>335</v>
      </c>
      <c r="D272" s="10"/>
      <c r="E272" s="3" t="s">
        <v>203</v>
      </c>
      <c r="F272" s="3" t="s">
        <v>332</v>
      </c>
      <c r="G272" s="3" t="s">
        <v>20</v>
      </c>
      <c r="H272" s="3" t="s">
        <v>67</v>
      </c>
      <c r="I272" s="3">
        <v>12</v>
      </c>
      <c r="J272" s="3">
        <v>0</v>
      </c>
      <c r="K272" s="3">
        <v>25</v>
      </c>
      <c r="L272" s="3">
        <v>0</v>
      </c>
      <c r="M272" s="3">
        <v>6</v>
      </c>
      <c r="O272" s="3">
        <f t="shared" si="19"/>
        <v>31</v>
      </c>
    </row>
    <row r="273" spans="1:15" x14ac:dyDescent="0.2">
      <c r="A273" s="4" t="s">
        <v>891</v>
      </c>
      <c r="B273" s="10" t="s">
        <v>892</v>
      </c>
      <c r="C273" s="14" t="s">
        <v>893</v>
      </c>
      <c r="D273" s="10"/>
      <c r="E273" s="3" t="s">
        <v>894</v>
      </c>
      <c r="F273" s="3" t="s">
        <v>895</v>
      </c>
      <c r="G273" s="3" t="s">
        <v>20</v>
      </c>
      <c r="H273" s="3" t="s">
        <v>21</v>
      </c>
      <c r="I273" s="3">
        <v>12</v>
      </c>
      <c r="J273" s="3">
        <v>18</v>
      </c>
      <c r="K273" s="3">
        <v>15</v>
      </c>
      <c r="L273" s="3">
        <v>6</v>
      </c>
      <c r="M273" s="3">
        <v>6</v>
      </c>
      <c r="N273" s="3">
        <v>0</v>
      </c>
      <c r="O273" s="3">
        <f t="shared" si="19"/>
        <v>45</v>
      </c>
    </row>
    <row r="274" spans="1:15" x14ac:dyDescent="0.2">
      <c r="A274" s="4" t="s">
        <v>288</v>
      </c>
      <c r="B274" s="10" t="s">
        <v>289</v>
      </c>
      <c r="C274" s="14" t="s">
        <v>279</v>
      </c>
      <c r="D274" s="10"/>
      <c r="E274" s="3" t="s">
        <v>280</v>
      </c>
      <c r="F274" s="3" t="s">
        <v>281</v>
      </c>
      <c r="G274" s="3" t="s">
        <v>20</v>
      </c>
      <c r="H274" s="3" t="s">
        <v>67</v>
      </c>
      <c r="I274" s="3">
        <v>12</v>
      </c>
      <c r="J274" s="3">
        <v>18</v>
      </c>
      <c r="K274" s="3">
        <v>25</v>
      </c>
      <c r="L274" s="3">
        <v>17</v>
      </c>
      <c r="M274" s="3">
        <v>4</v>
      </c>
      <c r="N274" s="3">
        <v>0</v>
      </c>
      <c r="O274" s="3">
        <f t="shared" si="19"/>
        <v>64</v>
      </c>
    </row>
    <row r="275" spans="1:15" x14ac:dyDescent="0.2">
      <c r="A275" s="4" t="s">
        <v>1298</v>
      </c>
      <c r="B275" s="10" t="s">
        <v>1299</v>
      </c>
      <c r="C275" s="14" t="s">
        <v>1273</v>
      </c>
      <c r="D275" s="10"/>
      <c r="E275" s="3" t="s">
        <v>203</v>
      </c>
      <c r="F275" s="3" t="s">
        <v>1268</v>
      </c>
      <c r="G275" s="3" t="s">
        <v>20</v>
      </c>
      <c r="H275" s="3" t="s">
        <v>67</v>
      </c>
      <c r="I275" s="3">
        <v>13</v>
      </c>
      <c r="J275" s="3">
        <v>11</v>
      </c>
      <c r="K275" s="3">
        <v>0</v>
      </c>
      <c r="L275" s="3">
        <v>14</v>
      </c>
      <c r="M275" s="3">
        <v>0</v>
      </c>
      <c r="N275" s="3">
        <v>0</v>
      </c>
      <c r="O275" s="3">
        <f t="shared" si="19"/>
        <v>25</v>
      </c>
    </row>
    <row r="276" spans="1:15" x14ac:dyDescent="0.2">
      <c r="A276" s="4" t="s">
        <v>1188</v>
      </c>
      <c r="B276" s="10" t="s">
        <v>1189</v>
      </c>
      <c r="C276" s="14" t="s">
        <v>1185</v>
      </c>
      <c r="D276" s="10"/>
      <c r="E276" s="3" t="s">
        <v>280</v>
      </c>
      <c r="F276" s="3" t="s">
        <v>1180</v>
      </c>
      <c r="G276" s="3" t="s">
        <v>20</v>
      </c>
      <c r="H276" s="3" t="s">
        <v>67</v>
      </c>
      <c r="I276" s="3">
        <v>13</v>
      </c>
      <c r="J276" s="3">
        <v>11</v>
      </c>
      <c r="K276" s="3">
        <v>13</v>
      </c>
      <c r="L276" s="3">
        <v>8</v>
      </c>
      <c r="M276" s="3">
        <v>0</v>
      </c>
      <c r="O276" s="3">
        <f t="shared" si="19"/>
        <v>32</v>
      </c>
    </row>
    <row r="277" spans="1:15" x14ac:dyDescent="0.2">
      <c r="A277" s="4" t="s">
        <v>1789</v>
      </c>
      <c r="B277" s="10" t="s">
        <v>1790</v>
      </c>
      <c r="C277" s="14" t="s">
        <v>1743</v>
      </c>
      <c r="D277" s="10"/>
      <c r="E277" s="3" t="s">
        <v>1744</v>
      </c>
      <c r="F277" s="3" t="s">
        <v>1744</v>
      </c>
      <c r="G277" s="3" t="s">
        <v>20</v>
      </c>
      <c r="H277" s="3" t="s">
        <v>67</v>
      </c>
      <c r="I277" s="3">
        <v>13</v>
      </c>
      <c r="J277" s="3">
        <v>18</v>
      </c>
      <c r="K277" s="3">
        <v>25</v>
      </c>
      <c r="L277" s="3">
        <v>0</v>
      </c>
      <c r="M277" s="3">
        <v>0</v>
      </c>
      <c r="O277" s="3">
        <f t="shared" si="19"/>
        <v>43</v>
      </c>
    </row>
    <row r="278" spans="1:15" x14ac:dyDescent="0.2">
      <c r="A278" s="4" t="s">
        <v>448</v>
      </c>
      <c r="B278" s="10" t="s">
        <v>449</v>
      </c>
      <c r="C278" s="14" t="s">
        <v>437</v>
      </c>
      <c r="D278" s="10"/>
      <c r="E278" s="3" t="s">
        <v>203</v>
      </c>
      <c r="F278" s="3" t="s">
        <v>423</v>
      </c>
      <c r="G278" s="3" t="s">
        <v>20</v>
      </c>
      <c r="H278" s="3" t="s">
        <v>67</v>
      </c>
      <c r="I278" s="3">
        <v>13</v>
      </c>
      <c r="J278" s="3">
        <v>18</v>
      </c>
      <c r="K278" s="3">
        <v>25</v>
      </c>
      <c r="L278" s="3">
        <v>14</v>
      </c>
      <c r="M278" s="3">
        <v>0</v>
      </c>
      <c r="O278" s="3">
        <f t="shared" si="19"/>
        <v>57</v>
      </c>
    </row>
    <row r="279" spans="1:15" x14ac:dyDescent="0.2">
      <c r="A279" s="4" t="s">
        <v>209</v>
      </c>
      <c r="B279" s="10" t="s">
        <v>210</v>
      </c>
      <c r="C279" s="14" t="s">
        <v>211</v>
      </c>
      <c r="D279" s="10"/>
      <c r="E279" s="3" t="s">
        <v>203</v>
      </c>
      <c r="F279" s="3" t="s">
        <v>204</v>
      </c>
      <c r="G279" s="3" t="s">
        <v>20</v>
      </c>
      <c r="H279" s="3" t="s">
        <v>67</v>
      </c>
      <c r="I279" s="3">
        <v>13</v>
      </c>
      <c r="J279" s="3">
        <v>9</v>
      </c>
      <c r="K279" s="3">
        <v>20</v>
      </c>
      <c r="L279" s="3">
        <v>25</v>
      </c>
      <c r="M279" s="3">
        <v>30</v>
      </c>
      <c r="O279" s="3">
        <f t="shared" si="19"/>
        <v>84</v>
      </c>
    </row>
    <row r="280" spans="1:15" x14ac:dyDescent="0.2">
      <c r="A280" s="4" t="s">
        <v>430</v>
      </c>
      <c r="B280" s="10" t="s">
        <v>431</v>
      </c>
      <c r="C280" s="14" t="s">
        <v>422</v>
      </c>
      <c r="D280" s="10"/>
      <c r="E280" s="3" t="s">
        <v>203</v>
      </c>
      <c r="F280" s="3" t="s">
        <v>423</v>
      </c>
      <c r="G280" s="3" t="s">
        <v>20</v>
      </c>
      <c r="H280" s="3" t="s">
        <v>21</v>
      </c>
      <c r="I280" s="3">
        <v>14</v>
      </c>
      <c r="J280" s="3">
        <v>0</v>
      </c>
      <c r="K280" s="3">
        <v>0</v>
      </c>
      <c r="L280" s="3">
        <v>0</v>
      </c>
      <c r="M280" s="3">
        <v>0</v>
      </c>
      <c r="O280" s="3">
        <f t="shared" si="19"/>
        <v>0</v>
      </c>
    </row>
    <row r="281" spans="1:15" x14ac:dyDescent="0.2">
      <c r="A281" s="4" t="s">
        <v>300</v>
      </c>
      <c r="B281" s="10" t="s">
        <v>301</v>
      </c>
      <c r="C281" s="14" t="s">
        <v>279</v>
      </c>
      <c r="D281" s="10"/>
      <c r="E281" s="3" t="s">
        <v>280</v>
      </c>
      <c r="F281" s="3" t="s">
        <v>281</v>
      </c>
      <c r="G281" s="3" t="s">
        <v>20</v>
      </c>
      <c r="H281" s="3" t="s">
        <v>67</v>
      </c>
      <c r="I281" s="3">
        <v>14</v>
      </c>
      <c r="J281" s="3">
        <v>2</v>
      </c>
      <c r="K281" s="3">
        <v>0</v>
      </c>
      <c r="L281" s="3">
        <v>0</v>
      </c>
      <c r="M281" s="3">
        <v>0</v>
      </c>
      <c r="N281" s="3">
        <v>0</v>
      </c>
      <c r="O281" s="3">
        <f t="shared" si="19"/>
        <v>2</v>
      </c>
    </row>
    <row r="282" spans="1:15" x14ac:dyDescent="0.2">
      <c r="A282" s="4" t="s">
        <v>420</v>
      </c>
      <c r="B282" s="10" t="s">
        <v>421</v>
      </c>
      <c r="C282" s="14" t="s">
        <v>422</v>
      </c>
      <c r="D282" s="10"/>
      <c r="E282" s="3" t="s">
        <v>203</v>
      </c>
      <c r="F282" s="3" t="s">
        <v>423</v>
      </c>
      <c r="G282" s="3" t="s">
        <v>20</v>
      </c>
      <c r="H282" s="3" t="s">
        <v>21</v>
      </c>
      <c r="I282" s="3">
        <v>14</v>
      </c>
      <c r="J282" s="3">
        <v>0</v>
      </c>
      <c r="K282" s="3">
        <v>11</v>
      </c>
      <c r="L282" s="3">
        <v>0</v>
      </c>
      <c r="M282" s="3">
        <v>8</v>
      </c>
      <c r="O282" s="3">
        <f t="shared" si="19"/>
        <v>19</v>
      </c>
    </row>
    <row r="283" spans="1:15" x14ac:dyDescent="0.2">
      <c r="A283" s="4" t="s">
        <v>454</v>
      </c>
      <c r="B283" s="10" t="s">
        <v>455</v>
      </c>
      <c r="C283" s="14" t="s">
        <v>437</v>
      </c>
      <c r="D283" s="10"/>
      <c r="E283" s="3" t="s">
        <v>203</v>
      </c>
      <c r="F283" s="3" t="s">
        <v>423</v>
      </c>
      <c r="G283" s="3" t="s">
        <v>20</v>
      </c>
      <c r="H283" s="3" t="s">
        <v>67</v>
      </c>
      <c r="I283" s="3">
        <v>14</v>
      </c>
      <c r="J283" s="3">
        <v>6</v>
      </c>
      <c r="K283" s="3">
        <v>9</v>
      </c>
      <c r="L283" s="3">
        <v>6</v>
      </c>
      <c r="M283" s="3">
        <v>0</v>
      </c>
      <c r="O283" s="3">
        <f t="shared" si="19"/>
        <v>21</v>
      </c>
    </row>
    <row r="284" spans="1:15" x14ac:dyDescent="0.2">
      <c r="A284" s="4" t="s">
        <v>1825</v>
      </c>
      <c r="B284" s="10" t="s">
        <v>1826</v>
      </c>
      <c r="C284" s="14" t="s">
        <v>1827</v>
      </c>
      <c r="D284" s="10"/>
      <c r="E284" s="3" t="s">
        <v>1744</v>
      </c>
      <c r="F284" s="3" t="s">
        <v>1744</v>
      </c>
      <c r="G284" s="3" t="s">
        <v>20</v>
      </c>
      <c r="H284" s="3" t="s">
        <v>21</v>
      </c>
      <c r="I284" s="3">
        <v>14</v>
      </c>
      <c r="J284" s="3">
        <v>3</v>
      </c>
      <c r="K284" s="3">
        <v>0</v>
      </c>
      <c r="L284" s="3">
        <v>21</v>
      </c>
      <c r="M284" s="3">
        <v>0</v>
      </c>
      <c r="O284" s="3">
        <f t="shared" si="19"/>
        <v>24</v>
      </c>
    </row>
    <row r="285" spans="1:15" x14ac:dyDescent="0.2">
      <c r="A285" s="4" t="s">
        <v>727</v>
      </c>
      <c r="B285" s="10" t="s">
        <v>728</v>
      </c>
      <c r="C285" s="14" t="s">
        <v>674</v>
      </c>
      <c r="D285" s="10"/>
      <c r="E285" s="3" t="s">
        <v>65</v>
      </c>
      <c r="F285" s="3" t="s">
        <v>675</v>
      </c>
      <c r="G285" s="3" t="s">
        <v>20</v>
      </c>
      <c r="H285" s="3" t="s">
        <v>67</v>
      </c>
      <c r="I285" s="3">
        <v>14</v>
      </c>
      <c r="J285" s="3">
        <v>18</v>
      </c>
      <c r="K285" s="3">
        <v>0</v>
      </c>
      <c r="L285" s="3">
        <v>14</v>
      </c>
      <c r="M285" s="3">
        <v>0</v>
      </c>
      <c r="O285" s="3">
        <f t="shared" si="19"/>
        <v>32</v>
      </c>
    </row>
    <row r="286" spans="1:15" x14ac:dyDescent="0.2">
      <c r="A286" s="3" t="s">
        <v>2113</v>
      </c>
      <c r="B286" s="3" t="s">
        <v>2114</v>
      </c>
      <c r="C286" s="14" t="s">
        <v>2102</v>
      </c>
      <c r="E286" s="3" t="s">
        <v>18</v>
      </c>
      <c r="F286" s="3" t="s">
        <v>2091</v>
      </c>
      <c r="G286" s="3" t="s">
        <v>20</v>
      </c>
      <c r="H286" s="3" t="s">
        <v>67</v>
      </c>
      <c r="I286" s="3">
        <v>14</v>
      </c>
      <c r="J286" s="3">
        <v>10</v>
      </c>
      <c r="K286" s="3">
        <v>23</v>
      </c>
      <c r="L286" s="3">
        <v>6</v>
      </c>
      <c r="M286" s="3">
        <v>0</v>
      </c>
      <c r="O286" s="3">
        <v>39</v>
      </c>
    </row>
    <row r="287" spans="1:15" x14ac:dyDescent="0.2">
      <c r="A287" s="4" t="s">
        <v>88</v>
      </c>
      <c r="B287" s="4" t="s">
        <v>89</v>
      </c>
      <c r="C287" s="14" t="s">
        <v>64</v>
      </c>
      <c r="D287" s="4"/>
      <c r="E287" s="3" t="s">
        <v>65</v>
      </c>
      <c r="F287" s="3" t="s">
        <v>66</v>
      </c>
      <c r="G287" s="3" t="s">
        <v>20</v>
      </c>
      <c r="H287" s="3" t="s">
        <v>67</v>
      </c>
      <c r="I287" s="3">
        <v>14</v>
      </c>
      <c r="J287" s="3">
        <v>18</v>
      </c>
      <c r="K287" s="3">
        <v>25</v>
      </c>
      <c r="L287" s="3">
        <v>6</v>
      </c>
      <c r="M287" s="3">
        <v>0</v>
      </c>
      <c r="O287" s="3">
        <f t="shared" ref="O287:O294" si="20">SUM(J287:N287)</f>
        <v>49</v>
      </c>
    </row>
    <row r="288" spans="1:15" x14ac:dyDescent="0.2">
      <c r="A288" s="4" t="s">
        <v>912</v>
      </c>
      <c r="B288" s="10" t="s">
        <v>913</v>
      </c>
      <c r="C288" s="14" t="s">
        <v>900</v>
      </c>
      <c r="D288" s="10"/>
      <c r="E288" s="3" t="s">
        <v>894</v>
      </c>
      <c r="F288" s="3" t="s">
        <v>895</v>
      </c>
      <c r="G288" s="3" t="s">
        <v>20</v>
      </c>
      <c r="H288" s="3" t="s">
        <v>67</v>
      </c>
      <c r="I288" s="3">
        <v>14</v>
      </c>
      <c r="J288" s="3">
        <v>9</v>
      </c>
      <c r="K288" s="3">
        <v>22</v>
      </c>
      <c r="L288" s="3">
        <v>14</v>
      </c>
      <c r="M288" s="3">
        <v>6</v>
      </c>
      <c r="O288" s="3">
        <f t="shared" si="20"/>
        <v>51</v>
      </c>
    </row>
    <row r="289" spans="1:15" x14ac:dyDescent="0.2">
      <c r="A289" s="4" t="s">
        <v>80</v>
      </c>
      <c r="B289" s="4" t="s">
        <v>81</v>
      </c>
      <c r="C289" s="14" t="s">
        <v>64</v>
      </c>
      <c r="D289" s="4"/>
      <c r="E289" s="3" t="s">
        <v>65</v>
      </c>
      <c r="F289" s="3" t="s">
        <v>66</v>
      </c>
      <c r="G289" s="3" t="s">
        <v>20</v>
      </c>
      <c r="H289" s="3" t="s">
        <v>67</v>
      </c>
      <c r="I289" s="3">
        <v>14</v>
      </c>
      <c r="J289" s="3">
        <v>9</v>
      </c>
      <c r="K289" s="3">
        <v>10</v>
      </c>
      <c r="L289" s="3">
        <v>14</v>
      </c>
      <c r="M289" s="3">
        <v>20</v>
      </c>
      <c r="O289" s="3">
        <f t="shared" si="20"/>
        <v>53</v>
      </c>
    </row>
    <row r="290" spans="1:15" x14ac:dyDescent="0.2">
      <c r="A290" s="4" t="s">
        <v>1795</v>
      </c>
      <c r="B290" s="10" t="s">
        <v>1796</v>
      </c>
      <c r="C290" s="14" t="s">
        <v>1743</v>
      </c>
      <c r="D290" s="10"/>
      <c r="E290" s="3" t="s">
        <v>1744</v>
      </c>
      <c r="F290" s="3" t="s">
        <v>1744</v>
      </c>
      <c r="G290" s="3" t="s">
        <v>20</v>
      </c>
      <c r="H290" s="3" t="s">
        <v>67</v>
      </c>
      <c r="I290" s="3">
        <v>14</v>
      </c>
      <c r="J290" s="3">
        <v>18</v>
      </c>
      <c r="K290" s="3">
        <v>25</v>
      </c>
      <c r="L290" s="3">
        <v>6</v>
      </c>
      <c r="M290" s="3">
        <v>14</v>
      </c>
      <c r="O290" s="3">
        <f t="shared" si="20"/>
        <v>63</v>
      </c>
    </row>
    <row r="291" spans="1:15" x14ac:dyDescent="0.2">
      <c r="A291" s="4" t="s">
        <v>1666</v>
      </c>
      <c r="B291" s="10" t="s">
        <v>1667</v>
      </c>
      <c r="C291" s="14" t="s">
        <v>1638</v>
      </c>
      <c r="D291" s="10"/>
      <c r="E291" s="3" t="s">
        <v>576</v>
      </c>
      <c r="F291" s="3" t="s">
        <v>1639</v>
      </c>
      <c r="G291" s="3" t="s">
        <v>20</v>
      </c>
      <c r="H291" s="3" t="s">
        <v>67</v>
      </c>
      <c r="I291" s="3">
        <v>14</v>
      </c>
      <c r="J291" s="3">
        <v>11</v>
      </c>
      <c r="K291" s="3">
        <v>25</v>
      </c>
      <c r="L291" s="3">
        <v>14</v>
      </c>
      <c r="M291" s="3">
        <v>20</v>
      </c>
      <c r="N291" s="3">
        <v>0</v>
      </c>
      <c r="O291" s="3">
        <f t="shared" si="20"/>
        <v>70</v>
      </c>
    </row>
    <row r="292" spans="1:15" x14ac:dyDescent="0.2">
      <c r="A292" s="4" t="s">
        <v>1284</v>
      </c>
      <c r="B292" s="10" t="s">
        <v>1285</v>
      </c>
      <c r="C292" s="14" t="s">
        <v>1273</v>
      </c>
      <c r="D292" s="10"/>
      <c r="E292" s="3" t="s">
        <v>203</v>
      </c>
      <c r="F292" s="3" t="s">
        <v>1268</v>
      </c>
      <c r="G292" s="3" t="s">
        <v>20</v>
      </c>
      <c r="H292" s="3" t="s">
        <v>67</v>
      </c>
      <c r="I292" s="3">
        <v>15</v>
      </c>
      <c r="J292" s="3">
        <v>11</v>
      </c>
      <c r="K292" s="3">
        <v>3</v>
      </c>
      <c r="L292" s="3">
        <v>6</v>
      </c>
      <c r="M292" s="3">
        <v>0</v>
      </c>
      <c r="N292" s="3">
        <v>0</v>
      </c>
      <c r="O292" s="3">
        <f t="shared" si="20"/>
        <v>20</v>
      </c>
    </row>
    <row r="293" spans="1:15" x14ac:dyDescent="0.2">
      <c r="A293" s="4" t="s">
        <v>207</v>
      </c>
      <c r="B293" s="10" t="s">
        <v>208</v>
      </c>
      <c r="C293" s="14" t="s">
        <v>202</v>
      </c>
      <c r="D293" s="10"/>
      <c r="E293" s="3" t="s">
        <v>203</v>
      </c>
      <c r="F293" s="3" t="s">
        <v>204</v>
      </c>
      <c r="G293" s="3" t="s">
        <v>20</v>
      </c>
      <c r="H293" s="3" t="s">
        <v>21</v>
      </c>
      <c r="I293" s="3">
        <v>15</v>
      </c>
      <c r="J293" s="3">
        <v>18</v>
      </c>
      <c r="K293" s="3">
        <v>6</v>
      </c>
      <c r="L293" s="3">
        <v>4</v>
      </c>
      <c r="M293" s="3">
        <v>8</v>
      </c>
      <c r="O293" s="3">
        <f t="shared" si="20"/>
        <v>36</v>
      </c>
    </row>
    <row r="294" spans="1:15" x14ac:dyDescent="0.2">
      <c r="A294" s="4" t="s">
        <v>92</v>
      </c>
      <c r="B294" s="4" t="s">
        <v>93</v>
      </c>
      <c r="C294" s="14" t="s">
        <v>64</v>
      </c>
      <c r="D294" s="4"/>
      <c r="E294" s="3" t="s">
        <v>65</v>
      </c>
      <c r="F294" s="3" t="s">
        <v>66</v>
      </c>
      <c r="G294" s="3" t="s">
        <v>20</v>
      </c>
      <c r="H294" s="3" t="s">
        <v>67</v>
      </c>
      <c r="I294" s="3">
        <v>15</v>
      </c>
      <c r="J294" s="3">
        <v>11</v>
      </c>
      <c r="K294" s="3">
        <v>19</v>
      </c>
      <c r="L294" s="3">
        <v>6</v>
      </c>
      <c r="M294" s="3">
        <v>0</v>
      </c>
      <c r="O294" s="3">
        <f t="shared" si="20"/>
        <v>36</v>
      </c>
    </row>
    <row r="295" spans="1:15" x14ac:dyDescent="0.2">
      <c r="A295" s="3" t="s">
        <v>2096</v>
      </c>
      <c r="B295" s="3" t="s">
        <v>2097</v>
      </c>
      <c r="C295" s="14" t="s">
        <v>2090</v>
      </c>
      <c r="E295" s="3" t="s">
        <v>18</v>
      </c>
      <c r="F295" s="3" t="s">
        <v>2091</v>
      </c>
      <c r="G295" s="3" t="s">
        <v>20</v>
      </c>
      <c r="H295" s="3" t="s">
        <v>21</v>
      </c>
      <c r="I295" s="3">
        <v>15</v>
      </c>
      <c r="J295" s="3">
        <v>6</v>
      </c>
      <c r="K295" s="3">
        <v>6</v>
      </c>
      <c r="L295" s="3">
        <v>10</v>
      </c>
      <c r="M295" s="3">
        <v>30</v>
      </c>
      <c r="O295" s="3">
        <v>52</v>
      </c>
    </row>
    <row r="296" spans="1:15" x14ac:dyDescent="0.2">
      <c r="A296" s="4" t="s">
        <v>1014</v>
      </c>
      <c r="B296" s="10" t="s">
        <v>1015</v>
      </c>
      <c r="C296" s="14" t="s">
        <v>991</v>
      </c>
      <c r="D296" s="10"/>
      <c r="E296" s="3" t="s">
        <v>987</v>
      </c>
      <c r="F296" s="3" t="s">
        <v>988</v>
      </c>
      <c r="G296" s="3" t="s">
        <v>20</v>
      </c>
      <c r="H296" s="3" t="s">
        <v>67</v>
      </c>
      <c r="I296" s="3">
        <v>15</v>
      </c>
      <c r="J296" s="3">
        <v>18</v>
      </c>
      <c r="K296" s="3">
        <v>25</v>
      </c>
      <c r="L296" s="3">
        <v>25</v>
      </c>
      <c r="M296" s="3">
        <v>0</v>
      </c>
      <c r="O296" s="3">
        <f>SUM(J296:N296)</f>
        <v>68</v>
      </c>
    </row>
    <row r="297" spans="1:15" x14ac:dyDescent="0.2">
      <c r="A297" s="4" t="s">
        <v>1294</v>
      </c>
      <c r="B297" s="10" t="s">
        <v>1295</v>
      </c>
      <c r="C297" s="14" t="s">
        <v>1273</v>
      </c>
      <c r="D297" s="10"/>
      <c r="E297" s="3" t="s">
        <v>203</v>
      </c>
      <c r="F297" s="3" t="s">
        <v>1268</v>
      </c>
      <c r="G297" s="3" t="s">
        <v>20</v>
      </c>
      <c r="H297" s="3" t="s">
        <v>67</v>
      </c>
      <c r="I297" s="3">
        <v>16</v>
      </c>
      <c r="J297" s="3">
        <v>6</v>
      </c>
      <c r="K297" s="3">
        <v>3</v>
      </c>
      <c r="L297" s="3">
        <v>14</v>
      </c>
      <c r="M297" s="3">
        <v>0</v>
      </c>
      <c r="N297" s="3">
        <v>0</v>
      </c>
      <c r="O297" s="3">
        <f>SUM(J297:N297)</f>
        <v>23</v>
      </c>
    </row>
    <row r="298" spans="1:15" x14ac:dyDescent="0.2">
      <c r="A298" s="9" t="s">
        <v>150</v>
      </c>
      <c r="B298" s="10" t="s">
        <v>151</v>
      </c>
      <c r="C298" s="14" t="s">
        <v>152</v>
      </c>
      <c r="D298" s="10"/>
      <c r="E298" s="3" t="s">
        <v>144</v>
      </c>
      <c r="F298" s="3" t="s">
        <v>145</v>
      </c>
      <c r="G298" s="3" t="s">
        <v>20</v>
      </c>
      <c r="H298" s="3" t="s">
        <v>21</v>
      </c>
      <c r="I298" s="3">
        <v>16</v>
      </c>
      <c r="J298" s="3">
        <v>6</v>
      </c>
      <c r="K298" s="3">
        <v>0</v>
      </c>
      <c r="L298" s="3">
        <v>10</v>
      </c>
      <c r="M298" s="3">
        <v>8</v>
      </c>
      <c r="O298" s="3">
        <f>SUM(J298:N298)</f>
        <v>24</v>
      </c>
    </row>
    <row r="299" spans="1:15" x14ac:dyDescent="0.2">
      <c r="A299" s="3" t="s">
        <v>2105</v>
      </c>
      <c r="B299" s="3" t="s">
        <v>2106</v>
      </c>
      <c r="C299" s="14" t="s">
        <v>2102</v>
      </c>
      <c r="E299" s="3" t="s">
        <v>18</v>
      </c>
      <c r="F299" s="3" t="s">
        <v>2091</v>
      </c>
      <c r="G299" s="3" t="s">
        <v>20</v>
      </c>
      <c r="H299" s="3" t="s">
        <v>67</v>
      </c>
      <c r="I299" s="3">
        <v>16</v>
      </c>
      <c r="J299" s="3">
        <v>18</v>
      </c>
      <c r="K299" s="3">
        <v>25</v>
      </c>
      <c r="L299" s="3">
        <v>6</v>
      </c>
      <c r="M299" s="3">
        <v>0</v>
      </c>
      <c r="O299" s="3">
        <v>49</v>
      </c>
    </row>
    <row r="300" spans="1:15" s="2" customFormat="1" x14ac:dyDescent="0.2">
      <c r="A300" s="4" t="s">
        <v>741</v>
      </c>
      <c r="B300" s="10" t="s">
        <v>742</v>
      </c>
      <c r="C300" s="14" t="s">
        <v>674</v>
      </c>
      <c r="D300" s="10"/>
      <c r="E300" s="3" t="s">
        <v>65</v>
      </c>
      <c r="F300" s="3" t="s">
        <v>675</v>
      </c>
      <c r="G300" s="3" t="s">
        <v>20</v>
      </c>
      <c r="H300" s="3" t="s">
        <v>67</v>
      </c>
      <c r="I300" s="3">
        <v>17</v>
      </c>
      <c r="J300" s="3">
        <v>0</v>
      </c>
      <c r="K300" s="3">
        <v>0</v>
      </c>
      <c r="L300" s="3">
        <v>0</v>
      </c>
      <c r="M300" s="3">
        <v>0</v>
      </c>
      <c r="N300" s="3"/>
      <c r="O300" s="3">
        <f>SUM(J300:N300)</f>
        <v>0</v>
      </c>
    </row>
    <row r="301" spans="1:15" s="2" customFormat="1" x14ac:dyDescent="0.2">
      <c r="A301" s="9" t="s">
        <v>155</v>
      </c>
      <c r="B301" s="10" t="s">
        <v>156</v>
      </c>
      <c r="C301" s="14" t="s">
        <v>152</v>
      </c>
      <c r="D301" s="10"/>
      <c r="E301" s="3" t="s">
        <v>144</v>
      </c>
      <c r="F301" s="3" t="s">
        <v>145</v>
      </c>
      <c r="G301" s="3" t="s">
        <v>20</v>
      </c>
      <c r="H301" s="3" t="s">
        <v>21</v>
      </c>
      <c r="I301" s="3">
        <v>17</v>
      </c>
      <c r="J301" s="3">
        <v>0</v>
      </c>
      <c r="K301" s="3">
        <v>0</v>
      </c>
      <c r="L301" s="3">
        <v>4</v>
      </c>
      <c r="M301" s="3">
        <v>0</v>
      </c>
      <c r="N301" s="3"/>
      <c r="O301" s="3">
        <f>SUM(J301:N301)</f>
        <v>4</v>
      </c>
    </row>
    <row r="302" spans="1:15" s="2" customFormat="1" x14ac:dyDescent="0.2">
      <c r="A302" s="4" t="s">
        <v>311</v>
      </c>
      <c r="B302" s="10" t="s">
        <v>312</v>
      </c>
      <c r="C302" s="14" t="s">
        <v>310</v>
      </c>
      <c r="D302" s="10"/>
      <c r="E302" s="3" t="s">
        <v>280</v>
      </c>
      <c r="F302" s="3" t="s">
        <v>281</v>
      </c>
      <c r="G302" s="3" t="s">
        <v>20</v>
      </c>
      <c r="H302" s="3" t="s">
        <v>21</v>
      </c>
      <c r="I302" s="3">
        <v>17</v>
      </c>
      <c r="J302" s="3">
        <v>0</v>
      </c>
      <c r="K302" s="3">
        <v>0</v>
      </c>
      <c r="L302" s="3">
        <v>4</v>
      </c>
      <c r="M302" s="3">
        <v>0</v>
      </c>
      <c r="N302" s="3">
        <v>0</v>
      </c>
      <c r="O302" s="3">
        <f>SUM(J302:N302)</f>
        <v>4</v>
      </c>
    </row>
    <row r="303" spans="1:15" s="2" customFormat="1" ht="14" customHeight="1" x14ac:dyDescent="0.2">
      <c r="A303" s="3" t="s">
        <v>15</v>
      </c>
      <c r="B303" s="3" t="s">
        <v>16</v>
      </c>
      <c r="C303" s="14" t="s">
        <v>17</v>
      </c>
      <c r="D303" s="3"/>
      <c r="E303" s="3" t="s">
        <v>18</v>
      </c>
      <c r="F303" s="3" t="s">
        <v>19</v>
      </c>
      <c r="G303" s="3" t="s">
        <v>20</v>
      </c>
      <c r="H303" s="3" t="s">
        <v>21</v>
      </c>
      <c r="I303" s="3">
        <v>17</v>
      </c>
      <c r="J303" s="3">
        <v>12</v>
      </c>
      <c r="K303" s="3">
        <v>0</v>
      </c>
      <c r="L303" s="3">
        <v>0</v>
      </c>
      <c r="M303" s="3">
        <v>0</v>
      </c>
      <c r="N303" s="3"/>
      <c r="O303" s="3">
        <v>12</v>
      </c>
    </row>
    <row r="304" spans="1:15" s="2" customFormat="1" x14ac:dyDescent="0.2">
      <c r="A304" s="4" t="s">
        <v>304</v>
      </c>
      <c r="B304" s="10" t="s">
        <v>305</v>
      </c>
      <c r="C304" s="14" t="s">
        <v>279</v>
      </c>
      <c r="D304" s="10"/>
      <c r="E304" s="3" t="s">
        <v>280</v>
      </c>
      <c r="F304" s="3" t="s">
        <v>281</v>
      </c>
      <c r="G304" s="3" t="s">
        <v>20</v>
      </c>
      <c r="H304" s="3" t="s">
        <v>67</v>
      </c>
      <c r="I304" s="3">
        <v>17</v>
      </c>
      <c r="J304" s="3">
        <v>15</v>
      </c>
      <c r="K304" s="3">
        <v>0</v>
      </c>
      <c r="L304" s="3">
        <v>6</v>
      </c>
      <c r="M304" s="3">
        <v>6</v>
      </c>
      <c r="N304" s="3">
        <v>0</v>
      </c>
      <c r="O304" s="3">
        <f>SUM(J304:N304)</f>
        <v>27</v>
      </c>
    </row>
    <row r="305" spans="1:15" s="2" customFormat="1" x14ac:dyDescent="0.2">
      <c r="A305" s="4" t="s">
        <v>82</v>
      </c>
      <c r="B305" s="4" t="s">
        <v>83</v>
      </c>
      <c r="C305" s="14" t="s">
        <v>64</v>
      </c>
      <c r="D305" s="4"/>
      <c r="E305" s="3" t="s">
        <v>65</v>
      </c>
      <c r="F305" s="3" t="s">
        <v>66</v>
      </c>
      <c r="G305" s="3" t="s">
        <v>20</v>
      </c>
      <c r="H305" s="3" t="s">
        <v>67</v>
      </c>
      <c r="I305" s="3">
        <v>17</v>
      </c>
      <c r="J305" s="3">
        <v>11</v>
      </c>
      <c r="K305" s="3">
        <v>19</v>
      </c>
      <c r="L305" s="3">
        <v>14</v>
      </c>
      <c r="M305" s="3">
        <v>0</v>
      </c>
      <c r="N305" s="3"/>
      <c r="O305" s="3">
        <f>SUM(J305:N305)</f>
        <v>44</v>
      </c>
    </row>
    <row r="306" spans="1:15" s="2" customFormat="1" x14ac:dyDescent="0.2">
      <c r="A306" s="3" t="s">
        <v>2319</v>
      </c>
      <c r="B306" s="3" t="s">
        <v>2320</v>
      </c>
      <c r="C306" s="14" t="s">
        <v>2318</v>
      </c>
      <c r="D306" s="3"/>
      <c r="E306" s="3" t="s">
        <v>2308</v>
      </c>
      <c r="F306" s="3" t="s">
        <v>2309</v>
      </c>
      <c r="G306" s="3" t="s">
        <v>20</v>
      </c>
      <c r="H306" s="3" t="s">
        <v>67</v>
      </c>
      <c r="I306" s="3">
        <v>17</v>
      </c>
      <c r="J306" s="3">
        <v>11</v>
      </c>
      <c r="K306" s="3">
        <v>25</v>
      </c>
      <c r="L306" s="3">
        <v>14</v>
      </c>
      <c r="M306" s="3">
        <v>0</v>
      </c>
      <c r="N306" s="3"/>
      <c r="O306" s="3">
        <v>50</v>
      </c>
    </row>
    <row r="307" spans="1:15" s="2" customFormat="1" x14ac:dyDescent="0.2">
      <c r="A307" s="3" t="s">
        <v>2310</v>
      </c>
      <c r="B307" s="3" t="s">
        <v>2311</v>
      </c>
      <c r="C307" s="14" t="s">
        <v>2307</v>
      </c>
      <c r="D307" s="3"/>
      <c r="E307" s="3" t="s">
        <v>2308</v>
      </c>
      <c r="F307" s="3" t="s">
        <v>2309</v>
      </c>
      <c r="G307" s="3" t="s">
        <v>20</v>
      </c>
      <c r="H307" s="3" t="s">
        <v>21</v>
      </c>
      <c r="I307" s="3">
        <v>17</v>
      </c>
      <c r="J307" s="3">
        <v>18</v>
      </c>
      <c r="K307" s="3">
        <v>20</v>
      </c>
      <c r="L307" s="3">
        <v>19</v>
      </c>
      <c r="M307" s="3">
        <v>8</v>
      </c>
      <c r="N307" s="3"/>
      <c r="O307" s="3">
        <v>65</v>
      </c>
    </row>
    <row r="308" spans="1:15" s="2" customFormat="1" x14ac:dyDescent="0.2">
      <c r="A308" s="3" t="s">
        <v>2218</v>
      </c>
      <c r="B308" s="3" t="s">
        <v>2219</v>
      </c>
      <c r="C308" s="14" t="s">
        <v>2216</v>
      </c>
      <c r="D308" s="3" t="s">
        <v>2217</v>
      </c>
      <c r="E308" s="3" t="s">
        <v>324</v>
      </c>
      <c r="F308" s="3" t="s">
        <v>2170</v>
      </c>
      <c r="G308" s="3" t="s">
        <v>20</v>
      </c>
      <c r="H308" s="3" t="s">
        <v>67</v>
      </c>
      <c r="I308" s="3">
        <v>17</v>
      </c>
      <c r="J308" s="3">
        <v>18</v>
      </c>
      <c r="K308" s="3">
        <v>25</v>
      </c>
      <c r="L308" s="3">
        <v>25</v>
      </c>
      <c r="M308" s="3">
        <v>30</v>
      </c>
      <c r="N308" s="3">
        <v>0</v>
      </c>
      <c r="O308" s="3">
        <v>98</v>
      </c>
    </row>
    <row r="309" spans="1:15" s="2" customFormat="1" x14ac:dyDescent="0.2">
      <c r="A309" s="4" t="s">
        <v>1405</v>
      </c>
      <c r="B309" s="10" t="s">
        <v>1406</v>
      </c>
      <c r="C309" s="14" t="s">
        <v>1407</v>
      </c>
      <c r="D309" s="10"/>
      <c r="E309" s="3" t="s">
        <v>65</v>
      </c>
      <c r="F309" s="3" t="s">
        <v>1408</v>
      </c>
      <c r="G309" s="3" t="s">
        <v>20</v>
      </c>
      <c r="H309" s="3" t="s">
        <v>67</v>
      </c>
      <c r="I309" s="3">
        <v>17</v>
      </c>
      <c r="J309" s="3">
        <v>18</v>
      </c>
      <c r="K309" s="3">
        <v>25</v>
      </c>
      <c r="L309" s="3">
        <v>25</v>
      </c>
      <c r="M309" s="3">
        <v>30</v>
      </c>
      <c r="N309" s="3"/>
      <c r="O309" s="3">
        <f>SUM(J309:N309)</f>
        <v>98</v>
      </c>
    </row>
    <row r="310" spans="1:15" s="2" customFormat="1" x14ac:dyDescent="0.2">
      <c r="A310" s="4" t="s">
        <v>1834</v>
      </c>
      <c r="B310" s="10" t="s">
        <v>1835</v>
      </c>
      <c r="C310" s="14" t="s">
        <v>1827</v>
      </c>
      <c r="D310" s="10"/>
      <c r="E310" s="3" t="s">
        <v>1744</v>
      </c>
      <c r="F310" s="3" t="s">
        <v>1744</v>
      </c>
      <c r="G310" s="3" t="s">
        <v>20</v>
      </c>
      <c r="H310" s="3" t="s">
        <v>21</v>
      </c>
      <c r="I310" s="3">
        <v>18</v>
      </c>
      <c r="J310" s="3">
        <v>3</v>
      </c>
      <c r="K310" s="3">
        <v>0</v>
      </c>
      <c r="L310" s="3">
        <v>4</v>
      </c>
      <c r="M310" s="3">
        <v>0</v>
      </c>
      <c r="N310" s="3"/>
      <c r="O310" s="3">
        <f>SUM(J310:N310)</f>
        <v>7</v>
      </c>
    </row>
    <row r="311" spans="1:15" s="2" customFormat="1" x14ac:dyDescent="0.2">
      <c r="A311" s="3" t="s">
        <v>2232</v>
      </c>
      <c r="B311" s="3" t="s">
        <v>2233</v>
      </c>
      <c r="C311" s="14" t="s">
        <v>2225</v>
      </c>
      <c r="D311" s="3"/>
      <c r="E311" s="3" t="s">
        <v>2226</v>
      </c>
      <c r="F311" s="3" t="s">
        <v>2227</v>
      </c>
      <c r="G311" s="3" t="s">
        <v>20</v>
      </c>
      <c r="H311" s="3" t="s">
        <v>67</v>
      </c>
      <c r="I311" s="3">
        <v>18</v>
      </c>
      <c r="J311" s="3">
        <v>6</v>
      </c>
      <c r="K311" s="3">
        <v>0</v>
      </c>
      <c r="L311" s="3">
        <v>6</v>
      </c>
      <c r="M311" s="3">
        <v>0</v>
      </c>
      <c r="N311" s="3"/>
      <c r="O311" s="3">
        <v>12</v>
      </c>
    </row>
    <row r="312" spans="1:15" s="2" customFormat="1" x14ac:dyDescent="0.2">
      <c r="A312" s="4" t="s">
        <v>1848</v>
      </c>
      <c r="B312" s="10" t="s">
        <v>1849</v>
      </c>
      <c r="C312" s="14" t="s">
        <v>1827</v>
      </c>
      <c r="D312" s="10"/>
      <c r="E312" s="3" t="s">
        <v>1744</v>
      </c>
      <c r="F312" s="3" t="s">
        <v>1744</v>
      </c>
      <c r="G312" s="3" t="s">
        <v>20</v>
      </c>
      <c r="H312" s="3" t="s">
        <v>21</v>
      </c>
      <c r="I312" s="3">
        <v>18</v>
      </c>
      <c r="J312" s="3">
        <v>3</v>
      </c>
      <c r="K312" s="3">
        <v>0</v>
      </c>
      <c r="L312" s="3">
        <v>4</v>
      </c>
      <c r="M312" s="3">
        <v>8</v>
      </c>
      <c r="N312" s="3"/>
      <c r="O312" s="3">
        <f t="shared" ref="O312:O343" si="21">SUM(J312:N312)</f>
        <v>15</v>
      </c>
    </row>
    <row r="313" spans="1:15" s="2" customFormat="1" x14ac:dyDescent="0.2">
      <c r="A313" s="4" t="s">
        <v>442</v>
      </c>
      <c r="B313" s="10" t="s">
        <v>443</v>
      </c>
      <c r="C313" s="14" t="s">
        <v>437</v>
      </c>
      <c r="D313" s="10"/>
      <c r="E313" s="3" t="s">
        <v>203</v>
      </c>
      <c r="F313" s="3" t="s">
        <v>423</v>
      </c>
      <c r="G313" s="3" t="s">
        <v>20</v>
      </c>
      <c r="H313" s="3" t="s">
        <v>67</v>
      </c>
      <c r="I313" s="3">
        <v>18</v>
      </c>
      <c r="J313" s="3">
        <v>6</v>
      </c>
      <c r="K313" s="3">
        <v>12</v>
      </c>
      <c r="L313" s="3">
        <v>0</v>
      </c>
      <c r="M313" s="3">
        <v>0</v>
      </c>
      <c r="N313" s="3"/>
      <c r="O313" s="3">
        <f t="shared" si="21"/>
        <v>18</v>
      </c>
    </row>
    <row r="314" spans="1:15" s="2" customFormat="1" x14ac:dyDescent="0.2">
      <c r="A314" s="4" t="s">
        <v>466</v>
      </c>
      <c r="B314" s="10" t="s">
        <v>467</v>
      </c>
      <c r="C314" s="14" t="s">
        <v>437</v>
      </c>
      <c r="D314" s="10"/>
      <c r="E314" s="3" t="s">
        <v>203</v>
      </c>
      <c r="F314" s="3" t="s">
        <v>423</v>
      </c>
      <c r="G314" s="3" t="s">
        <v>20</v>
      </c>
      <c r="H314" s="3" t="s">
        <v>67</v>
      </c>
      <c r="I314" s="3">
        <v>18</v>
      </c>
      <c r="J314" s="3">
        <v>10</v>
      </c>
      <c r="K314" s="3">
        <v>20</v>
      </c>
      <c r="L314" s="3">
        <v>6</v>
      </c>
      <c r="M314" s="3">
        <v>0</v>
      </c>
      <c r="N314" s="3"/>
      <c r="O314" s="3">
        <f t="shared" si="21"/>
        <v>36</v>
      </c>
    </row>
    <row r="315" spans="1:15" s="2" customFormat="1" x14ac:dyDescent="0.2">
      <c r="A315" s="4" t="s">
        <v>1670</v>
      </c>
      <c r="B315" s="10" t="s">
        <v>1671</v>
      </c>
      <c r="C315" s="14" t="s">
        <v>1638</v>
      </c>
      <c r="D315" s="10"/>
      <c r="E315" s="3" t="s">
        <v>576</v>
      </c>
      <c r="F315" s="3" t="s">
        <v>1639</v>
      </c>
      <c r="G315" s="3" t="s">
        <v>20</v>
      </c>
      <c r="H315" s="3" t="s">
        <v>67</v>
      </c>
      <c r="I315" s="3">
        <v>18</v>
      </c>
      <c r="J315" s="3">
        <v>16</v>
      </c>
      <c r="K315" s="3">
        <v>16</v>
      </c>
      <c r="L315" s="3">
        <v>25</v>
      </c>
      <c r="M315" s="3">
        <v>0</v>
      </c>
      <c r="N315" s="3">
        <v>0</v>
      </c>
      <c r="O315" s="3">
        <f t="shared" si="21"/>
        <v>57</v>
      </c>
    </row>
    <row r="316" spans="1:15" x14ac:dyDescent="0.2">
      <c r="A316" s="4" t="s">
        <v>1830</v>
      </c>
      <c r="B316" s="10" t="s">
        <v>1831</v>
      </c>
      <c r="C316" s="14" t="s">
        <v>1827</v>
      </c>
      <c r="D316" s="10"/>
      <c r="E316" s="3" t="s">
        <v>1744</v>
      </c>
      <c r="F316" s="3" t="s">
        <v>1744</v>
      </c>
      <c r="G316" s="3" t="s">
        <v>20</v>
      </c>
      <c r="H316" s="3" t="s">
        <v>21</v>
      </c>
      <c r="I316" s="3">
        <v>19</v>
      </c>
      <c r="J316" s="3">
        <v>0</v>
      </c>
      <c r="K316" s="3">
        <v>0</v>
      </c>
      <c r="L316" s="3">
        <v>0</v>
      </c>
      <c r="M316" s="3">
        <v>0</v>
      </c>
      <c r="O316" s="3">
        <f t="shared" si="21"/>
        <v>0</v>
      </c>
    </row>
    <row r="317" spans="1:15" x14ac:dyDescent="0.2">
      <c r="A317" s="4" t="s">
        <v>1858</v>
      </c>
      <c r="B317" s="10" t="s">
        <v>1859</v>
      </c>
      <c r="C317" s="14" t="s">
        <v>1827</v>
      </c>
      <c r="D317" s="10"/>
      <c r="E317" s="3" t="s">
        <v>1744</v>
      </c>
      <c r="F317" s="3" t="s">
        <v>1744</v>
      </c>
      <c r="G317" s="3" t="s">
        <v>20</v>
      </c>
      <c r="H317" s="3" t="s">
        <v>21</v>
      </c>
      <c r="I317" s="3">
        <v>19</v>
      </c>
      <c r="J317" s="3">
        <v>9</v>
      </c>
      <c r="K317" s="3">
        <v>0</v>
      </c>
      <c r="L317" s="3">
        <v>4</v>
      </c>
      <c r="M317" s="3">
        <v>8</v>
      </c>
      <c r="O317" s="3">
        <f t="shared" si="21"/>
        <v>21</v>
      </c>
    </row>
    <row r="318" spans="1:15" x14ac:dyDescent="0.2">
      <c r="A318" s="4" t="s">
        <v>1793</v>
      </c>
      <c r="B318" s="10" t="s">
        <v>1794</v>
      </c>
      <c r="C318" s="14" t="s">
        <v>1743</v>
      </c>
      <c r="D318" s="10"/>
      <c r="E318" s="3" t="s">
        <v>1744</v>
      </c>
      <c r="F318" s="3" t="s">
        <v>1744</v>
      </c>
      <c r="G318" s="3" t="s">
        <v>20</v>
      </c>
      <c r="H318" s="3" t="s">
        <v>67</v>
      </c>
      <c r="I318" s="3">
        <v>19</v>
      </c>
      <c r="J318" s="3">
        <v>18</v>
      </c>
      <c r="K318" s="3">
        <v>25</v>
      </c>
      <c r="L318" s="3">
        <v>25</v>
      </c>
      <c r="M318" s="3">
        <v>0</v>
      </c>
      <c r="O318" s="3">
        <f t="shared" si="21"/>
        <v>68</v>
      </c>
    </row>
    <row r="319" spans="1:15" x14ac:dyDescent="0.2">
      <c r="A319" s="4" t="s">
        <v>757</v>
      </c>
      <c r="B319" s="10" t="s">
        <v>758</v>
      </c>
      <c r="C319" s="14" t="s">
        <v>674</v>
      </c>
      <c r="D319" s="10"/>
      <c r="E319" s="3" t="s">
        <v>65</v>
      </c>
      <c r="F319" s="3" t="s">
        <v>675</v>
      </c>
      <c r="G319" s="3" t="s">
        <v>20</v>
      </c>
      <c r="H319" s="3" t="s">
        <v>67</v>
      </c>
      <c r="I319" s="3">
        <v>19</v>
      </c>
      <c r="J319" s="3">
        <v>18</v>
      </c>
      <c r="K319" s="3">
        <v>25</v>
      </c>
      <c r="L319" s="3">
        <v>25</v>
      </c>
      <c r="M319" s="3">
        <v>6</v>
      </c>
      <c r="O319" s="3">
        <f t="shared" si="21"/>
        <v>74</v>
      </c>
    </row>
    <row r="320" spans="1:15" x14ac:dyDescent="0.2">
      <c r="A320" s="4" t="s">
        <v>1854</v>
      </c>
      <c r="B320" s="10" t="s">
        <v>1855</v>
      </c>
      <c r="C320" s="14" t="s">
        <v>1827</v>
      </c>
      <c r="D320" s="10"/>
      <c r="E320" s="3" t="s">
        <v>1744</v>
      </c>
      <c r="F320" s="3" t="s">
        <v>1744</v>
      </c>
      <c r="G320" s="3" t="s">
        <v>20</v>
      </c>
      <c r="H320" s="3" t="s">
        <v>21</v>
      </c>
      <c r="I320" s="3">
        <v>20</v>
      </c>
      <c r="J320" s="3">
        <v>0</v>
      </c>
      <c r="K320" s="3">
        <v>0</v>
      </c>
      <c r="L320" s="3">
        <v>0</v>
      </c>
      <c r="M320" s="3">
        <v>0</v>
      </c>
      <c r="O320" s="3">
        <f t="shared" si="21"/>
        <v>0</v>
      </c>
    </row>
    <row r="321" spans="1:15" x14ac:dyDescent="0.2">
      <c r="A321" s="4" t="s">
        <v>1828</v>
      </c>
      <c r="B321" s="10" t="s">
        <v>1829</v>
      </c>
      <c r="C321" s="14" t="s">
        <v>1827</v>
      </c>
      <c r="D321" s="10"/>
      <c r="E321" s="3" t="s">
        <v>1744</v>
      </c>
      <c r="F321" s="3" t="s">
        <v>1744</v>
      </c>
      <c r="G321" s="3" t="s">
        <v>20</v>
      </c>
      <c r="H321" s="3" t="s">
        <v>21</v>
      </c>
      <c r="I321" s="3">
        <v>20</v>
      </c>
      <c r="J321" s="3">
        <v>0</v>
      </c>
      <c r="K321" s="3">
        <v>0</v>
      </c>
      <c r="L321" s="3">
        <v>0</v>
      </c>
      <c r="M321" s="3">
        <v>0</v>
      </c>
      <c r="O321" s="3">
        <f t="shared" si="21"/>
        <v>0</v>
      </c>
    </row>
    <row r="322" spans="1:15" x14ac:dyDescent="0.2">
      <c r="A322" s="4" t="s">
        <v>224</v>
      </c>
      <c r="B322" s="10" t="s">
        <v>225</v>
      </c>
      <c r="C322" s="14" t="s">
        <v>211</v>
      </c>
      <c r="D322" s="10"/>
      <c r="E322" s="3" t="s">
        <v>203</v>
      </c>
      <c r="F322" s="3" t="s">
        <v>204</v>
      </c>
      <c r="G322" s="3" t="s">
        <v>20</v>
      </c>
      <c r="H322" s="3" t="s">
        <v>67</v>
      </c>
      <c r="I322" s="3">
        <v>20</v>
      </c>
      <c r="J322" s="3">
        <v>2</v>
      </c>
      <c r="K322" s="3">
        <v>0</v>
      </c>
      <c r="L322" s="3">
        <v>0</v>
      </c>
      <c r="M322" s="3">
        <v>0</v>
      </c>
      <c r="O322" s="3">
        <f t="shared" si="21"/>
        <v>2</v>
      </c>
    </row>
    <row r="323" spans="1:15" x14ac:dyDescent="0.2">
      <c r="A323" s="4" t="s">
        <v>1065</v>
      </c>
      <c r="B323" s="10" t="s">
        <v>1066</v>
      </c>
      <c r="C323" s="14" t="s">
        <v>1067</v>
      </c>
      <c r="D323" s="10"/>
      <c r="E323" s="3" t="s">
        <v>576</v>
      </c>
      <c r="F323" s="3" t="s">
        <v>1068</v>
      </c>
      <c r="G323" s="3" t="s">
        <v>20</v>
      </c>
      <c r="H323" s="3" t="s">
        <v>21</v>
      </c>
      <c r="I323" s="3">
        <v>20</v>
      </c>
      <c r="J323" s="3">
        <v>3</v>
      </c>
      <c r="K323" s="3">
        <v>0</v>
      </c>
      <c r="L323" s="3">
        <v>0</v>
      </c>
      <c r="M323" s="3">
        <v>0</v>
      </c>
      <c r="O323" s="3">
        <f t="shared" si="21"/>
        <v>3</v>
      </c>
    </row>
    <row r="324" spans="1:15" x14ac:dyDescent="0.2">
      <c r="A324" s="4" t="s">
        <v>1644</v>
      </c>
      <c r="B324" s="10" t="s">
        <v>1645</v>
      </c>
      <c r="C324" s="14" t="s">
        <v>1638</v>
      </c>
      <c r="D324" s="10"/>
      <c r="E324" s="3" t="s">
        <v>576</v>
      </c>
      <c r="F324" s="3" t="s">
        <v>1639</v>
      </c>
      <c r="G324" s="3" t="s">
        <v>20</v>
      </c>
      <c r="H324" s="3" t="s">
        <v>67</v>
      </c>
      <c r="I324" s="3">
        <v>20</v>
      </c>
      <c r="J324" s="3">
        <v>11</v>
      </c>
      <c r="K324" s="3">
        <v>0</v>
      </c>
      <c r="L324" s="3">
        <v>0</v>
      </c>
      <c r="M324" s="3">
        <v>0</v>
      </c>
      <c r="N324" s="3">
        <v>0</v>
      </c>
      <c r="O324" s="3">
        <f t="shared" si="21"/>
        <v>11</v>
      </c>
    </row>
    <row r="325" spans="1:15" x14ac:dyDescent="0.2">
      <c r="A325" s="4" t="s">
        <v>929</v>
      </c>
      <c r="B325" s="10" t="s">
        <v>930</v>
      </c>
      <c r="C325" s="14" t="s">
        <v>900</v>
      </c>
      <c r="D325" s="10"/>
      <c r="E325" s="3" t="s">
        <v>894</v>
      </c>
      <c r="F325" s="3" t="s">
        <v>895</v>
      </c>
      <c r="G325" s="3" t="s">
        <v>20</v>
      </c>
      <c r="H325" s="3" t="s">
        <v>67</v>
      </c>
      <c r="I325" s="3">
        <v>20</v>
      </c>
      <c r="J325" s="3">
        <v>4</v>
      </c>
      <c r="K325" s="3">
        <v>12</v>
      </c>
      <c r="L325" s="3">
        <v>14</v>
      </c>
      <c r="M325" s="3">
        <v>0</v>
      </c>
      <c r="O325" s="3">
        <f t="shared" si="21"/>
        <v>30</v>
      </c>
    </row>
    <row r="326" spans="1:15" x14ac:dyDescent="0.2">
      <c r="A326" s="4" t="s">
        <v>352</v>
      </c>
      <c r="B326" s="10" t="s">
        <v>353</v>
      </c>
      <c r="C326" s="14" t="s">
        <v>335</v>
      </c>
      <c r="D326" s="10"/>
      <c r="E326" s="3" t="s">
        <v>203</v>
      </c>
      <c r="F326" s="3" t="s">
        <v>332</v>
      </c>
      <c r="G326" s="3" t="s">
        <v>20</v>
      </c>
      <c r="H326" s="3" t="s">
        <v>67</v>
      </c>
      <c r="I326" s="3">
        <v>20</v>
      </c>
      <c r="J326" s="3">
        <v>18</v>
      </c>
      <c r="K326" s="3">
        <v>12</v>
      </c>
      <c r="L326" s="3">
        <v>3</v>
      </c>
      <c r="M326" s="3">
        <v>4</v>
      </c>
      <c r="O326" s="3">
        <f t="shared" si="21"/>
        <v>37</v>
      </c>
    </row>
    <row r="327" spans="1:15" x14ac:dyDescent="0.2">
      <c r="A327" s="4" t="s">
        <v>1749</v>
      </c>
      <c r="B327" s="10" t="s">
        <v>1750</v>
      </c>
      <c r="C327" s="14" t="s">
        <v>1743</v>
      </c>
      <c r="D327" s="10"/>
      <c r="E327" s="3" t="s">
        <v>1744</v>
      </c>
      <c r="F327" s="3" t="s">
        <v>1744</v>
      </c>
      <c r="G327" s="3" t="s">
        <v>20</v>
      </c>
      <c r="H327" s="3" t="s">
        <v>67</v>
      </c>
      <c r="I327" s="3">
        <v>20</v>
      </c>
      <c r="J327" s="3">
        <v>18</v>
      </c>
      <c r="K327" s="3">
        <v>25</v>
      </c>
      <c r="L327" s="3">
        <v>6</v>
      </c>
      <c r="M327" s="3">
        <v>6</v>
      </c>
      <c r="O327" s="3">
        <f t="shared" si="21"/>
        <v>55</v>
      </c>
    </row>
    <row r="328" spans="1:15" x14ac:dyDescent="0.2">
      <c r="A328" s="4" t="s">
        <v>1457</v>
      </c>
      <c r="B328" s="10" t="s">
        <v>1458</v>
      </c>
      <c r="C328" s="14" t="s">
        <v>1442</v>
      </c>
      <c r="D328" s="10"/>
      <c r="E328" s="3" t="s">
        <v>1443</v>
      </c>
      <c r="F328" s="3" t="s">
        <v>1444</v>
      </c>
      <c r="G328" s="3" t="s">
        <v>20</v>
      </c>
      <c r="H328" s="3" t="s">
        <v>67</v>
      </c>
      <c r="I328" s="3">
        <v>21</v>
      </c>
      <c r="J328" s="3">
        <v>9</v>
      </c>
      <c r="K328" s="3">
        <v>22</v>
      </c>
      <c r="L328" s="3">
        <v>6</v>
      </c>
      <c r="M328" s="3">
        <v>0</v>
      </c>
      <c r="O328" s="3">
        <f t="shared" si="21"/>
        <v>37</v>
      </c>
    </row>
    <row r="329" spans="1:15" x14ac:dyDescent="0.2">
      <c r="A329" s="4" t="s">
        <v>1290</v>
      </c>
      <c r="B329" s="10" t="s">
        <v>1291</v>
      </c>
      <c r="C329" s="14" t="s">
        <v>1273</v>
      </c>
      <c r="D329" s="10"/>
      <c r="E329" s="3" t="s">
        <v>203</v>
      </c>
      <c r="F329" s="3" t="s">
        <v>1268</v>
      </c>
      <c r="G329" s="3" t="s">
        <v>20</v>
      </c>
      <c r="H329" s="3" t="s">
        <v>67</v>
      </c>
      <c r="I329" s="3">
        <v>21</v>
      </c>
      <c r="J329" s="3">
        <v>11</v>
      </c>
      <c r="K329" s="3">
        <v>25</v>
      </c>
      <c r="L329" s="3">
        <v>25</v>
      </c>
      <c r="M329" s="3">
        <v>6</v>
      </c>
      <c r="N329" s="3">
        <v>0</v>
      </c>
      <c r="O329" s="3">
        <f t="shared" si="21"/>
        <v>67</v>
      </c>
    </row>
    <row r="330" spans="1:15" x14ac:dyDescent="0.2">
      <c r="A330" s="4" t="s">
        <v>1700</v>
      </c>
      <c r="B330" s="10" t="s">
        <v>1701</v>
      </c>
      <c r="C330" s="14" t="s">
        <v>1638</v>
      </c>
      <c r="D330" s="10"/>
      <c r="E330" s="3" t="s">
        <v>576</v>
      </c>
      <c r="F330" s="3" t="s">
        <v>1639</v>
      </c>
      <c r="G330" s="3" t="s">
        <v>20</v>
      </c>
      <c r="H330" s="3" t="s">
        <v>67</v>
      </c>
      <c r="I330" s="3">
        <v>21</v>
      </c>
      <c r="J330" s="3">
        <v>18</v>
      </c>
      <c r="K330" s="3">
        <v>25</v>
      </c>
      <c r="L330" s="3">
        <v>25</v>
      </c>
      <c r="M330" s="3">
        <v>0</v>
      </c>
      <c r="O330" s="3">
        <f t="shared" si="21"/>
        <v>68</v>
      </c>
    </row>
    <row r="331" spans="1:15" x14ac:dyDescent="0.2">
      <c r="A331" s="4" t="s">
        <v>1840</v>
      </c>
      <c r="B331" s="10" t="s">
        <v>1841</v>
      </c>
      <c r="C331" s="14" t="s">
        <v>1827</v>
      </c>
      <c r="D331" s="10"/>
      <c r="E331" s="3" t="s">
        <v>1744</v>
      </c>
      <c r="F331" s="3" t="s">
        <v>1744</v>
      </c>
      <c r="G331" s="3" t="s">
        <v>20</v>
      </c>
      <c r="H331" s="3" t="s">
        <v>21</v>
      </c>
      <c r="I331" s="3">
        <v>22</v>
      </c>
      <c r="J331" s="3">
        <v>3</v>
      </c>
      <c r="K331" s="3">
        <v>0</v>
      </c>
      <c r="L331" s="3">
        <v>0</v>
      </c>
      <c r="M331" s="3">
        <v>0</v>
      </c>
      <c r="O331" s="3">
        <f t="shared" si="21"/>
        <v>3</v>
      </c>
    </row>
    <row r="332" spans="1:15" x14ac:dyDescent="0.2">
      <c r="A332" s="4" t="s">
        <v>588</v>
      </c>
      <c r="B332" s="10" t="s">
        <v>589</v>
      </c>
      <c r="C332" s="14" t="s">
        <v>575</v>
      </c>
      <c r="D332" s="10"/>
      <c r="E332" s="3" t="s">
        <v>576</v>
      </c>
      <c r="F332" s="3" t="s">
        <v>577</v>
      </c>
      <c r="G332" s="3" t="s">
        <v>20</v>
      </c>
      <c r="H332" s="3" t="s">
        <v>67</v>
      </c>
      <c r="I332" s="3">
        <v>22</v>
      </c>
      <c r="J332" s="3">
        <v>18</v>
      </c>
      <c r="K332" s="3">
        <v>25</v>
      </c>
      <c r="L332" s="3">
        <v>25</v>
      </c>
      <c r="M332" s="3">
        <v>0</v>
      </c>
      <c r="O332" s="3">
        <f t="shared" si="21"/>
        <v>68</v>
      </c>
    </row>
    <row r="333" spans="1:15" x14ac:dyDescent="0.2">
      <c r="A333" s="4" t="s">
        <v>1058</v>
      </c>
      <c r="B333" s="10" t="s">
        <v>1059</v>
      </c>
      <c r="C333" s="14" t="s">
        <v>1056</v>
      </c>
      <c r="D333" s="10"/>
      <c r="E333" s="3" t="s">
        <v>576</v>
      </c>
      <c r="F333" s="3" t="s">
        <v>1057</v>
      </c>
      <c r="G333" s="3" t="s">
        <v>20</v>
      </c>
      <c r="H333" s="3" t="s">
        <v>67</v>
      </c>
      <c r="I333" s="3">
        <v>22</v>
      </c>
      <c r="J333" s="3">
        <v>18</v>
      </c>
      <c r="K333" s="3">
        <v>25</v>
      </c>
      <c r="L333" s="3">
        <v>20</v>
      </c>
      <c r="M333" s="3">
        <v>30</v>
      </c>
      <c r="O333" s="3">
        <f t="shared" si="21"/>
        <v>93</v>
      </c>
    </row>
    <row r="334" spans="1:15" x14ac:dyDescent="0.2">
      <c r="A334" s="4" t="s">
        <v>1783</v>
      </c>
      <c r="B334" s="10" t="s">
        <v>1784</v>
      </c>
      <c r="C334" s="14" t="s">
        <v>1743</v>
      </c>
      <c r="D334" s="10"/>
      <c r="E334" s="3" t="s">
        <v>1744</v>
      </c>
      <c r="F334" s="3" t="s">
        <v>1744</v>
      </c>
      <c r="G334" s="3" t="s">
        <v>20</v>
      </c>
      <c r="H334" s="3" t="s">
        <v>67</v>
      </c>
      <c r="I334" s="3">
        <v>23</v>
      </c>
      <c r="J334" s="3">
        <v>0</v>
      </c>
      <c r="K334" s="3">
        <v>3</v>
      </c>
      <c r="L334" s="3">
        <v>0</v>
      </c>
      <c r="M334" s="3">
        <v>0</v>
      </c>
      <c r="O334" s="3">
        <f t="shared" si="21"/>
        <v>3</v>
      </c>
    </row>
    <row r="335" spans="1:15" x14ac:dyDescent="0.2">
      <c r="A335" s="4" t="s">
        <v>593</v>
      </c>
      <c r="B335" s="10" t="s">
        <v>594</v>
      </c>
      <c r="C335" s="14" t="s">
        <v>592</v>
      </c>
      <c r="D335" s="10"/>
      <c r="E335" s="3" t="s">
        <v>576</v>
      </c>
      <c r="F335" s="3" t="s">
        <v>577</v>
      </c>
      <c r="G335" s="3" t="s">
        <v>20</v>
      </c>
      <c r="H335" s="3" t="s">
        <v>21</v>
      </c>
      <c r="I335" s="3">
        <v>23</v>
      </c>
      <c r="J335" s="3">
        <v>6</v>
      </c>
      <c r="K335" s="3">
        <v>0</v>
      </c>
      <c r="L335" s="3">
        <v>4</v>
      </c>
      <c r="M335" s="3">
        <v>0</v>
      </c>
      <c r="O335" s="3">
        <f t="shared" si="21"/>
        <v>10</v>
      </c>
    </row>
    <row r="336" spans="1:15" x14ac:dyDescent="0.2">
      <c r="A336" s="4" t="s">
        <v>462</v>
      </c>
      <c r="B336" s="10" t="s">
        <v>463</v>
      </c>
      <c r="C336" s="14" t="s">
        <v>437</v>
      </c>
      <c r="D336" s="10"/>
      <c r="E336" s="3" t="s">
        <v>203</v>
      </c>
      <c r="F336" s="3" t="s">
        <v>423</v>
      </c>
      <c r="G336" s="3" t="s">
        <v>20</v>
      </c>
      <c r="H336" s="3" t="s">
        <v>67</v>
      </c>
      <c r="I336" s="3">
        <v>23</v>
      </c>
      <c r="J336" s="3">
        <v>18</v>
      </c>
      <c r="K336" s="3">
        <v>15</v>
      </c>
      <c r="L336" s="3">
        <v>6</v>
      </c>
      <c r="M336" s="3">
        <v>0</v>
      </c>
      <c r="O336" s="3">
        <f t="shared" si="21"/>
        <v>39</v>
      </c>
    </row>
    <row r="337" spans="1:15" x14ac:dyDescent="0.2">
      <c r="A337" s="4" t="s">
        <v>1815</v>
      </c>
      <c r="B337" s="10" t="s">
        <v>1816</v>
      </c>
      <c r="C337" s="14" t="s">
        <v>1743</v>
      </c>
      <c r="D337" s="10"/>
      <c r="E337" s="3" t="s">
        <v>1744</v>
      </c>
      <c r="F337" s="3" t="s">
        <v>1744</v>
      </c>
      <c r="G337" s="3" t="s">
        <v>20</v>
      </c>
      <c r="H337" s="3" t="s">
        <v>67</v>
      </c>
      <c r="I337" s="3">
        <v>23</v>
      </c>
      <c r="J337" s="3">
        <v>11</v>
      </c>
      <c r="K337" s="3">
        <v>25</v>
      </c>
      <c r="L337" s="3">
        <v>6</v>
      </c>
      <c r="M337" s="3">
        <v>0</v>
      </c>
      <c r="O337" s="3">
        <f t="shared" si="21"/>
        <v>42</v>
      </c>
    </row>
    <row r="338" spans="1:15" x14ac:dyDescent="0.2">
      <c r="A338" s="4" t="s">
        <v>573</v>
      </c>
      <c r="B338" s="10" t="s">
        <v>574</v>
      </c>
      <c r="C338" s="14" t="s">
        <v>575</v>
      </c>
      <c r="D338" s="10"/>
      <c r="E338" s="3" t="s">
        <v>576</v>
      </c>
      <c r="F338" s="3" t="s">
        <v>577</v>
      </c>
      <c r="G338" s="3" t="s">
        <v>20</v>
      </c>
      <c r="H338" s="3" t="s">
        <v>67</v>
      </c>
      <c r="I338" s="3">
        <v>23</v>
      </c>
      <c r="J338" s="3">
        <v>18</v>
      </c>
      <c r="K338" s="3">
        <v>16</v>
      </c>
      <c r="L338" s="3">
        <v>25</v>
      </c>
      <c r="M338" s="3">
        <v>0</v>
      </c>
      <c r="O338" s="3">
        <f t="shared" si="21"/>
        <v>59</v>
      </c>
    </row>
    <row r="339" spans="1:15" x14ac:dyDescent="0.2">
      <c r="A339" s="4" t="s">
        <v>214</v>
      </c>
      <c r="B339" s="10" t="s">
        <v>215</v>
      </c>
      <c r="C339" s="14" t="s">
        <v>211</v>
      </c>
      <c r="D339" s="10"/>
      <c r="E339" s="3" t="s">
        <v>203</v>
      </c>
      <c r="F339" s="3" t="s">
        <v>204</v>
      </c>
      <c r="G339" s="3" t="s">
        <v>20</v>
      </c>
      <c r="H339" s="3" t="s">
        <v>67</v>
      </c>
      <c r="I339" s="3">
        <v>24</v>
      </c>
      <c r="J339" s="3">
        <v>3</v>
      </c>
      <c r="K339" s="3">
        <v>5</v>
      </c>
      <c r="L339" s="3">
        <v>0</v>
      </c>
      <c r="M339" s="3">
        <v>0</v>
      </c>
      <c r="O339" s="3">
        <f t="shared" si="21"/>
        <v>8</v>
      </c>
    </row>
    <row r="340" spans="1:15" x14ac:dyDescent="0.2">
      <c r="A340" s="4" t="s">
        <v>702</v>
      </c>
      <c r="B340" s="10" t="s">
        <v>703</v>
      </c>
      <c r="C340" s="14" t="s">
        <v>674</v>
      </c>
      <c r="D340" s="10"/>
      <c r="E340" s="3" t="s">
        <v>65</v>
      </c>
      <c r="F340" s="3" t="s">
        <v>675</v>
      </c>
      <c r="G340" s="3" t="s">
        <v>20</v>
      </c>
      <c r="H340" s="3" t="s">
        <v>67</v>
      </c>
      <c r="I340" s="3">
        <v>24</v>
      </c>
      <c r="J340" s="3">
        <v>11</v>
      </c>
      <c r="K340" s="3">
        <v>22</v>
      </c>
      <c r="L340" s="3">
        <v>6</v>
      </c>
      <c r="M340" s="3">
        <v>6</v>
      </c>
      <c r="O340" s="3">
        <f t="shared" si="21"/>
        <v>45</v>
      </c>
    </row>
    <row r="341" spans="1:15" x14ac:dyDescent="0.2">
      <c r="A341" s="4" t="s">
        <v>1684</v>
      </c>
      <c r="B341" s="10" t="s">
        <v>1685</v>
      </c>
      <c r="C341" s="14" t="s">
        <v>1638</v>
      </c>
      <c r="D341" s="10"/>
      <c r="E341" s="3" t="s">
        <v>576</v>
      </c>
      <c r="F341" s="3" t="s">
        <v>1639</v>
      </c>
      <c r="G341" s="3" t="s">
        <v>20</v>
      </c>
      <c r="H341" s="3" t="s">
        <v>67</v>
      </c>
      <c r="I341" s="3">
        <v>24</v>
      </c>
      <c r="J341" s="3">
        <v>18</v>
      </c>
      <c r="K341" s="3">
        <v>25</v>
      </c>
      <c r="L341" s="3">
        <v>14</v>
      </c>
      <c r="M341" s="3">
        <v>20</v>
      </c>
      <c r="N341" s="3">
        <v>0</v>
      </c>
      <c r="O341" s="3">
        <f t="shared" si="21"/>
        <v>77</v>
      </c>
    </row>
    <row r="342" spans="1:15" x14ac:dyDescent="0.2">
      <c r="A342" s="4" t="s">
        <v>1832</v>
      </c>
      <c r="B342" s="10" t="s">
        <v>1833</v>
      </c>
      <c r="C342" s="14" t="s">
        <v>1827</v>
      </c>
      <c r="D342" s="10"/>
      <c r="E342" s="3" t="s">
        <v>1744</v>
      </c>
      <c r="F342" s="3" t="s">
        <v>1744</v>
      </c>
      <c r="G342" s="3" t="s">
        <v>20</v>
      </c>
      <c r="H342" s="3" t="s">
        <v>21</v>
      </c>
      <c r="I342" s="3">
        <v>25</v>
      </c>
      <c r="J342" s="3">
        <v>3</v>
      </c>
      <c r="K342" s="3">
        <v>0</v>
      </c>
      <c r="L342" s="3">
        <v>0</v>
      </c>
      <c r="M342" s="3">
        <v>0</v>
      </c>
      <c r="O342" s="3">
        <f t="shared" si="21"/>
        <v>3</v>
      </c>
    </row>
    <row r="343" spans="1:15" x14ac:dyDescent="0.2">
      <c r="A343" s="4" t="s">
        <v>1751</v>
      </c>
      <c r="B343" s="10" t="s">
        <v>1752</v>
      </c>
      <c r="C343" s="14" t="s">
        <v>1743</v>
      </c>
      <c r="D343" s="10"/>
      <c r="E343" s="3" t="s">
        <v>1744</v>
      </c>
      <c r="F343" s="3" t="s">
        <v>1744</v>
      </c>
      <c r="G343" s="3" t="s">
        <v>20</v>
      </c>
      <c r="H343" s="3" t="s">
        <v>67</v>
      </c>
      <c r="I343" s="3">
        <v>25</v>
      </c>
      <c r="J343" s="3">
        <v>18</v>
      </c>
      <c r="K343" s="3">
        <v>25</v>
      </c>
      <c r="L343" s="3">
        <v>6</v>
      </c>
      <c r="M343" s="3">
        <v>6</v>
      </c>
      <c r="O343" s="3">
        <f t="shared" si="21"/>
        <v>55</v>
      </c>
    </row>
    <row r="344" spans="1:15" x14ac:dyDescent="0.2">
      <c r="A344" s="3" t="s">
        <v>2167</v>
      </c>
      <c r="B344" s="3" t="s">
        <v>2168</v>
      </c>
      <c r="C344" s="14" t="s">
        <v>2169</v>
      </c>
      <c r="E344" s="3" t="s">
        <v>324</v>
      </c>
      <c r="F344" s="3" t="s">
        <v>2170</v>
      </c>
      <c r="G344" s="3" t="s">
        <v>20</v>
      </c>
      <c r="H344" s="3" t="s">
        <v>67</v>
      </c>
      <c r="I344" s="3">
        <v>25</v>
      </c>
      <c r="J344" s="3">
        <v>18</v>
      </c>
      <c r="K344" s="3">
        <v>25</v>
      </c>
      <c r="L344" s="3">
        <v>25</v>
      </c>
      <c r="M344" s="3">
        <v>30</v>
      </c>
      <c r="O344" s="3">
        <v>98</v>
      </c>
    </row>
    <row r="345" spans="1:15" x14ac:dyDescent="0.2">
      <c r="A345" s="4" t="s">
        <v>1280</v>
      </c>
      <c r="B345" s="10" t="s">
        <v>1281</v>
      </c>
      <c r="C345" s="14" t="s">
        <v>1273</v>
      </c>
      <c r="D345" s="10"/>
      <c r="E345" s="3" t="s">
        <v>203</v>
      </c>
      <c r="F345" s="3" t="s">
        <v>1268</v>
      </c>
      <c r="G345" s="3" t="s">
        <v>20</v>
      </c>
      <c r="H345" s="3" t="s">
        <v>67</v>
      </c>
      <c r="I345" s="3">
        <v>26</v>
      </c>
      <c r="J345" s="3">
        <v>6</v>
      </c>
      <c r="K345" s="3">
        <v>0</v>
      </c>
      <c r="L345" s="3">
        <v>6</v>
      </c>
      <c r="M345" s="3">
        <v>0</v>
      </c>
      <c r="N345" s="3">
        <v>0</v>
      </c>
      <c r="O345" s="3">
        <f>SUM(J345:N345)</f>
        <v>12</v>
      </c>
    </row>
    <row r="346" spans="1:15" x14ac:dyDescent="0.2">
      <c r="A346" s="4" t="s">
        <v>205</v>
      </c>
      <c r="B346" s="10" t="s">
        <v>206</v>
      </c>
      <c r="C346" s="14" t="s">
        <v>202</v>
      </c>
      <c r="D346" s="10"/>
      <c r="E346" s="3" t="s">
        <v>203</v>
      </c>
      <c r="F346" s="3" t="s">
        <v>204</v>
      </c>
      <c r="G346" s="3" t="s">
        <v>20</v>
      </c>
      <c r="H346" s="3" t="s">
        <v>21</v>
      </c>
      <c r="I346" s="3">
        <v>26</v>
      </c>
      <c r="J346" s="3">
        <v>18</v>
      </c>
      <c r="K346" s="3">
        <v>6</v>
      </c>
      <c r="L346" s="3">
        <v>0</v>
      </c>
      <c r="M346" s="3">
        <v>0</v>
      </c>
      <c r="O346" s="3">
        <f>SUM(J346:N346)</f>
        <v>24</v>
      </c>
    </row>
    <row r="347" spans="1:15" x14ac:dyDescent="0.2">
      <c r="A347" s="4" t="s">
        <v>1761</v>
      </c>
      <c r="B347" s="10" t="s">
        <v>1762</v>
      </c>
      <c r="C347" s="14" t="s">
        <v>1743</v>
      </c>
      <c r="D347" s="10"/>
      <c r="E347" s="3" t="s">
        <v>1744</v>
      </c>
      <c r="F347" s="3" t="s">
        <v>1744</v>
      </c>
      <c r="G347" s="3" t="s">
        <v>20</v>
      </c>
      <c r="H347" s="3" t="s">
        <v>67</v>
      </c>
      <c r="I347" s="3">
        <v>26</v>
      </c>
      <c r="J347" s="3">
        <v>11</v>
      </c>
      <c r="K347" s="3">
        <v>5</v>
      </c>
      <c r="L347" s="3">
        <v>25</v>
      </c>
      <c r="M347" s="3">
        <v>0</v>
      </c>
      <c r="O347" s="3">
        <f>SUM(J347:N347)</f>
        <v>41</v>
      </c>
    </row>
    <row r="348" spans="1:15" x14ac:dyDescent="0.2">
      <c r="A348" s="4" t="s">
        <v>428</v>
      </c>
      <c r="B348" s="10" t="s">
        <v>429</v>
      </c>
      <c r="C348" s="14" t="s">
        <v>422</v>
      </c>
      <c r="D348" s="10"/>
      <c r="E348" s="3" t="s">
        <v>203</v>
      </c>
      <c r="F348" s="3" t="s">
        <v>423</v>
      </c>
      <c r="G348" s="3" t="s">
        <v>20</v>
      </c>
      <c r="H348" s="3" t="s">
        <v>21</v>
      </c>
      <c r="I348" s="3">
        <v>26</v>
      </c>
      <c r="J348" s="3">
        <v>2</v>
      </c>
      <c r="K348" s="3">
        <v>20</v>
      </c>
      <c r="L348" s="3">
        <v>25</v>
      </c>
      <c r="M348" s="3">
        <v>8</v>
      </c>
      <c r="O348" s="3">
        <f>SUM(J348:N348)</f>
        <v>55</v>
      </c>
    </row>
    <row r="349" spans="1:15" x14ac:dyDescent="0.2">
      <c r="A349" s="3" t="s">
        <v>2325</v>
      </c>
      <c r="B349" s="3" t="s">
        <v>2326</v>
      </c>
      <c r="C349" s="14" t="s">
        <v>2318</v>
      </c>
      <c r="E349" s="3" t="s">
        <v>2308</v>
      </c>
      <c r="F349" s="3" t="s">
        <v>2309</v>
      </c>
      <c r="G349" s="3" t="s">
        <v>20</v>
      </c>
      <c r="H349" s="3" t="s">
        <v>67</v>
      </c>
      <c r="I349" s="3">
        <v>26</v>
      </c>
      <c r="J349" s="3">
        <v>18</v>
      </c>
      <c r="K349" s="3">
        <v>25</v>
      </c>
      <c r="L349" s="3">
        <v>25</v>
      </c>
      <c r="M349" s="3">
        <v>0</v>
      </c>
      <c r="O349" s="3">
        <v>68</v>
      </c>
    </row>
    <row r="350" spans="1:15" x14ac:dyDescent="0.2">
      <c r="A350" s="4" t="s">
        <v>424</v>
      </c>
      <c r="B350" s="10" t="s">
        <v>425</v>
      </c>
      <c r="C350" s="14" t="s">
        <v>422</v>
      </c>
      <c r="D350" s="10"/>
      <c r="E350" s="3" t="s">
        <v>203</v>
      </c>
      <c r="F350" s="3" t="s">
        <v>423</v>
      </c>
      <c r="G350" s="3" t="s">
        <v>20</v>
      </c>
      <c r="H350" s="3" t="s">
        <v>21</v>
      </c>
      <c r="I350" s="3">
        <v>27</v>
      </c>
      <c r="J350" s="3">
        <v>0</v>
      </c>
      <c r="K350" s="3">
        <v>0</v>
      </c>
      <c r="L350" s="3">
        <v>0</v>
      </c>
      <c r="M350" s="3">
        <v>0</v>
      </c>
      <c r="O350" s="3">
        <f>SUM(J350:N350)</f>
        <v>0</v>
      </c>
    </row>
    <row r="351" spans="1:15" x14ac:dyDescent="0.2">
      <c r="A351" s="3" t="s">
        <v>2094</v>
      </c>
      <c r="B351" s="3" t="s">
        <v>2095</v>
      </c>
      <c r="C351" s="14" t="s">
        <v>2090</v>
      </c>
      <c r="E351" s="3" t="s">
        <v>18</v>
      </c>
      <c r="F351" s="3" t="s">
        <v>2091</v>
      </c>
      <c r="G351" s="3" t="s">
        <v>20</v>
      </c>
      <c r="H351" s="3" t="s">
        <v>21</v>
      </c>
      <c r="I351" s="3">
        <v>28</v>
      </c>
      <c r="J351" s="3">
        <v>9</v>
      </c>
      <c r="K351" s="3">
        <v>0</v>
      </c>
      <c r="L351" s="3">
        <v>0</v>
      </c>
      <c r="M351" s="3">
        <v>0</v>
      </c>
      <c r="O351" s="3">
        <v>9</v>
      </c>
    </row>
    <row r="352" spans="1:15" x14ac:dyDescent="0.2">
      <c r="A352" s="4" t="s">
        <v>1846</v>
      </c>
      <c r="B352" s="10" t="s">
        <v>1847</v>
      </c>
      <c r="C352" s="14" t="s">
        <v>1827</v>
      </c>
      <c r="D352" s="10"/>
      <c r="E352" s="3" t="s">
        <v>1744</v>
      </c>
      <c r="F352" s="3" t="s">
        <v>1744</v>
      </c>
      <c r="G352" s="3" t="s">
        <v>20</v>
      </c>
      <c r="H352" s="3" t="s">
        <v>21</v>
      </c>
      <c r="I352" s="3">
        <v>28</v>
      </c>
      <c r="J352" s="3">
        <v>0</v>
      </c>
      <c r="K352" s="3">
        <v>20</v>
      </c>
      <c r="L352" s="3">
        <v>0</v>
      </c>
      <c r="M352" s="3">
        <v>8</v>
      </c>
      <c r="O352" s="3">
        <f>SUM(J352:N352)</f>
        <v>28</v>
      </c>
    </row>
    <row r="353" spans="1:15" x14ac:dyDescent="0.2">
      <c r="A353" s="3" t="s">
        <v>2092</v>
      </c>
      <c r="B353" s="3" t="s">
        <v>2093</v>
      </c>
      <c r="C353" s="14" t="s">
        <v>2090</v>
      </c>
      <c r="E353" s="3" t="s">
        <v>18</v>
      </c>
      <c r="F353" s="3" t="s">
        <v>2091</v>
      </c>
      <c r="G353" s="3" t="s">
        <v>20</v>
      </c>
      <c r="H353" s="3" t="s">
        <v>21</v>
      </c>
      <c r="I353" s="3">
        <v>28</v>
      </c>
      <c r="J353" s="3">
        <v>16</v>
      </c>
      <c r="K353" s="3">
        <v>15</v>
      </c>
      <c r="L353" s="3">
        <v>19</v>
      </c>
      <c r="M353" s="3">
        <v>8</v>
      </c>
      <c r="O353" s="3">
        <v>58</v>
      </c>
    </row>
    <row r="354" spans="1:15" x14ac:dyDescent="0.2">
      <c r="A354" s="4" t="s">
        <v>1860</v>
      </c>
      <c r="B354" s="10" t="s">
        <v>1861</v>
      </c>
      <c r="C354" s="14" t="s">
        <v>1827</v>
      </c>
      <c r="D354" s="10"/>
      <c r="E354" s="3" t="s">
        <v>1744</v>
      </c>
      <c r="F354" s="3" t="s">
        <v>1744</v>
      </c>
      <c r="G354" s="3" t="s">
        <v>20</v>
      </c>
      <c r="H354" s="3" t="s">
        <v>21</v>
      </c>
      <c r="I354" s="3">
        <v>29</v>
      </c>
      <c r="J354" s="3">
        <v>8</v>
      </c>
      <c r="K354" s="3">
        <v>0</v>
      </c>
      <c r="L354" s="3">
        <v>10</v>
      </c>
      <c r="M354" s="3">
        <v>8</v>
      </c>
      <c r="O354" s="3">
        <f>SUM(J354:N354)</f>
        <v>26</v>
      </c>
    </row>
    <row r="355" spans="1:15" x14ac:dyDescent="0.2">
      <c r="A355" s="3" t="s">
        <v>2246</v>
      </c>
      <c r="B355" s="3" t="s">
        <v>2247</v>
      </c>
      <c r="C355" s="14" t="s">
        <v>2225</v>
      </c>
      <c r="E355" s="3" t="s">
        <v>2226</v>
      </c>
      <c r="F355" s="3" t="s">
        <v>2227</v>
      </c>
      <c r="G355" s="3" t="s">
        <v>20</v>
      </c>
      <c r="H355" s="3" t="s">
        <v>67</v>
      </c>
      <c r="I355" s="3">
        <v>29</v>
      </c>
      <c r="J355" s="3">
        <v>6</v>
      </c>
      <c r="K355" s="3">
        <v>25</v>
      </c>
      <c r="L355" s="3">
        <v>6</v>
      </c>
      <c r="M355" s="3">
        <v>0</v>
      </c>
      <c r="O355" s="3">
        <v>37</v>
      </c>
    </row>
    <row r="356" spans="1:15" x14ac:dyDescent="0.2">
      <c r="A356" s="4" t="s">
        <v>1002</v>
      </c>
      <c r="B356" s="10" t="s">
        <v>1003</v>
      </c>
      <c r="C356" s="14" t="s">
        <v>991</v>
      </c>
      <c r="D356" s="10"/>
      <c r="E356" s="3" t="s">
        <v>987</v>
      </c>
      <c r="F356" s="3" t="s">
        <v>988</v>
      </c>
      <c r="G356" s="3" t="s">
        <v>20</v>
      </c>
      <c r="H356" s="3" t="s">
        <v>67</v>
      </c>
      <c r="I356" s="3">
        <v>32</v>
      </c>
      <c r="J356" s="3">
        <v>4</v>
      </c>
      <c r="K356" s="3">
        <v>3</v>
      </c>
      <c r="L356" s="3">
        <v>6</v>
      </c>
      <c r="M356" s="3">
        <v>0</v>
      </c>
      <c r="O356" s="3">
        <f t="shared" ref="O356:O366" si="22">SUM(J356:N356)</f>
        <v>13</v>
      </c>
    </row>
    <row r="357" spans="1:15" x14ac:dyDescent="0.2">
      <c r="A357" s="4" t="s">
        <v>1269</v>
      </c>
      <c r="B357" s="10" t="s">
        <v>1270</v>
      </c>
      <c r="C357" s="14" t="s">
        <v>1267</v>
      </c>
      <c r="D357" s="10"/>
      <c r="E357" s="3" t="s">
        <v>203</v>
      </c>
      <c r="F357" s="3" t="s">
        <v>1268</v>
      </c>
      <c r="G357" s="3" t="s">
        <v>20</v>
      </c>
      <c r="H357" s="3" t="s">
        <v>21</v>
      </c>
      <c r="I357" s="3">
        <v>32</v>
      </c>
      <c r="J357" s="3">
        <v>0</v>
      </c>
      <c r="K357" s="3">
        <v>0</v>
      </c>
      <c r="L357" s="3">
        <v>18</v>
      </c>
      <c r="M357" s="3">
        <v>0</v>
      </c>
      <c r="N357" s="3">
        <v>0</v>
      </c>
      <c r="O357" s="3">
        <f t="shared" si="22"/>
        <v>18</v>
      </c>
    </row>
    <row r="358" spans="1:15" x14ac:dyDescent="0.2">
      <c r="A358" s="4" t="s">
        <v>1662</v>
      </c>
      <c r="B358" s="10" t="s">
        <v>1663</v>
      </c>
      <c r="C358" s="14" t="s">
        <v>1638</v>
      </c>
      <c r="D358" s="10"/>
      <c r="E358" s="3" t="s">
        <v>576</v>
      </c>
      <c r="F358" s="3" t="s">
        <v>1639</v>
      </c>
      <c r="G358" s="3" t="s">
        <v>20</v>
      </c>
      <c r="H358" s="3" t="s">
        <v>67</v>
      </c>
      <c r="I358" s="3">
        <v>32</v>
      </c>
      <c r="J358" s="3">
        <v>2</v>
      </c>
      <c r="K358" s="3">
        <v>12</v>
      </c>
      <c r="L358" s="3">
        <v>6</v>
      </c>
      <c r="M358" s="3">
        <v>0</v>
      </c>
      <c r="N358" s="3">
        <v>0</v>
      </c>
      <c r="O358" s="3">
        <f t="shared" si="22"/>
        <v>20</v>
      </c>
    </row>
    <row r="359" spans="1:15" x14ac:dyDescent="0.2">
      <c r="A359" s="4" t="s">
        <v>426</v>
      </c>
      <c r="B359" s="10" t="s">
        <v>427</v>
      </c>
      <c r="C359" s="14" t="s">
        <v>422</v>
      </c>
      <c r="D359" s="10"/>
      <c r="E359" s="3" t="s">
        <v>203</v>
      </c>
      <c r="F359" s="3" t="s">
        <v>423</v>
      </c>
      <c r="G359" s="3" t="s">
        <v>20</v>
      </c>
      <c r="H359" s="3" t="s">
        <v>21</v>
      </c>
      <c r="I359" s="3">
        <v>32</v>
      </c>
      <c r="J359" s="3">
        <v>3</v>
      </c>
      <c r="K359" s="3">
        <v>11</v>
      </c>
      <c r="L359" s="3">
        <v>10</v>
      </c>
      <c r="M359" s="3">
        <v>18</v>
      </c>
      <c r="O359" s="3">
        <f t="shared" si="22"/>
        <v>42</v>
      </c>
    </row>
    <row r="360" spans="1:15" x14ac:dyDescent="0.2">
      <c r="A360" s="4" t="s">
        <v>1156</v>
      </c>
      <c r="B360" s="10" t="s">
        <v>1157</v>
      </c>
      <c r="C360" s="14" t="s">
        <v>1142</v>
      </c>
      <c r="D360" s="10"/>
      <c r="E360" s="3" t="s">
        <v>576</v>
      </c>
      <c r="F360" s="3" t="s">
        <v>1143</v>
      </c>
      <c r="G360" s="3" t="s">
        <v>20</v>
      </c>
      <c r="H360" s="3" t="s">
        <v>21</v>
      </c>
      <c r="I360" s="3">
        <v>32</v>
      </c>
      <c r="J360" s="3">
        <v>18</v>
      </c>
      <c r="K360" s="3">
        <v>15</v>
      </c>
      <c r="L360" s="3">
        <v>25</v>
      </c>
      <c r="M360" s="3">
        <v>16</v>
      </c>
      <c r="O360" s="3">
        <f t="shared" si="22"/>
        <v>74</v>
      </c>
    </row>
    <row r="361" spans="1:15" x14ac:dyDescent="0.2">
      <c r="A361" s="4" t="s">
        <v>1664</v>
      </c>
      <c r="B361" s="10" t="s">
        <v>1665</v>
      </c>
      <c r="C361" s="14" t="s">
        <v>1638</v>
      </c>
      <c r="D361" s="10"/>
      <c r="E361" s="3" t="s">
        <v>576</v>
      </c>
      <c r="F361" s="3" t="s">
        <v>1639</v>
      </c>
      <c r="G361" s="3" t="s">
        <v>20</v>
      </c>
      <c r="H361" s="3" t="s">
        <v>67</v>
      </c>
      <c r="I361" s="3">
        <v>32</v>
      </c>
      <c r="J361" s="3">
        <v>18</v>
      </c>
      <c r="K361" s="3">
        <v>25</v>
      </c>
      <c r="L361" s="3">
        <v>25</v>
      </c>
      <c r="M361" s="3">
        <v>30</v>
      </c>
      <c r="N361" s="3">
        <v>0</v>
      </c>
      <c r="O361" s="3">
        <f t="shared" si="22"/>
        <v>98</v>
      </c>
    </row>
    <row r="362" spans="1:15" x14ac:dyDescent="0.2">
      <c r="A362" s="4" t="s">
        <v>1852</v>
      </c>
      <c r="B362" s="10" t="s">
        <v>1853</v>
      </c>
      <c r="C362" s="14" t="s">
        <v>1827</v>
      </c>
      <c r="D362" s="10"/>
      <c r="E362" s="3" t="s">
        <v>1744</v>
      </c>
      <c r="F362" s="3" t="s">
        <v>1744</v>
      </c>
      <c r="G362" s="3" t="s">
        <v>20</v>
      </c>
      <c r="H362" s="3" t="s">
        <v>21</v>
      </c>
      <c r="I362" s="3">
        <v>33</v>
      </c>
      <c r="J362" s="3">
        <v>0</v>
      </c>
      <c r="K362" s="3">
        <v>0</v>
      </c>
      <c r="L362" s="3">
        <v>0</v>
      </c>
      <c r="M362" s="3">
        <v>0</v>
      </c>
      <c r="O362" s="3">
        <f t="shared" si="22"/>
        <v>0</v>
      </c>
    </row>
    <row r="363" spans="1:15" x14ac:dyDescent="0.2">
      <c r="A363" s="4" t="s">
        <v>1668</v>
      </c>
      <c r="B363" s="10" t="s">
        <v>1669</v>
      </c>
      <c r="C363" s="14" t="s">
        <v>1638</v>
      </c>
      <c r="D363" s="10"/>
      <c r="E363" s="3" t="s">
        <v>576</v>
      </c>
      <c r="F363" s="3" t="s">
        <v>1639</v>
      </c>
      <c r="G363" s="3" t="s">
        <v>20</v>
      </c>
      <c r="H363" s="3" t="s">
        <v>67</v>
      </c>
      <c r="I363" s="3">
        <v>33</v>
      </c>
      <c r="J363" s="3">
        <v>18</v>
      </c>
      <c r="K363" s="3">
        <v>25</v>
      </c>
      <c r="L363" s="3">
        <v>6</v>
      </c>
      <c r="M363" s="3">
        <v>0</v>
      </c>
      <c r="N363" s="3">
        <v>0</v>
      </c>
      <c r="O363" s="3">
        <f t="shared" si="22"/>
        <v>49</v>
      </c>
    </row>
    <row r="364" spans="1:15" x14ac:dyDescent="0.2">
      <c r="A364" s="4" t="s">
        <v>582</v>
      </c>
      <c r="B364" s="10" t="s">
        <v>583</v>
      </c>
      <c r="C364" s="14" t="s">
        <v>575</v>
      </c>
      <c r="D364" s="10"/>
      <c r="E364" s="3" t="s">
        <v>576</v>
      </c>
      <c r="F364" s="3" t="s">
        <v>577</v>
      </c>
      <c r="G364" s="3" t="s">
        <v>20</v>
      </c>
      <c r="H364" s="3" t="s">
        <v>67</v>
      </c>
      <c r="I364" s="3">
        <v>33</v>
      </c>
      <c r="J364" s="3">
        <v>18</v>
      </c>
      <c r="K364" s="3">
        <v>25</v>
      </c>
      <c r="L364" s="3">
        <v>14</v>
      </c>
      <c r="M364" s="3">
        <v>0</v>
      </c>
      <c r="O364" s="3">
        <f t="shared" si="22"/>
        <v>57</v>
      </c>
    </row>
    <row r="365" spans="1:15" x14ac:dyDescent="0.2">
      <c r="A365" s="4" t="s">
        <v>1658</v>
      </c>
      <c r="B365" s="10" t="s">
        <v>1659</v>
      </c>
      <c r="C365" s="14" t="s">
        <v>1638</v>
      </c>
      <c r="D365" s="10"/>
      <c r="E365" s="3" t="s">
        <v>576</v>
      </c>
      <c r="F365" s="3" t="s">
        <v>1639</v>
      </c>
      <c r="G365" s="3" t="s">
        <v>20</v>
      </c>
      <c r="H365" s="3" t="s">
        <v>67</v>
      </c>
      <c r="I365" s="3">
        <v>33</v>
      </c>
      <c r="J365" s="3">
        <v>18</v>
      </c>
      <c r="K365" s="3">
        <v>25</v>
      </c>
      <c r="L365" s="3">
        <v>14</v>
      </c>
      <c r="M365" s="3">
        <v>0</v>
      </c>
      <c r="N365" s="3">
        <v>0</v>
      </c>
      <c r="O365" s="3">
        <f t="shared" si="22"/>
        <v>57</v>
      </c>
    </row>
    <row r="366" spans="1:15" x14ac:dyDescent="0.2">
      <c r="A366" s="4" t="s">
        <v>329</v>
      </c>
      <c r="B366" s="10" t="s">
        <v>330</v>
      </c>
      <c r="C366" s="14" t="s">
        <v>331</v>
      </c>
      <c r="D366" s="10"/>
      <c r="E366" s="3" t="s">
        <v>203</v>
      </c>
      <c r="F366" s="3" t="s">
        <v>332</v>
      </c>
      <c r="G366" s="3" t="s">
        <v>20</v>
      </c>
      <c r="H366" s="3" t="s">
        <v>21</v>
      </c>
      <c r="I366" s="3">
        <v>33</v>
      </c>
      <c r="J366" s="3">
        <v>15</v>
      </c>
      <c r="K366" s="3">
        <v>11</v>
      </c>
      <c r="L366" s="3">
        <v>25</v>
      </c>
      <c r="M366" s="3">
        <v>30</v>
      </c>
      <c r="O366" s="3">
        <f t="shared" si="22"/>
        <v>81</v>
      </c>
    </row>
    <row r="367" spans="1:15" x14ac:dyDescent="0.2">
      <c r="A367" s="3" t="s">
        <v>2214</v>
      </c>
      <c r="B367" s="3" t="s">
        <v>2215</v>
      </c>
      <c r="C367" s="14" t="s">
        <v>2216</v>
      </c>
      <c r="D367" s="3" t="s">
        <v>2217</v>
      </c>
      <c r="E367" s="3" t="s">
        <v>324</v>
      </c>
      <c r="F367" s="3" t="s">
        <v>2170</v>
      </c>
      <c r="G367" s="3" t="s">
        <v>20</v>
      </c>
      <c r="H367" s="3" t="s">
        <v>67</v>
      </c>
      <c r="I367" s="3">
        <v>33</v>
      </c>
      <c r="J367" s="3">
        <v>18</v>
      </c>
      <c r="K367" s="3">
        <v>25</v>
      </c>
      <c r="L367" s="3">
        <v>25</v>
      </c>
      <c r="M367" s="3">
        <v>30</v>
      </c>
      <c r="N367" s="3">
        <v>6</v>
      </c>
      <c r="O367" s="3">
        <v>104</v>
      </c>
    </row>
    <row r="368" spans="1:15" x14ac:dyDescent="0.2">
      <c r="A368" s="4" t="s">
        <v>1844</v>
      </c>
      <c r="B368" s="10" t="s">
        <v>1845</v>
      </c>
      <c r="C368" s="14" t="s">
        <v>1827</v>
      </c>
      <c r="D368" s="10"/>
      <c r="E368" s="3" t="s">
        <v>1744</v>
      </c>
      <c r="F368" s="3" t="s">
        <v>1744</v>
      </c>
      <c r="G368" s="3" t="s">
        <v>20</v>
      </c>
      <c r="H368" s="3" t="s">
        <v>21</v>
      </c>
      <c r="I368" s="3">
        <v>34</v>
      </c>
      <c r="J368" s="3">
        <v>9</v>
      </c>
      <c r="K368" s="3">
        <v>20</v>
      </c>
      <c r="L368" s="3">
        <v>10</v>
      </c>
      <c r="M368" s="3">
        <v>8</v>
      </c>
      <c r="O368" s="3">
        <f t="shared" ref="O368:O373" si="23">SUM(J368:N368)</f>
        <v>47</v>
      </c>
    </row>
    <row r="369" spans="1:15" x14ac:dyDescent="0.2">
      <c r="A369" s="4" t="s">
        <v>68</v>
      </c>
      <c r="B369" s="4" t="s">
        <v>69</v>
      </c>
      <c r="C369" s="14" t="s">
        <v>64</v>
      </c>
      <c r="D369" s="4"/>
      <c r="E369" s="3" t="s">
        <v>65</v>
      </c>
      <c r="F369" s="3" t="s">
        <v>66</v>
      </c>
      <c r="G369" s="3" t="s">
        <v>20</v>
      </c>
      <c r="H369" s="3" t="s">
        <v>67</v>
      </c>
      <c r="I369" s="3">
        <v>34</v>
      </c>
      <c r="J369" s="3">
        <v>14</v>
      </c>
      <c r="K369" s="3">
        <v>16</v>
      </c>
      <c r="L369" s="3">
        <v>14</v>
      </c>
      <c r="M369" s="3">
        <v>6</v>
      </c>
      <c r="O369" s="3">
        <f t="shared" si="23"/>
        <v>50</v>
      </c>
    </row>
    <row r="370" spans="1:15" x14ac:dyDescent="0.2">
      <c r="A370" s="4" t="s">
        <v>200</v>
      </c>
      <c r="B370" s="10" t="s">
        <v>201</v>
      </c>
      <c r="C370" s="14" t="s">
        <v>202</v>
      </c>
      <c r="D370" s="10"/>
      <c r="E370" s="3" t="s">
        <v>203</v>
      </c>
      <c r="F370" s="3" t="s">
        <v>204</v>
      </c>
      <c r="G370" s="3" t="s">
        <v>20</v>
      </c>
      <c r="H370" s="3" t="s">
        <v>21</v>
      </c>
      <c r="I370" s="3">
        <v>35</v>
      </c>
      <c r="J370" s="3">
        <v>18</v>
      </c>
      <c r="K370" s="3">
        <v>6</v>
      </c>
      <c r="L370" s="3">
        <v>4</v>
      </c>
      <c r="M370" s="3">
        <v>0</v>
      </c>
      <c r="O370" s="3">
        <f t="shared" si="23"/>
        <v>28</v>
      </c>
    </row>
    <row r="371" spans="1:15" x14ac:dyDescent="0.2">
      <c r="A371" s="7" t="s">
        <v>1459</v>
      </c>
      <c r="B371" s="10" t="s">
        <v>1460</v>
      </c>
      <c r="C371" s="14" t="s">
        <v>1442</v>
      </c>
      <c r="D371" s="2" t="s">
        <v>100</v>
      </c>
      <c r="E371" s="3" t="s">
        <v>1443</v>
      </c>
      <c r="F371" s="3" t="s">
        <v>1444</v>
      </c>
      <c r="G371" s="3" t="s">
        <v>20</v>
      </c>
      <c r="H371" s="3" t="s">
        <v>67</v>
      </c>
      <c r="I371" s="3">
        <v>35</v>
      </c>
      <c r="J371" s="3">
        <v>18</v>
      </c>
      <c r="K371" s="3">
        <v>22</v>
      </c>
      <c r="L371" s="3">
        <v>25</v>
      </c>
      <c r="M371" s="3">
        <v>23</v>
      </c>
      <c r="O371" s="3">
        <f t="shared" si="23"/>
        <v>88</v>
      </c>
    </row>
    <row r="372" spans="1:15" x14ac:dyDescent="0.2">
      <c r="A372" s="4" t="s">
        <v>1850</v>
      </c>
      <c r="B372" s="10" t="s">
        <v>1851</v>
      </c>
      <c r="C372" s="14" t="s">
        <v>1827</v>
      </c>
      <c r="D372" s="10"/>
      <c r="E372" s="3" t="s">
        <v>1744</v>
      </c>
      <c r="F372" s="3" t="s">
        <v>1744</v>
      </c>
      <c r="G372" s="3" t="s">
        <v>20</v>
      </c>
      <c r="H372" s="3" t="s">
        <v>21</v>
      </c>
      <c r="I372" s="3">
        <v>36</v>
      </c>
      <c r="J372" s="3">
        <v>3</v>
      </c>
      <c r="K372" s="3">
        <v>0</v>
      </c>
      <c r="L372" s="3">
        <v>4</v>
      </c>
      <c r="M372" s="3">
        <v>8</v>
      </c>
      <c r="O372" s="3">
        <f t="shared" si="23"/>
        <v>15</v>
      </c>
    </row>
    <row r="373" spans="1:15" x14ac:dyDescent="0.2">
      <c r="A373" s="4" t="s">
        <v>348</v>
      </c>
      <c r="B373" s="10" t="s">
        <v>349</v>
      </c>
      <c r="C373" s="14" t="s">
        <v>335</v>
      </c>
      <c r="D373" s="10"/>
      <c r="E373" s="3" t="s">
        <v>203</v>
      </c>
      <c r="F373" s="3" t="s">
        <v>332</v>
      </c>
      <c r="G373" s="3" t="s">
        <v>20</v>
      </c>
      <c r="H373" s="3" t="s">
        <v>67</v>
      </c>
      <c r="I373" s="3">
        <v>36</v>
      </c>
      <c r="J373" s="3">
        <v>18</v>
      </c>
      <c r="K373" s="3">
        <v>25</v>
      </c>
      <c r="L373" s="3">
        <v>6</v>
      </c>
      <c r="M373" s="3">
        <v>0</v>
      </c>
      <c r="O373" s="3">
        <f t="shared" si="23"/>
        <v>49</v>
      </c>
    </row>
    <row r="374" spans="1:15" x14ac:dyDescent="0.2">
      <c r="A374" s="3" t="s">
        <v>2305</v>
      </c>
      <c r="B374" s="3" t="s">
        <v>2306</v>
      </c>
      <c r="C374" s="14" t="s">
        <v>2307</v>
      </c>
      <c r="E374" s="3" t="s">
        <v>2308</v>
      </c>
      <c r="F374" s="3" t="s">
        <v>2309</v>
      </c>
      <c r="G374" s="3" t="s">
        <v>20</v>
      </c>
      <c r="H374" s="3" t="s">
        <v>21</v>
      </c>
      <c r="I374" s="3">
        <v>36</v>
      </c>
      <c r="J374" s="3">
        <v>18</v>
      </c>
      <c r="K374" s="3">
        <v>20</v>
      </c>
      <c r="L374" s="3">
        <v>16</v>
      </c>
      <c r="M374" s="3">
        <v>20</v>
      </c>
      <c r="O374" s="3">
        <v>74</v>
      </c>
    </row>
    <row r="375" spans="1:15" x14ac:dyDescent="0.2">
      <c r="A375" s="4" t="s">
        <v>1091</v>
      </c>
      <c r="B375" s="10" t="s">
        <v>1092</v>
      </c>
      <c r="C375" s="14" t="s">
        <v>1093</v>
      </c>
      <c r="D375" s="10"/>
      <c r="E375" s="3" t="s">
        <v>144</v>
      </c>
      <c r="F375" s="3" t="s">
        <v>1094</v>
      </c>
      <c r="G375" s="3" t="s">
        <v>20</v>
      </c>
      <c r="H375" s="3" t="s">
        <v>67</v>
      </c>
      <c r="I375" s="3">
        <v>37</v>
      </c>
      <c r="J375" s="3">
        <v>18</v>
      </c>
      <c r="K375" s="3">
        <v>25</v>
      </c>
      <c r="L375" s="3">
        <v>25</v>
      </c>
      <c r="M375" s="3">
        <v>29</v>
      </c>
      <c r="N375" s="3">
        <v>0</v>
      </c>
      <c r="O375" s="3">
        <f t="shared" ref="O375:O382" si="24">SUM(J375:N375)</f>
        <v>97</v>
      </c>
    </row>
    <row r="376" spans="1:15" x14ac:dyDescent="0.2">
      <c r="A376" s="4" t="s">
        <v>1856</v>
      </c>
      <c r="B376" s="10" t="s">
        <v>1857</v>
      </c>
      <c r="C376" s="14" t="s">
        <v>1827</v>
      </c>
      <c r="D376" s="10"/>
      <c r="E376" s="3" t="s">
        <v>1744</v>
      </c>
      <c r="F376" s="3" t="s">
        <v>1744</v>
      </c>
      <c r="G376" s="3" t="s">
        <v>20</v>
      </c>
      <c r="H376" s="3" t="s">
        <v>21</v>
      </c>
      <c r="I376" s="3">
        <v>38</v>
      </c>
      <c r="J376" s="3">
        <v>0</v>
      </c>
      <c r="K376" s="3">
        <v>0</v>
      </c>
      <c r="L376" s="3">
        <v>0</v>
      </c>
      <c r="M376" s="3">
        <v>0</v>
      </c>
      <c r="O376" s="3">
        <f t="shared" si="24"/>
        <v>0</v>
      </c>
    </row>
    <row r="377" spans="1:15" x14ac:dyDescent="0.2">
      <c r="A377" s="4" t="s">
        <v>595</v>
      </c>
      <c r="B377" s="10" t="s">
        <v>596</v>
      </c>
      <c r="C377" s="14" t="s">
        <v>592</v>
      </c>
      <c r="D377" s="10"/>
      <c r="E377" s="3" t="s">
        <v>576</v>
      </c>
      <c r="F377" s="3" t="s">
        <v>577</v>
      </c>
      <c r="G377" s="3" t="s">
        <v>20</v>
      </c>
      <c r="H377" s="3" t="s">
        <v>21</v>
      </c>
      <c r="I377" s="3">
        <v>39</v>
      </c>
      <c r="J377" s="3">
        <v>12</v>
      </c>
      <c r="K377" s="3">
        <v>0</v>
      </c>
      <c r="L377" s="3">
        <v>0</v>
      </c>
      <c r="M377" s="3">
        <v>8</v>
      </c>
      <c r="O377" s="3">
        <f t="shared" si="24"/>
        <v>20</v>
      </c>
    </row>
    <row r="378" spans="1:15" x14ac:dyDescent="0.2">
      <c r="A378" s="4" t="s">
        <v>680</v>
      </c>
      <c r="B378" s="10" t="s">
        <v>681</v>
      </c>
      <c r="C378" s="14" t="s">
        <v>674</v>
      </c>
      <c r="D378" s="10"/>
      <c r="E378" s="3" t="s">
        <v>65</v>
      </c>
      <c r="F378" s="3" t="s">
        <v>675</v>
      </c>
      <c r="G378" s="3" t="s">
        <v>20</v>
      </c>
      <c r="H378" s="3" t="s">
        <v>67</v>
      </c>
      <c r="I378" s="3">
        <v>40</v>
      </c>
      <c r="J378" s="3">
        <v>18</v>
      </c>
      <c r="K378" s="3">
        <v>25</v>
      </c>
      <c r="L378" s="3">
        <v>25</v>
      </c>
      <c r="M378" s="3">
        <v>20</v>
      </c>
      <c r="O378" s="3">
        <f t="shared" si="24"/>
        <v>88</v>
      </c>
    </row>
    <row r="379" spans="1:15" x14ac:dyDescent="0.2">
      <c r="A379" s="4" t="s">
        <v>452</v>
      </c>
      <c r="B379" s="10" t="s">
        <v>453</v>
      </c>
      <c r="C379" s="14" t="s">
        <v>437</v>
      </c>
      <c r="D379" s="10"/>
      <c r="E379" s="3" t="s">
        <v>203</v>
      </c>
      <c r="F379" s="3" t="s">
        <v>423</v>
      </c>
      <c r="G379" s="3" t="s">
        <v>20</v>
      </c>
      <c r="H379" s="3" t="s">
        <v>67</v>
      </c>
      <c r="I379" s="3">
        <v>40</v>
      </c>
      <c r="J379" s="3">
        <v>18</v>
      </c>
      <c r="K379" s="3">
        <v>25</v>
      </c>
      <c r="L379" s="3">
        <v>25</v>
      </c>
      <c r="M379" s="3">
        <v>30</v>
      </c>
      <c r="O379" s="3">
        <f t="shared" si="24"/>
        <v>98</v>
      </c>
    </row>
    <row r="380" spans="1:15" x14ac:dyDescent="0.2">
      <c r="A380" s="4" t="s">
        <v>1836</v>
      </c>
      <c r="B380" s="10" t="s">
        <v>1837</v>
      </c>
      <c r="C380" s="14" t="s">
        <v>1827</v>
      </c>
      <c r="D380" s="10"/>
      <c r="E380" s="3" t="s">
        <v>1744</v>
      </c>
      <c r="F380" s="3" t="s">
        <v>1744</v>
      </c>
      <c r="G380" s="3" t="s">
        <v>20</v>
      </c>
      <c r="H380" s="3" t="s">
        <v>21</v>
      </c>
      <c r="I380" s="3">
        <v>41</v>
      </c>
      <c r="J380" s="3">
        <v>3</v>
      </c>
      <c r="K380" s="3">
        <v>0</v>
      </c>
      <c r="L380" s="3">
        <v>4</v>
      </c>
      <c r="M380" s="3">
        <v>0</v>
      </c>
      <c r="O380" s="3">
        <f t="shared" si="24"/>
        <v>7</v>
      </c>
    </row>
    <row r="381" spans="1:15" x14ac:dyDescent="0.2">
      <c r="A381" s="4" t="s">
        <v>72</v>
      </c>
      <c r="B381" s="4" t="s">
        <v>73</v>
      </c>
      <c r="C381" s="14" t="s">
        <v>64</v>
      </c>
      <c r="D381" s="4"/>
      <c r="E381" s="3" t="s">
        <v>65</v>
      </c>
      <c r="F381" s="3" t="s">
        <v>66</v>
      </c>
      <c r="G381" s="3" t="s">
        <v>20</v>
      </c>
      <c r="H381" s="3" t="s">
        <v>67</v>
      </c>
      <c r="I381" s="3">
        <v>41</v>
      </c>
      <c r="J381" s="3">
        <v>18</v>
      </c>
      <c r="K381" s="3">
        <v>16</v>
      </c>
      <c r="L381" s="3">
        <v>14</v>
      </c>
      <c r="M381" s="3">
        <v>0</v>
      </c>
      <c r="O381" s="3">
        <f t="shared" si="24"/>
        <v>48</v>
      </c>
    </row>
    <row r="382" spans="1:15" x14ac:dyDescent="0.2">
      <c r="A382" s="4" t="s">
        <v>86</v>
      </c>
      <c r="B382" s="4" t="s">
        <v>87</v>
      </c>
      <c r="C382" s="14" t="s">
        <v>64</v>
      </c>
      <c r="D382" s="4"/>
      <c r="E382" s="3" t="s">
        <v>65</v>
      </c>
      <c r="F382" s="3" t="s">
        <v>66</v>
      </c>
      <c r="G382" s="3" t="s">
        <v>20</v>
      </c>
      <c r="H382" s="3" t="s">
        <v>67</v>
      </c>
      <c r="I382" s="3">
        <v>41</v>
      </c>
      <c r="J382" s="3">
        <v>18</v>
      </c>
      <c r="K382" s="3">
        <v>25</v>
      </c>
      <c r="L382" s="3">
        <v>14</v>
      </c>
      <c r="M382" s="3">
        <v>20</v>
      </c>
      <c r="O382" s="3">
        <f t="shared" si="24"/>
        <v>77</v>
      </c>
    </row>
    <row r="383" spans="1:15" x14ac:dyDescent="0.2">
      <c r="A383" s="3" t="s">
        <v>2312</v>
      </c>
      <c r="B383" s="3" t="s">
        <v>2313</v>
      </c>
      <c r="C383" s="14" t="s">
        <v>2307</v>
      </c>
      <c r="E383" s="3" t="s">
        <v>2308</v>
      </c>
      <c r="F383" s="3" t="s">
        <v>2309</v>
      </c>
      <c r="G383" s="3" t="s">
        <v>20</v>
      </c>
      <c r="H383" s="3" t="s">
        <v>21</v>
      </c>
      <c r="I383" s="3">
        <v>41</v>
      </c>
      <c r="J383" s="3">
        <v>18</v>
      </c>
      <c r="K383" s="3">
        <v>20</v>
      </c>
      <c r="L383" s="3">
        <v>25</v>
      </c>
      <c r="M383" s="3">
        <v>30</v>
      </c>
      <c r="O383" s="3">
        <v>93</v>
      </c>
    </row>
    <row r="384" spans="1:15" x14ac:dyDescent="0.2">
      <c r="A384" s="4" t="s">
        <v>76</v>
      </c>
      <c r="B384" s="4" t="s">
        <v>77</v>
      </c>
      <c r="C384" s="14" t="s">
        <v>64</v>
      </c>
      <c r="D384" s="4"/>
      <c r="E384" s="3" t="s">
        <v>65</v>
      </c>
      <c r="F384" s="3" t="s">
        <v>66</v>
      </c>
      <c r="G384" s="3" t="s">
        <v>20</v>
      </c>
      <c r="H384" s="3" t="s">
        <v>67</v>
      </c>
      <c r="I384" s="3">
        <v>42</v>
      </c>
      <c r="J384" s="3">
        <v>18</v>
      </c>
      <c r="K384" s="3">
        <v>22</v>
      </c>
      <c r="L384" s="3">
        <v>14</v>
      </c>
      <c r="M384" s="3">
        <v>6</v>
      </c>
      <c r="O384" s="3">
        <f t="shared" ref="O384:O391" si="25">SUM(J384:N384)</f>
        <v>60</v>
      </c>
    </row>
    <row r="385" spans="1:15" x14ac:dyDescent="0.2">
      <c r="A385" s="4" t="s">
        <v>1177</v>
      </c>
      <c r="B385" s="10" t="s">
        <v>1178</v>
      </c>
      <c r="C385" s="14" t="s">
        <v>1179</v>
      </c>
      <c r="D385" s="10"/>
      <c r="E385" s="3" t="s">
        <v>280</v>
      </c>
      <c r="F385" s="3" t="s">
        <v>1180</v>
      </c>
      <c r="G385" s="3" t="s">
        <v>20</v>
      </c>
      <c r="H385" s="3" t="s">
        <v>21</v>
      </c>
      <c r="I385" s="3">
        <v>44</v>
      </c>
      <c r="J385" s="3">
        <v>18</v>
      </c>
      <c r="K385" s="3">
        <v>0</v>
      </c>
      <c r="L385" s="3">
        <v>25</v>
      </c>
      <c r="M385" s="3">
        <v>0</v>
      </c>
      <c r="O385" s="3">
        <f t="shared" si="25"/>
        <v>43</v>
      </c>
    </row>
    <row r="386" spans="1:15" x14ac:dyDescent="0.2">
      <c r="A386" s="4" t="s">
        <v>1842</v>
      </c>
      <c r="B386" s="10" t="s">
        <v>1843</v>
      </c>
      <c r="C386" s="14" t="s">
        <v>1827</v>
      </c>
      <c r="D386" s="10"/>
      <c r="E386" s="3" t="s">
        <v>1744</v>
      </c>
      <c r="F386" s="3" t="s">
        <v>1744</v>
      </c>
      <c r="G386" s="3" t="s">
        <v>20</v>
      </c>
      <c r="H386" s="3" t="s">
        <v>21</v>
      </c>
      <c r="I386" s="3">
        <v>44</v>
      </c>
      <c r="J386" s="3">
        <v>18</v>
      </c>
      <c r="K386" s="3">
        <v>20</v>
      </c>
      <c r="L386" s="3">
        <v>25</v>
      </c>
      <c r="M386" s="3">
        <v>8</v>
      </c>
      <c r="O386" s="3">
        <f t="shared" si="25"/>
        <v>71</v>
      </c>
    </row>
    <row r="387" spans="1:15" x14ac:dyDescent="0.2">
      <c r="A387" s="4" t="s">
        <v>74</v>
      </c>
      <c r="B387" s="4" t="s">
        <v>75</v>
      </c>
      <c r="C387" s="14" t="s">
        <v>64</v>
      </c>
      <c r="D387" s="4"/>
      <c r="E387" s="3" t="s">
        <v>65</v>
      </c>
      <c r="F387" s="3" t="s">
        <v>66</v>
      </c>
      <c r="G387" s="3" t="s">
        <v>20</v>
      </c>
      <c r="H387" s="3" t="s">
        <v>67</v>
      </c>
      <c r="I387" s="3">
        <v>49</v>
      </c>
      <c r="J387" s="3">
        <v>18</v>
      </c>
      <c r="K387" s="3">
        <v>25</v>
      </c>
      <c r="L387" s="3">
        <v>6</v>
      </c>
      <c r="M387" s="3">
        <v>20</v>
      </c>
      <c r="O387" s="3">
        <f t="shared" si="25"/>
        <v>69</v>
      </c>
    </row>
    <row r="388" spans="1:15" x14ac:dyDescent="0.2">
      <c r="A388" s="4" t="s">
        <v>78</v>
      </c>
      <c r="B388" s="4" t="s">
        <v>79</v>
      </c>
      <c r="C388" s="14" t="s">
        <v>64</v>
      </c>
      <c r="D388" s="4"/>
      <c r="E388" s="3" t="s">
        <v>65</v>
      </c>
      <c r="F388" s="3" t="s">
        <v>66</v>
      </c>
      <c r="G388" s="3" t="s">
        <v>20</v>
      </c>
      <c r="H388" s="3" t="s">
        <v>67</v>
      </c>
      <c r="I388" s="3">
        <v>51</v>
      </c>
      <c r="J388" s="3">
        <v>18</v>
      </c>
      <c r="K388" s="3">
        <v>25</v>
      </c>
      <c r="L388" s="3">
        <v>6</v>
      </c>
      <c r="M388" s="3">
        <v>6</v>
      </c>
      <c r="O388" s="3">
        <f t="shared" si="25"/>
        <v>55</v>
      </c>
    </row>
    <row r="389" spans="1:15" x14ac:dyDescent="0.2">
      <c r="A389" s="4" t="s">
        <v>1181</v>
      </c>
      <c r="B389" s="10" t="s">
        <v>1182</v>
      </c>
      <c r="C389" s="14" t="s">
        <v>1179</v>
      </c>
      <c r="D389" s="10"/>
      <c r="E389" s="3" t="s">
        <v>280</v>
      </c>
      <c r="F389" s="3" t="s">
        <v>1180</v>
      </c>
      <c r="G389" s="3" t="s">
        <v>20</v>
      </c>
      <c r="H389" s="3" t="s">
        <v>21</v>
      </c>
      <c r="I389" s="3">
        <v>53</v>
      </c>
      <c r="J389" s="3">
        <v>18</v>
      </c>
      <c r="K389" s="3">
        <v>20</v>
      </c>
      <c r="L389" s="3">
        <v>25</v>
      </c>
      <c r="M389" s="3">
        <v>20</v>
      </c>
      <c r="O389" s="3">
        <f t="shared" si="25"/>
        <v>83</v>
      </c>
    </row>
    <row r="390" spans="1:15" x14ac:dyDescent="0.2">
      <c r="A390" s="4" t="s">
        <v>1150</v>
      </c>
      <c r="B390" s="10" t="s">
        <v>1151</v>
      </c>
      <c r="C390" s="14" t="s">
        <v>1142</v>
      </c>
      <c r="D390" s="10"/>
      <c r="E390" s="3" t="s">
        <v>576</v>
      </c>
      <c r="F390" s="3" t="s">
        <v>1143</v>
      </c>
      <c r="G390" s="3" t="s">
        <v>20</v>
      </c>
      <c r="H390" s="3" t="s">
        <v>21</v>
      </c>
      <c r="I390" s="3">
        <v>53</v>
      </c>
      <c r="J390" s="3">
        <v>18</v>
      </c>
      <c r="K390" s="3">
        <v>15</v>
      </c>
      <c r="L390" s="3">
        <v>25</v>
      </c>
      <c r="M390" s="3">
        <v>30</v>
      </c>
      <c r="O390" s="3">
        <f t="shared" si="25"/>
        <v>88</v>
      </c>
    </row>
    <row r="391" spans="1:15" x14ac:dyDescent="0.2">
      <c r="A391" s="4" t="s">
        <v>84</v>
      </c>
      <c r="B391" s="4" t="s">
        <v>85</v>
      </c>
      <c r="C391" s="14" t="s">
        <v>64</v>
      </c>
      <c r="D391" s="4"/>
      <c r="E391" s="3" t="s">
        <v>65</v>
      </c>
      <c r="F391" s="3" t="s">
        <v>66</v>
      </c>
      <c r="G391" s="3" t="s">
        <v>20</v>
      </c>
      <c r="H391" s="3" t="s">
        <v>67</v>
      </c>
      <c r="I391" s="3">
        <v>54</v>
      </c>
      <c r="J391" s="3">
        <v>18</v>
      </c>
      <c r="K391" s="3">
        <v>25</v>
      </c>
      <c r="L391" s="3">
        <v>14</v>
      </c>
      <c r="M391" s="3">
        <v>6</v>
      </c>
      <c r="O391" s="3">
        <f t="shared" si="25"/>
        <v>63</v>
      </c>
    </row>
    <row r="392" spans="1:15" x14ac:dyDescent="0.2">
      <c r="A392" s="3" t="s">
        <v>2316</v>
      </c>
      <c r="B392" s="3" t="s">
        <v>2317</v>
      </c>
      <c r="C392" s="14" t="s">
        <v>2318</v>
      </c>
      <c r="E392" s="3" t="s">
        <v>2308</v>
      </c>
      <c r="F392" s="3" t="s">
        <v>2309</v>
      </c>
      <c r="G392" s="3" t="s">
        <v>20</v>
      </c>
      <c r="H392" s="3" t="s">
        <v>67</v>
      </c>
      <c r="I392" s="3">
        <v>54</v>
      </c>
      <c r="J392" s="3">
        <v>18</v>
      </c>
      <c r="K392" s="3">
        <v>25</v>
      </c>
      <c r="L392" s="3">
        <v>25</v>
      </c>
      <c r="M392" s="3">
        <v>30</v>
      </c>
      <c r="O392" s="3">
        <v>98</v>
      </c>
    </row>
    <row r="393" spans="1:15" x14ac:dyDescent="0.2">
      <c r="A393" s="4" t="s">
        <v>70</v>
      </c>
      <c r="B393" s="4" t="s">
        <v>71</v>
      </c>
      <c r="C393" s="14" t="s">
        <v>64</v>
      </c>
      <c r="D393" s="4"/>
      <c r="E393" s="3" t="s">
        <v>65</v>
      </c>
      <c r="F393" s="3" t="s">
        <v>66</v>
      </c>
      <c r="G393" s="3" t="s">
        <v>20</v>
      </c>
      <c r="H393" s="3" t="s">
        <v>67</v>
      </c>
      <c r="I393" s="3">
        <v>56</v>
      </c>
      <c r="J393" s="3">
        <v>11</v>
      </c>
      <c r="K393" s="3">
        <v>16</v>
      </c>
      <c r="L393" s="3">
        <v>14</v>
      </c>
      <c r="M393" s="3">
        <v>20</v>
      </c>
      <c r="O393" s="3">
        <f>SUM(J393:N393)</f>
        <v>61</v>
      </c>
    </row>
    <row r="394" spans="1:15" x14ac:dyDescent="0.2">
      <c r="A394" s="3" t="s">
        <v>2088</v>
      </c>
      <c r="B394" s="3" t="s">
        <v>2089</v>
      </c>
      <c r="C394" s="14" t="s">
        <v>2090</v>
      </c>
      <c r="E394" s="3" t="s">
        <v>18</v>
      </c>
      <c r="F394" s="3" t="s">
        <v>2091</v>
      </c>
      <c r="G394" s="3" t="s">
        <v>20</v>
      </c>
      <c r="H394" s="3" t="s">
        <v>21</v>
      </c>
      <c r="I394" s="3">
        <v>56</v>
      </c>
      <c r="J394" s="3">
        <v>18</v>
      </c>
      <c r="K394" s="3">
        <v>20</v>
      </c>
      <c r="L394" s="3">
        <v>25</v>
      </c>
      <c r="M394" s="3">
        <v>0</v>
      </c>
      <c r="O394" s="3">
        <v>63</v>
      </c>
    </row>
    <row r="395" spans="1:15" x14ac:dyDescent="0.2">
      <c r="A395" s="4" t="s">
        <v>1862</v>
      </c>
      <c r="B395" s="10" t="s">
        <v>1863</v>
      </c>
      <c r="C395" s="14" t="s">
        <v>1827</v>
      </c>
      <c r="D395" s="10"/>
      <c r="E395" s="3" t="s">
        <v>1744</v>
      </c>
      <c r="F395" s="3" t="s">
        <v>1744</v>
      </c>
      <c r="G395" s="3" t="s">
        <v>20</v>
      </c>
      <c r="H395" s="3" t="s">
        <v>21</v>
      </c>
      <c r="I395" s="3">
        <v>57</v>
      </c>
      <c r="J395" s="3">
        <v>18</v>
      </c>
      <c r="K395" s="3">
        <v>20</v>
      </c>
      <c r="L395" s="3">
        <v>25</v>
      </c>
      <c r="M395" s="3">
        <v>30</v>
      </c>
      <c r="O395" s="3">
        <f t="shared" ref="O395:O403" si="26">SUM(J395:N395)</f>
        <v>93</v>
      </c>
    </row>
    <row r="396" spans="1:15" x14ac:dyDescent="0.2">
      <c r="A396" s="4" t="s">
        <v>1144</v>
      </c>
      <c r="B396" s="10" t="s">
        <v>1145</v>
      </c>
      <c r="C396" s="14" t="s">
        <v>1142</v>
      </c>
      <c r="D396" s="10"/>
      <c r="E396" s="3" t="s">
        <v>576</v>
      </c>
      <c r="F396" s="3" t="s">
        <v>1143</v>
      </c>
      <c r="G396" s="3" t="s">
        <v>20</v>
      </c>
      <c r="H396" s="3" t="s">
        <v>21</v>
      </c>
      <c r="I396" s="3">
        <v>59</v>
      </c>
      <c r="J396" s="3">
        <v>18</v>
      </c>
      <c r="K396" s="3">
        <v>18</v>
      </c>
      <c r="L396" s="3">
        <v>25</v>
      </c>
      <c r="M396" s="3">
        <v>8</v>
      </c>
      <c r="O396" s="3">
        <f t="shared" si="26"/>
        <v>69</v>
      </c>
    </row>
    <row r="397" spans="1:15" x14ac:dyDescent="0.2">
      <c r="A397" s="4" t="s">
        <v>62</v>
      </c>
      <c r="B397" s="4" t="s">
        <v>63</v>
      </c>
      <c r="C397" s="14" t="s">
        <v>64</v>
      </c>
      <c r="D397" s="4"/>
      <c r="E397" s="3" t="s">
        <v>65</v>
      </c>
      <c r="F397" s="3" t="s">
        <v>66</v>
      </c>
      <c r="G397" s="3" t="s">
        <v>20</v>
      </c>
      <c r="H397" s="3" t="s">
        <v>67</v>
      </c>
      <c r="I397" s="3">
        <v>63</v>
      </c>
      <c r="J397" s="3">
        <v>18</v>
      </c>
      <c r="K397" s="3">
        <v>25</v>
      </c>
      <c r="L397" s="3">
        <v>14</v>
      </c>
      <c r="M397" s="3">
        <v>6</v>
      </c>
      <c r="O397" s="3">
        <f t="shared" si="26"/>
        <v>63</v>
      </c>
    </row>
    <row r="398" spans="1:15" x14ac:dyDescent="0.2">
      <c r="A398" s="4" t="s">
        <v>1791</v>
      </c>
      <c r="B398" s="10" t="s">
        <v>1792</v>
      </c>
      <c r="C398" s="14" t="s">
        <v>1743</v>
      </c>
      <c r="D398" s="10"/>
      <c r="E398" s="3" t="s">
        <v>1744</v>
      </c>
      <c r="F398" s="3" t="s">
        <v>1744</v>
      </c>
      <c r="G398" s="3" t="s">
        <v>20</v>
      </c>
      <c r="H398" s="3" t="s">
        <v>67</v>
      </c>
      <c r="I398" s="3">
        <v>71</v>
      </c>
      <c r="J398" s="3">
        <v>18</v>
      </c>
      <c r="K398" s="3">
        <v>25</v>
      </c>
      <c r="L398" s="3">
        <v>25</v>
      </c>
      <c r="M398" s="3">
        <v>16</v>
      </c>
      <c r="O398" s="3">
        <f t="shared" si="26"/>
        <v>84</v>
      </c>
    </row>
    <row r="399" spans="1:15" x14ac:dyDescent="0.2">
      <c r="A399" s="4" t="s">
        <v>1158</v>
      </c>
      <c r="B399" s="10" t="s">
        <v>1159</v>
      </c>
      <c r="C399" s="14" t="s">
        <v>1142</v>
      </c>
      <c r="D399" s="10"/>
      <c r="E399" s="3" t="s">
        <v>576</v>
      </c>
      <c r="F399" s="3" t="s">
        <v>1143</v>
      </c>
      <c r="G399" s="3" t="s">
        <v>20</v>
      </c>
      <c r="H399" s="3" t="s">
        <v>21</v>
      </c>
      <c r="I399" s="3">
        <v>78</v>
      </c>
      <c r="J399" s="3">
        <v>18</v>
      </c>
      <c r="K399" s="3">
        <v>15</v>
      </c>
      <c r="L399" s="3">
        <v>4</v>
      </c>
      <c r="M399" s="3">
        <v>18</v>
      </c>
      <c r="O399" s="3">
        <f t="shared" si="26"/>
        <v>55</v>
      </c>
    </row>
    <row r="400" spans="1:15" x14ac:dyDescent="0.2">
      <c r="A400" s="4" t="s">
        <v>1148</v>
      </c>
      <c r="B400" s="10" t="s">
        <v>1149</v>
      </c>
      <c r="C400" s="14" t="s">
        <v>1142</v>
      </c>
      <c r="D400" s="10"/>
      <c r="E400" s="3" t="s">
        <v>576</v>
      </c>
      <c r="F400" s="3" t="s">
        <v>1143</v>
      </c>
      <c r="G400" s="3" t="s">
        <v>20</v>
      </c>
      <c r="H400" s="3" t="s">
        <v>21</v>
      </c>
      <c r="I400" s="3">
        <v>82</v>
      </c>
      <c r="J400" s="3">
        <v>18</v>
      </c>
      <c r="K400" s="3">
        <v>15</v>
      </c>
      <c r="L400" s="3">
        <v>25</v>
      </c>
      <c r="M400" s="3">
        <v>15</v>
      </c>
      <c r="O400" s="3">
        <f t="shared" si="26"/>
        <v>73</v>
      </c>
    </row>
    <row r="401" spans="1:15" x14ac:dyDescent="0.2">
      <c r="A401" s="4" t="s">
        <v>1771</v>
      </c>
      <c r="B401" s="10" t="s">
        <v>1772</v>
      </c>
      <c r="C401" s="14" t="s">
        <v>1743</v>
      </c>
      <c r="D401" s="10"/>
      <c r="E401" s="3" t="s">
        <v>1744</v>
      </c>
      <c r="F401" s="3" t="s">
        <v>1744</v>
      </c>
      <c r="G401" s="3" t="s">
        <v>20</v>
      </c>
      <c r="H401" s="3" t="s">
        <v>67</v>
      </c>
      <c r="I401" s="3">
        <v>83</v>
      </c>
      <c r="J401" s="3">
        <v>18</v>
      </c>
      <c r="K401" s="3">
        <v>25</v>
      </c>
      <c r="L401" s="3">
        <v>6</v>
      </c>
      <c r="M401" s="3">
        <v>30</v>
      </c>
      <c r="O401" s="3">
        <f t="shared" si="26"/>
        <v>79</v>
      </c>
    </row>
    <row r="402" spans="1:15" x14ac:dyDescent="0.2">
      <c r="A402" s="4" t="s">
        <v>1154</v>
      </c>
      <c r="B402" s="10" t="s">
        <v>1155</v>
      </c>
      <c r="C402" s="14" t="s">
        <v>1142</v>
      </c>
      <c r="D402" s="10"/>
      <c r="E402" s="3" t="s">
        <v>576</v>
      </c>
      <c r="F402" s="3" t="s">
        <v>1143</v>
      </c>
      <c r="G402" s="3" t="s">
        <v>20</v>
      </c>
      <c r="H402" s="3" t="s">
        <v>21</v>
      </c>
      <c r="I402" s="3">
        <v>88</v>
      </c>
      <c r="J402" s="3">
        <v>18</v>
      </c>
      <c r="K402" s="3">
        <v>11</v>
      </c>
      <c r="L402" s="3">
        <v>25</v>
      </c>
      <c r="M402" s="3">
        <v>18</v>
      </c>
      <c r="O402" s="3">
        <f t="shared" si="26"/>
        <v>72</v>
      </c>
    </row>
    <row r="403" spans="1:15" x14ac:dyDescent="0.2">
      <c r="A403" s="4" t="s">
        <v>1769</v>
      </c>
      <c r="B403" s="10" t="s">
        <v>1770</v>
      </c>
      <c r="C403" s="14" t="s">
        <v>1743</v>
      </c>
      <c r="D403" s="10"/>
      <c r="E403" s="3" t="s">
        <v>1744</v>
      </c>
      <c r="F403" s="3" t="s">
        <v>1744</v>
      </c>
      <c r="G403" s="3" t="s">
        <v>20</v>
      </c>
      <c r="H403" s="3" t="s">
        <v>67</v>
      </c>
      <c r="I403" s="3">
        <v>92</v>
      </c>
      <c r="J403" s="3">
        <v>18</v>
      </c>
      <c r="K403" s="3">
        <v>25</v>
      </c>
      <c r="L403" s="3">
        <v>14</v>
      </c>
      <c r="M403" s="3">
        <v>30</v>
      </c>
      <c r="O403" s="3">
        <f t="shared" si="26"/>
        <v>87</v>
      </c>
    </row>
    <row r="405" spans="1:15" x14ac:dyDescent="0.2">
      <c r="H405" s="3">
        <v>-50</v>
      </c>
      <c r="I405" s="3">
        <f>COUNTIFS(I$2:I$403, "&gt;="&amp;H405, I$2:I$403, "&lt;"&amp;H406)</f>
        <v>1</v>
      </c>
      <c r="N405" s="3">
        <v>0</v>
      </c>
      <c r="O405" s="3">
        <f>COUNTIFS(O$2:O$403, "&gt;="&amp;N405, O$2:O$403, "&lt;"&amp;N406)</f>
        <v>75</v>
      </c>
    </row>
    <row r="406" spans="1:15" x14ac:dyDescent="0.2">
      <c r="H406" s="3">
        <v>-40</v>
      </c>
      <c r="I406" s="3">
        <f t="shared" ref="I406:I420" si="27">COUNTIFS(I$2:I$403, "&gt;="&amp;H406, I$2:I$403, "&lt;"&amp;H407)</f>
        <v>1</v>
      </c>
      <c r="N406" s="3">
        <v>10</v>
      </c>
      <c r="O406" s="3">
        <f t="shared" ref="O406:O418" si="28">COUNTIFS(O$2:O$403, "&gt;="&amp;N406, O$2:O$403, "&lt;"&amp;N407)</f>
        <v>59</v>
      </c>
    </row>
    <row r="407" spans="1:15" x14ac:dyDescent="0.2">
      <c r="H407" s="3">
        <v>-30</v>
      </c>
      <c r="I407" s="3">
        <f t="shared" si="27"/>
        <v>10</v>
      </c>
      <c r="N407" s="3">
        <v>20</v>
      </c>
      <c r="O407" s="3">
        <f t="shared" si="28"/>
        <v>58</v>
      </c>
    </row>
    <row r="408" spans="1:15" x14ac:dyDescent="0.2">
      <c r="H408" s="3">
        <v>-20</v>
      </c>
      <c r="I408" s="3">
        <f t="shared" si="27"/>
        <v>36</v>
      </c>
      <c r="N408" s="3">
        <v>30</v>
      </c>
      <c r="O408" s="3">
        <f t="shared" si="28"/>
        <v>55</v>
      </c>
    </row>
    <row r="409" spans="1:15" x14ac:dyDescent="0.2">
      <c r="H409" s="3">
        <v>-10</v>
      </c>
      <c r="I409" s="3">
        <f t="shared" si="27"/>
        <v>86</v>
      </c>
      <c r="N409" s="3">
        <v>40</v>
      </c>
      <c r="O409" s="3">
        <f t="shared" si="28"/>
        <v>47</v>
      </c>
    </row>
    <row r="410" spans="1:15" x14ac:dyDescent="0.2">
      <c r="H410" s="3">
        <v>0</v>
      </c>
      <c r="I410" s="3">
        <f t="shared" si="27"/>
        <v>118</v>
      </c>
      <c r="N410" s="3">
        <v>50</v>
      </c>
      <c r="O410" s="3">
        <f t="shared" si="28"/>
        <v>39</v>
      </c>
    </row>
    <row r="411" spans="1:15" x14ac:dyDescent="0.2">
      <c r="H411" s="3">
        <v>10</v>
      </c>
      <c r="I411" s="3">
        <f t="shared" si="27"/>
        <v>66</v>
      </c>
      <c r="N411" s="3">
        <v>60</v>
      </c>
      <c r="O411" s="3">
        <f t="shared" si="28"/>
        <v>31</v>
      </c>
    </row>
    <row r="412" spans="1:15" x14ac:dyDescent="0.2">
      <c r="H412" s="3">
        <v>20</v>
      </c>
      <c r="I412" s="3">
        <f t="shared" si="27"/>
        <v>36</v>
      </c>
      <c r="N412" s="3">
        <v>70</v>
      </c>
      <c r="O412" s="3">
        <f t="shared" si="28"/>
        <v>16</v>
      </c>
    </row>
    <row r="413" spans="1:15" x14ac:dyDescent="0.2">
      <c r="H413" s="3">
        <v>30</v>
      </c>
      <c r="I413" s="3">
        <f t="shared" si="27"/>
        <v>22</v>
      </c>
      <c r="N413" s="3">
        <v>80</v>
      </c>
      <c r="O413" s="3">
        <f t="shared" si="28"/>
        <v>10</v>
      </c>
    </row>
    <row r="414" spans="1:15" x14ac:dyDescent="0.2">
      <c r="H414" s="3">
        <v>40</v>
      </c>
      <c r="I414" s="3">
        <f t="shared" si="27"/>
        <v>10</v>
      </c>
      <c r="N414" s="3">
        <v>90</v>
      </c>
      <c r="O414" s="3">
        <f t="shared" si="28"/>
        <v>11</v>
      </c>
    </row>
    <row r="415" spans="1:15" x14ac:dyDescent="0.2">
      <c r="H415" s="3">
        <v>50</v>
      </c>
      <c r="I415" s="3">
        <f t="shared" si="27"/>
        <v>9</v>
      </c>
      <c r="N415" s="3">
        <v>100</v>
      </c>
      <c r="O415" s="3">
        <f t="shared" si="28"/>
        <v>1</v>
      </c>
    </row>
    <row r="416" spans="1:15" x14ac:dyDescent="0.2">
      <c r="H416" s="3">
        <v>60</v>
      </c>
      <c r="I416" s="3">
        <f t="shared" si="27"/>
        <v>1</v>
      </c>
      <c r="N416" s="3">
        <v>110</v>
      </c>
      <c r="O416" s="3">
        <f t="shared" si="28"/>
        <v>0</v>
      </c>
    </row>
    <row r="417" spans="8:15" x14ac:dyDescent="0.2">
      <c r="H417" s="3">
        <v>70</v>
      </c>
      <c r="I417" s="3">
        <f t="shared" si="27"/>
        <v>2</v>
      </c>
      <c r="N417" s="3">
        <v>120</v>
      </c>
      <c r="O417" s="3">
        <f t="shared" si="28"/>
        <v>0</v>
      </c>
    </row>
    <row r="418" spans="8:15" x14ac:dyDescent="0.2">
      <c r="H418" s="3">
        <v>80</v>
      </c>
      <c r="I418" s="3">
        <f t="shared" si="27"/>
        <v>3</v>
      </c>
      <c r="N418" s="3">
        <v>130</v>
      </c>
      <c r="O418" s="3">
        <f t="shared" si="28"/>
        <v>0</v>
      </c>
    </row>
    <row r="419" spans="8:15" x14ac:dyDescent="0.2">
      <c r="H419" s="3">
        <v>90</v>
      </c>
      <c r="I419" s="3">
        <f t="shared" si="27"/>
        <v>1</v>
      </c>
      <c r="N419" s="3">
        <v>140</v>
      </c>
    </row>
    <row r="420" spans="8:15" x14ac:dyDescent="0.2">
      <c r="H420" s="3">
        <v>100</v>
      </c>
      <c r="I420" s="3">
        <f t="shared" si="27"/>
        <v>0</v>
      </c>
    </row>
    <row r="421" spans="8:15" x14ac:dyDescent="0.2">
      <c r="H421" s="3">
        <v>110</v>
      </c>
    </row>
  </sheetData>
  <conditionalFormatting sqref="A1:A404 A422:A1048576">
    <cfRule type="duplicateValues" dxfId="9" priority="9"/>
  </conditionalFormatting>
  <conditionalFormatting sqref="A405:A421">
    <cfRule type="duplicateValues" dxfId="8" priority="1"/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3"/>
  <sheetViews>
    <sheetView zoomScale="85" zoomScaleNormal="85" zoomScalePageLayoutView="85" workbookViewId="0">
      <pane xSplit="1" ySplit="1" topLeftCell="B211" activePane="bottomRight" state="frozen"/>
      <selection pane="topRight"/>
      <selection pane="bottomLeft"/>
      <selection pane="bottomRight" activeCell="U637" sqref="U637"/>
    </sheetView>
  </sheetViews>
  <sheetFormatPr baseColWidth="10" defaultColWidth="10.83203125" defaultRowHeight="16" x14ac:dyDescent="0.2"/>
  <cols>
    <col min="1" max="1" width="7.6640625" style="3" customWidth="1"/>
    <col min="2" max="2" width="22.33203125" style="3" customWidth="1"/>
    <col min="3" max="3" width="26.6640625" style="14" customWidth="1"/>
    <col min="4" max="4" width="22" style="3" customWidth="1"/>
    <col min="5" max="5" width="7.33203125" style="3" customWidth="1"/>
    <col min="6" max="6" width="7.1640625" style="3" customWidth="1"/>
    <col min="7" max="7" width="5.33203125" style="3" customWidth="1"/>
    <col min="8" max="8" width="8.83203125" style="3" customWidth="1"/>
    <col min="9" max="9" width="10.83203125" style="3"/>
    <col min="10" max="14" width="4.6640625" style="3" customWidth="1"/>
    <col min="15" max="16384" width="10.83203125" style="3"/>
  </cols>
  <sheetData>
    <row r="1" spans="1:15" x14ac:dyDescent="0.2">
      <c r="A1" s="3" t="s">
        <v>0</v>
      </c>
      <c r="B1" s="3" t="s">
        <v>1</v>
      </c>
      <c r="C1" s="1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">
      <c r="A2" s="4" t="s">
        <v>2031</v>
      </c>
      <c r="B2" s="10" t="s">
        <v>2032</v>
      </c>
      <c r="C2" s="14" t="s">
        <v>1991</v>
      </c>
      <c r="D2" s="10"/>
      <c r="E2" s="3" t="s">
        <v>1744</v>
      </c>
      <c r="F2" s="3" t="s">
        <v>1744</v>
      </c>
      <c r="G2" s="3" t="s">
        <v>25</v>
      </c>
      <c r="H2" s="3" t="s">
        <v>67</v>
      </c>
      <c r="I2" s="3">
        <v>-38</v>
      </c>
      <c r="J2" s="3">
        <v>2</v>
      </c>
      <c r="K2" s="3">
        <v>25</v>
      </c>
      <c r="L2" s="3">
        <v>6</v>
      </c>
      <c r="M2" s="3">
        <v>0</v>
      </c>
      <c r="N2" s="3">
        <v>6</v>
      </c>
      <c r="O2" s="3">
        <f t="shared" ref="O2:O26" si="0">SUM(J2:N2)</f>
        <v>39</v>
      </c>
    </row>
    <row r="3" spans="1:15" x14ac:dyDescent="0.2">
      <c r="A3" s="4" t="s">
        <v>2027</v>
      </c>
      <c r="B3" s="10" t="s">
        <v>2028</v>
      </c>
      <c r="C3" s="14" t="s">
        <v>1991</v>
      </c>
      <c r="D3" s="10"/>
      <c r="E3" s="3" t="s">
        <v>1744</v>
      </c>
      <c r="F3" s="3" t="s">
        <v>1744</v>
      </c>
      <c r="G3" s="3" t="s">
        <v>25</v>
      </c>
      <c r="H3" s="3" t="s">
        <v>67</v>
      </c>
      <c r="I3" s="3">
        <v>-38</v>
      </c>
      <c r="J3" s="3">
        <v>18</v>
      </c>
      <c r="K3" s="3">
        <v>25</v>
      </c>
      <c r="L3" s="3">
        <v>6</v>
      </c>
      <c r="M3" s="3">
        <v>6</v>
      </c>
      <c r="N3" s="3">
        <v>6</v>
      </c>
      <c r="O3" s="3">
        <f t="shared" si="0"/>
        <v>61</v>
      </c>
    </row>
    <row r="4" spans="1:15" x14ac:dyDescent="0.2">
      <c r="A4" s="4" t="s">
        <v>1723</v>
      </c>
      <c r="B4" s="10" t="s">
        <v>1724</v>
      </c>
      <c r="C4" s="14" t="s">
        <v>1710</v>
      </c>
      <c r="D4" s="10"/>
      <c r="E4" s="3" t="s">
        <v>576</v>
      </c>
      <c r="F4" s="3" t="s">
        <v>1639</v>
      </c>
      <c r="G4" s="3" t="s">
        <v>25</v>
      </c>
      <c r="H4" s="3" t="s">
        <v>67</v>
      </c>
      <c r="I4" s="3">
        <v>-34</v>
      </c>
      <c r="J4" s="3">
        <v>9</v>
      </c>
      <c r="K4" s="3">
        <v>0</v>
      </c>
      <c r="L4" s="3">
        <v>14</v>
      </c>
      <c r="M4" s="3">
        <v>0</v>
      </c>
      <c r="N4" s="3">
        <v>0</v>
      </c>
      <c r="O4" s="3">
        <f t="shared" si="0"/>
        <v>23</v>
      </c>
    </row>
    <row r="5" spans="1:15" x14ac:dyDescent="0.2">
      <c r="A5" s="4" t="s">
        <v>2033</v>
      </c>
      <c r="B5" s="10" t="s">
        <v>2034</v>
      </c>
      <c r="C5" s="14" t="s">
        <v>1991</v>
      </c>
      <c r="D5" s="10"/>
      <c r="E5" s="3" t="s">
        <v>1744</v>
      </c>
      <c r="F5" s="3" t="s">
        <v>1744</v>
      </c>
      <c r="G5" s="3" t="s">
        <v>25</v>
      </c>
      <c r="H5" s="3" t="s">
        <v>67</v>
      </c>
      <c r="I5" s="3">
        <v>-34</v>
      </c>
      <c r="J5" s="3">
        <v>11</v>
      </c>
      <c r="K5" s="3">
        <v>6</v>
      </c>
      <c r="L5" s="3">
        <v>14</v>
      </c>
      <c r="M5" s="3">
        <v>0</v>
      </c>
      <c r="N5" s="3">
        <v>0</v>
      </c>
      <c r="O5" s="3">
        <f t="shared" si="0"/>
        <v>31</v>
      </c>
    </row>
    <row r="6" spans="1:15" x14ac:dyDescent="0.2">
      <c r="A6" s="4" t="s">
        <v>269</v>
      </c>
      <c r="B6" s="10" t="s">
        <v>270</v>
      </c>
      <c r="C6" s="14" t="s">
        <v>232</v>
      </c>
      <c r="D6" s="10"/>
      <c r="E6" s="3" t="s">
        <v>203</v>
      </c>
      <c r="F6" s="3" t="s">
        <v>204</v>
      </c>
      <c r="G6" s="3" t="s">
        <v>25</v>
      </c>
      <c r="H6" s="3" t="s">
        <v>21</v>
      </c>
      <c r="I6" s="3">
        <v>-31</v>
      </c>
      <c r="J6" s="3">
        <v>3</v>
      </c>
      <c r="K6" s="3">
        <v>6</v>
      </c>
      <c r="L6" s="3">
        <v>0</v>
      </c>
      <c r="M6" s="3">
        <v>0</v>
      </c>
      <c r="O6" s="3">
        <f t="shared" si="0"/>
        <v>9</v>
      </c>
    </row>
    <row r="7" spans="1:15" x14ac:dyDescent="0.2">
      <c r="A7" s="4" t="s">
        <v>843</v>
      </c>
      <c r="B7" s="10" t="s">
        <v>844</v>
      </c>
      <c r="C7" s="14" t="s">
        <v>782</v>
      </c>
      <c r="D7" s="10"/>
      <c r="E7" s="3" t="s">
        <v>65</v>
      </c>
      <c r="F7" s="3" t="s">
        <v>675</v>
      </c>
      <c r="G7" s="3" t="s">
        <v>25</v>
      </c>
      <c r="H7" s="3" t="s">
        <v>67</v>
      </c>
      <c r="I7" s="3">
        <v>-31</v>
      </c>
      <c r="J7" s="3">
        <v>6</v>
      </c>
      <c r="K7" s="3">
        <v>9</v>
      </c>
      <c r="L7" s="3">
        <v>6</v>
      </c>
      <c r="M7" s="3">
        <v>6</v>
      </c>
      <c r="N7" s="3">
        <v>0</v>
      </c>
      <c r="O7" s="3">
        <f t="shared" si="0"/>
        <v>27</v>
      </c>
    </row>
    <row r="8" spans="1:15" x14ac:dyDescent="0.2">
      <c r="A8" s="4" t="s">
        <v>1490</v>
      </c>
      <c r="B8" s="10" t="s">
        <v>1491</v>
      </c>
      <c r="C8" s="14" t="s">
        <v>1463</v>
      </c>
      <c r="D8" s="10"/>
      <c r="E8" s="3" t="s">
        <v>1443</v>
      </c>
      <c r="F8" s="3" t="s">
        <v>1444</v>
      </c>
      <c r="G8" s="3" t="s">
        <v>25</v>
      </c>
      <c r="H8" s="3" t="s">
        <v>67</v>
      </c>
      <c r="I8" s="3">
        <v>-31</v>
      </c>
      <c r="J8" s="3">
        <v>18</v>
      </c>
      <c r="K8" s="3">
        <v>25</v>
      </c>
      <c r="L8" s="3">
        <v>14</v>
      </c>
      <c r="M8" s="3">
        <v>2</v>
      </c>
      <c r="N8" s="3">
        <v>6</v>
      </c>
      <c r="O8" s="3">
        <f t="shared" si="0"/>
        <v>65</v>
      </c>
    </row>
    <row r="9" spans="1:15" x14ac:dyDescent="0.2">
      <c r="A9" s="4" t="s">
        <v>869</v>
      </c>
      <c r="B9" s="10" t="s">
        <v>870</v>
      </c>
      <c r="C9" s="14" t="s">
        <v>782</v>
      </c>
      <c r="D9" s="10"/>
      <c r="E9" s="3" t="s">
        <v>65</v>
      </c>
      <c r="F9" s="3" t="s">
        <v>675</v>
      </c>
      <c r="G9" s="3" t="s">
        <v>25</v>
      </c>
      <c r="H9" s="3" t="s">
        <v>67</v>
      </c>
      <c r="I9" s="3">
        <v>-30</v>
      </c>
      <c r="J9" s="3">
        <v>18</v>
      </c>
      <c r="K9" s="3">
        <v>15</v>
      </c>
      <c r="L9" s="3">
        <v>20</v>
      </c>
      <c r="M9" s="3">
        <v>0</v>
      </c>
      <c r="N9" s="3">
        <v>0</v>
      </c>
      <c r="O9" s="3">
        <f t="shared" si="0"/>
        <v>53</v>
      </c>
    </row>
    <row r="10" spans="1:15" x14ac:dyDescent="0.2">
      <c r="A10" s="4" t="s">
        <v>561</v>
      </c>
      <c r="B10" s="10" t="s">
        <v>562</v>
      </c>
      <c r="C10" s="14" t="s">
        <v>560</v>
      </c>
      <c r="D10" s="10"/>
      <c r="E10" s="3" t="s">
        <v>203</v>
      </c>
      <c r="F10" s="3" t="s">
        <v>423</v>
      </c>
      <c r="G10" s="3" t="s">
        <v>25</v>
      </c>
      <c r="H10" s="3" t="s">
        <v>67</v>
      </c>
      <c r="I10" s="3">
        <v>-28</v>
      </c>
      <c r="J10" s="3">
        <v>18</v>
      </c>
      <c r="K10" s="3">
        <v>25</v>
      </c>
      <c r="L10" s="3">
        <v>11</v>
      </c>
      <c r="M10" s="3">
        <v>3</v>
      </c>
      <c r="N10" s="3">
        <v>0</v>
      </c>
      <c r="O10" s="3">
        <f t="shared" si="0"/>
        <v>57</v>
      </c>
    </row>
    <row r="11" spans="1:15" x14ac:dyDescent="0.2">
      <c r="A11" s="4" t="s">
        <v>2045</v>
      </c>
      <c r="B11" s="10" t="s">
        <v>2046</v>
      </c>
      <c r="C11" s="14" t="s">
        <v>1991</v>
      </c>
      <c r="D11" s="10"/>
      <c r="E11" s="3" t="s">
        <v>1744</v>
      </c>
      <c r="F11" s="3" t="s">
        <v>1744</v>
      </c>
      <c r="G11" s="3" t="s">
        <v>25</v>
      </c>
      <c r="H11" s="3" t="s">
        <v>67</v>
      </c>
      <c r="I11" s="3">
        <v>-26</v>
      </c>
      <c r="J11" s="3">
        <v>18</v>
      </c>
      <c r="K11" s="3">
        <v>16</v>
      </c>
      <c r="L11" s="3">
        <v>6</v>
      </c>
      <c r="M11" s="3">
        <v>0</v>
      </c>
      <c r="N11" s="3">
        <v>0</v>
      </c>
      <c r="O11" s="3">
        <f t="shared" si="0"/>
        <v>40</v>
      </c>
    </row>
    <row r="12" spans="1:15" x14ac:dyDescent="0.2">
      <c r="A12" s="4" t="s">
        <v>2025</v>
      </c>
      <c r="B12" s="10" t="s">
        <v>2026</v>
      </c>
      <c r="C12" s="14" t="s">
        <v>1991</v>
      </c>
      <c r="D12" s="10"/>
      <c r="E12" s="3" t="s">
        <v>1744</v>
      </c>
      <c r="F12" s="3" t="s">
        <v>1744</v>
      </c>
      <c r="G12" s="3" t="s">
        <v>25</v>
      </c>
      <c r="H12" s="3" t="s">
        <v>67</v>
      </c>
      <c r="I12" s="3">
        <v>-23</v>
      </c>
      <c r="J12" s="3">
        <v>0</v>
      </c>
      <c r="K12" s="3">
        <v>12</v>
      </c>
      <c r="L12" s="3">
        <v>6</v>
      </c>
      <c r="M12" s="3">
        <v>6</v>
      </c>
      <c r="N12" s="3">
        <v>0</v>
      </c>
      <c r="O12" s="3">
        <f t="shared" si="0"/>
        <v>24</v>
      </c>
    </row>
    <row r="13" spans="1:15" x14ac:dyDescent="0.2">
      <c r="A13" s="4" t="s">
        <v>2037</v>
      </c>
      <c r="B13" s="10" t="s">
        <v>2038</v>
      </c>
      <c r="C13" s="14" t="s">
        <v>1991</v>
      </c>
      <c r="D13" s="10"/>
      <c r="E13" s="3" t="s">
        <v>1744</v>
      </c>
      <c r="F13" s="3" t="s">
        <v>1744</v>
      </c>
      <c r="G13" s="3" t="s">
        <v>25</v>
      </c>
      <c r="H13" s="3" t="s">
        <v>67</v>
      </c>
      <c r="I13" s="3">
        <v>-23</v>
      </c>
      <c r="J13" s="3">
        <v>18</v>
      </c>
      <c r="K13" s="3">
        <v>25</v>
      </c>
      <c r="L13" s="3">
        <v>14</v>
      </c>
      <c r="M13" s="3">
        <v>6</v>
      </c>
      <c r="N13" s="3">
        <v>0</v>
      </c>
      <c r="O13" s="3">
        <f t="shared" si="0"/>
        <v>63</v>
      </c>
    </row>
    <row r="14" spans="1:15" x14ac:dyDescent="0.2">
      <c r="A14" s="4" t="s">
        <v>2021</v>
      </c>
      <c r="B14" s="10" t="s">
        <v>2022</v>
      </c>
      <c r="C14" s="14" t="s">
        <v>1991</v>
      </c>
      <c r="D14" s="10"/>
      <c r="E14" s="3" t="s">
        <v>1744</v>
      </c>
      <c r="F14" s="3" t="s">
        <v>1744</v>
      </c>
      <c r="G14" s="3" t="s">
        <v>25</v>
      </c>
      <c r="H14" s="3" t="s">
        <v>67</v>
      </c>
      <c r="I14" s="3">
        <v>-23</v>
      </c>
      <c r="J14" s="3">
        <v>11</v>
      </c>
      <c r="K14" s="3">
        <v>25</v>
      </c>
      <c r="L14" s="3">
        <v>6</v>
      </c>
      <c r="M14" s="3">
        <v>30</v>
      </c>
      <c r="N14" s="3">
        <v>6</v>
      </c>
      <c r="O14" s="3">
        <f t="shared" si="0"/>
        <v>78</v>
      </c>
    </row>
    <row r="15" spans="1:15" x14ac:dyDescent="0.2">
      <c r="A15" s="4" t="s">
        <v>1098</v>
      </c>
      <c r="B15" s="10" t="s">
        <v>1099</v>
      </c>
      <c r="C15" s="14" t="s">
        <v>1097</v>
      </c>
      <c r="D15" s="10"/>
      <c r="E15" s="3" t="s">
        <v>144</v>
      </c>
      <c r="F15" s="3" t="s">
        <v>1094</v>
      </c>
      <c r="G15" s="3" t="s">
        <v>25</v>
      </c>
      <c r="H15" s="3" t="s">
        <v>21</v>
      </c>
      <c r="I15" s="3">
        <v>-22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f t="shared" si="0"/>
        <v>0</v>
      </c>
    </row>
    <row r="16" spans="1:15" x14ac:dyDescent="0.2">
      <c r="A16" s="4" t="s">
        <v>524</v>
      </c>
      <c r="B16" s="10" t="s">
        <v>525</v>
      </c>
      <c r="C16" s="14" t="s">
        <v>472</v>
      </c>
      <c r="D16" s="10"/>
      <c r="E16" s="3" t="s">
        <v>203</v>
      </c>
      <c r="F16" s="3" t="s">
        <v>423</v>
      </c>
      <c r="G16" s="3" t="s">
        <v>25</v>
      </c>
      <c r="H16" s="3" t="s">
        <v>21</v>
      </c>
      <c r="I16" s="3">
        <v>-22</v>
      </c>
      <c r="J16" s="3">
        <v>3</v>
      </c>
      <c r="K16" s="3">
        <v>0</v>
      </c>
      <c r="L16" s="3">
        <v>0</v>
      </c>
      <c r="M16" s="3">
        <v>0</v>
      </c>
      <c r="N16" s="3">
        <v>0</v>
      </c>
      <c r="O16" s="3">
        <f t="shared" si="0"/>
        <v>3</v>
      </c>
    </row>
    <row r="17" spans="1:15" x14ac:dyDescent="0.2">
      <c r="A17" s="4" t="s">
        <v>522</v>
      </c>
      <c r="B17" s="10" t="s">
        <v>523</v>
      </c>
      <c r="C17" s="14" t="s">
        <v>472</v>
      </c>
      <c r="D17" s="10"/>
      <c r="E17" s="3" t="s">
        <v>203</v>
      </c>
      <c r="F17" s="3" t="s">
        <v>423</v>
      </c>
      <c r="G17" s="3" t="s">
        <v>25</v>
      </c>
      <c r="H17" s="3" t="s">
        <v>21</v>
      </c>
      <c r="I17" s="3">
        <v>-22</v>
      </c>
      <c r="J17" s="3">
        <v>3</v>
      </c>
      <c r="K17" s="3">
        <v>3</v>
      </c>
      <c r="L17" s="3">
        <v>0</v>
      </c>
      <c r="M17" s="3">
        <v>0</v>
      </c>
      <c r="N17" s="3">
        <v>0</v>
      </c>
      <c r="O17" s="3">
        <f t="shared" si="0"/>
        <v>6</v>
      </c>
    </row>
    <row r="18" spans="1:15" x14ac:dyDescent="0.2">
      <c r="A18" s="4" t="s">
        <v>400</v>
      </c>
      <c r="B18" s="10" t="s">
        <v>401</v>
      </c>
      <c r="C18" s="14" t="s">
        <v>369</v>
      </c>
      <c r="D18" s="10"/>
      <c r="E18" s="3" t="s">
        <v>203</v>
      </c>
      <c r="F18" s="3" t="s">
        <v>332</v>
      </c>
      <c r="G18" s="3" t="s">
        <v>25</v>
      </c>
      <c r="H18" s="3" t="s">
        <v>67</v>
      </c>
      <c r="I18" s="3">
        <v>-22</v>
      </c>
      <c r="J18" s="3">
        <v>4</v>
      </c>
      <c r="K18" s="3">
        <v>6</v>
      </c>
      <c r="L18" s="3">
        <v>6</v>
      </c>
      <c r="M18" s="3">
        <v>6</v>
      </c>
      <c r="N18" s="3">
        <v>0</v>
      </c>
      <c r="O18" s="3">
        <f t="shared" si="0"/>
        <v>22</v>
      </c>
    </row>
    <row r="19" spans="1:15" x14ac:dyDescent="0.2">
      <c r="A19" s="4" t="s">
        <v>1229</v>
      </c>
      <c r="B19" s="10" t="s">
        <v>1230</v>
      </c>
      <c r="C19" s="14" t="s">
        <v>1228</v>
      </c>
      <c r="D19" s="10"/>
      <c r="E19" s="3" t="s">
        <v>280</v>
      </c>
      <c r="F19" s="3" t="s">
        <v>1180</v>
      </c>
      <c r="G19" s="3" t="s">
        <v>25</v>
      </c>
      <c r="H19" s="3" t="s">
        <v>67</v>
      </c>
      <c r="I19" s="3">
        <v>-22</v>
      </c>
      <c r="J19" s="3">
        <v>18</v>
      </c>
      <c r="K19" s="3">
        <v>9</v>
      </c>
      <c r="L19" s="3">
        <v>6</v>
      </c>
      <c r="M19" s="3">
        <v>0</v>
      </c>
      <c r="N19" s="3">
        <v>6</v>
      </c>
      <c r="O19" s="3">
        <f t="shared" si="0"/>
        <v>39</v>
      </c>
    </row>
    <row r="20" spans="1:15" x14ac:dyDescent="0.2">
      <c r="A20" s="4" t="s">
        <v>889</v>
      </c>
      <c r="B20" s="10" t="s">
        <v>890</v>
      </c>
      <c r="C20" s="14" t="s">
        <v>782</v>
      </c>
      <c r="D20" s="10"/>
      <c r="E20" s="3" t="s">
        <v>65</v>
      </c>
      <c r="F20" s="3" t="s">
        <v>675</v>
      </c>
      <c r="G20" s="3" t="s">
        <v>25</v>
      </c>
      <c r="H20" s="3" t="s">
        <v>67</v>
      </c>
      <c r="I20" s="3">
        <v>-22</v>
      </c>
      <c r="J20" s="3">
        <v>18</v>
      </c>
      <c r="K20" s="3">
        <v>25</v>
      </c>
      <c r="L20" s="3">
        <v>25</v>
      </c>
      <c r="M20" s="3">
        <v>0</v>
      </c>
      <c r="N20" s="3">
        <v>0</v>
      </c>
      <c r="O20" s="3">
        <f t="shared" si="0"/>
        <v>68</v>
      </c>
    </row>
    <row r="21" spans="1:15" x14ac:dyDescent="0.2">
      <c r="A21" s="4" t="s">
        <v>2035</v>
      </c>
      <c r="B21" s="10" t="s">
        <v>2036</v>
      </c>
      <c r="C21" s="14" t="s">
        <v>1991</v>
      </c>
      <c r="D21" s="10"/>
      <c r="E21" s="3" t="s">
        <v>1744</v>
      </c>
      <c r="F21" s="3" t="s">
        <v>1744</v>
      </c>
      <c r="G21" s="3" t="s">
        <v>25</v>
      </c>
      <c r="H21" s="3" t="s">
        <v>67</v>
      </c>
      <c r="I21" s="3">
        <v>-20</v>
      </c>
      <c r="J21" s="3">
        <v>11</v>
      </c>
      <c r="K21" s="3">
        <v>22</v>
      </c>
      <c r="L21" s="3">
        <v>14</v>
      </c>
      <c r="M21" s="3">
        <v>6</v>
      </c>
      <c r="N21" s="3">
        <v>6</v>
      </c>
      <c r="O21" s="3">
        <f t="shared" si="0"/>
        <v>59</v>
      </c>
    </row>
    <row r="22" spans="1:15" x14ac:dyDescent="0.2">
      <c r="A22" s="4" t="s">
        <v>546</v>
      </c>
      <c r="B22" s="10" t="s">
        <v>547</v>
      </c>
      <c r="C22" s="14" t="s">
        <v>472</v>
      </c>
      <c r="D22" s="10"/>
      <c r="E22" s="3" t="s">
        <v>203</v>
      </c>
      <c r="F22" s="3" t="s">
        <v>423</v>
      </c>
      <c r="G22" s="3" t="s">
        <v>25</v>
      </c>
      <c r="H22" s="3" t="s">
        <v>21</v>
      </c>
      <c r="I22" s="3">
        <v>-19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f t="shared" si="0"/>
        <v>0</v>
      </c>
    </row>
    <row r="23" spans="1:15" x14ac:dyDescent="0.2">
      <c r="A23" s="4" t="s">
        <v>1464</v>
      </c>
      <c r="B23" s="10" t="s">
        <v>1465</v>
      </c>
      <c r="C23" s="14" t="s">
        <v>1463</v>
      </c>
      <c r="D23" s="10"/>
      <c r="E23" s="3" t="s">
        <v>1443</v>
      </c>
      <c r="F23" s="3" t="s">
        <v>1444</v>
      </c>
      <c r="G23" s="3" t="s">
        <v>25</v>
      </c>
      <c r="H23" s="3" t="s">
        <v>67</v>
      </c>
      <c r="I23" s="3">
        <v>-19</v>
      </c>
      <c r="J23" s="3">
        <v>18</v>
      </c>
      <c r="K23" s="3">
        <v>13</v>
      </c>
      <c r="L23" s="3">
        <v>6</v>
      </c>
      <c r="M23" s="3">
        <v>0</v>
      </c>
      <c r="N23" s="3">
        <v>3</v>
      </c>
      <c r="O23" s="3">
        <f t="shared" si="0"/>
        <v>40</v>
      </c>
    </row>
    <row r="24" spans="1:15" x14ac:dyDescent="0.2">
      <c r="A24" s="4" t="s">
        <v>807</v>
      </c>
      <c r="B24" s="10" t="s">
        <v>808</v>
      </c>
      <c r="C24" s="14" t="s">
        <v>782</v>
      </c>
      <c r="D24" s="10"/>
      <c r="E24" s="3" t="s">
        <v>65</v>
      </c>
      <c r="F24" s="3" t="s">
        <v>675</v>
      </c>
      <c r="G24" s="3" t="s">
        <v>25</v>
      </c>
      <c r="H24" s="3" t="s">
        <v>67</v>
      </c>
      <c r="I24" s="3">
        <v>-19</v>
      </c>
      <c r="J24" s="3">
        <v>6</v>
      </c>
      <c r="K24" s="3">
        <v>21</v>
      </c>
      <c r="L24" s="3">
        <v>6</v>
      </c>
      <c r="M24" s="3">
        <v>20</v>
      </c>
      <c r="N24" s="3">
        <v>0</v>
      </c>
      <c r="O24" s="3">
        <f t="shared" si="0"/>
        <v>53</v>
      </c>
    </row>
    <row r="25" spans="1:15" x14ac:dyDescent="0.2">
      <c r="A25" s="4" t="s">
        <v>827</v>
      </c>
      <c r="B25" s="10" t="s">
        <v>828</v>
      </c>
      <c r="C25" s="14" t="s">
        <v>782</v>
      </c>
      <c r="D25" s="10"/>
      <c r="E25" s="3" t="s">
        <v>65</v>
      </c>
      <c r="F25" s="3" t="s">
        <v>675</v>
      </c>
      <c r="G25" s="3" t="s">
        <v>25</v>
      </c>
      <c r="H25" s="3" t="s">
        <v>67</v>
      </c>
      <c r="I25" s="3">
        <v>-19</v>
      </c>
      <c r="J25" s="3">
        <v>18</v>
      </c>
      <c r="K25" s="3">
        <v>25</v>
      </c>
      <c r="L25" s="3">
        <v>6</v>
      </c>
      <c r="M25" s="3">
        <v>6</v>
      </c>
      <c r="N25" s="3">
        <v>6</v>
      </c>
      <c r="O25" s="3">
        <f t="shared" si="0"/>
        <v>61</v>
      </c>
    </row>
    <row r="26" spans="1:15" x14ac:dyDescent="0.2">
      <c r="A26" s="4" t="s">
        <v>1592</v>
      </c>
      <c r="B26" s="10" t="s">
        <v>1593</v>
      </c>
      <c r="C26" s="14" t="s">
        <v>1567</v>
      </c>
      <c r="D26" s="10"/>
      <c r="E26" s="3" t="s">
        <v>1501</v>
      </c>
      <c r="F26" s="3" t="s">
        <v>1502</v>
      </c>
      <c r="G26" s="3" t="s">
        <v>25</v>
      </c>
      <c r="H26" s="3" t="s">
        <v>67</v>
      </c>
      <c r="I26" s="3">
        <v>-18</v>
      </c>
      <c r="J26" s="3">
        <v>0</v>
      </c>
      <c r="K26" s="3">
        <v>9</v>
      </c>
      <c r="L26" s="3">
        <v>6</v>
      </c>
      <c r="M26" s="3">
        <v>0</v>
      </c>
      <c r="N26" s="3">
        <v>0</v>
      </c>
      <c r="O26" s="3">
        <f t="shared" si="0"/>
        <v>15</v>
      </c>
    </row>
    <row r="27" spans="1:15" x14ac:dyDescent="0.2">
      <c r="A27" s="3" t="s">
        <v>2340</v>
      </c>
      <c r="B27" s="3" t="s">
        <v>2341</v>
      </c>
      <c r="C27" s="14" t="s">
        <v>2329</v>
      </c>
      <c r="E27" s="3" t="s">
        <v>2308</v>
      </c>
      <c r="F27" s="3" t="s">
        <v>2309</v>
      </c>
      <c r="G27" s="3" t="s">
        <v>25</v>
      </c>
      <c r="H27" s="3" t="s">
        <v>21</v>
      </c>
      <c r="I27" s="3">
        <v>-17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</row>
    <row r="28" spans="1:15" x14ac:dyDescent="0.2">
      <c r="A28" s="4" t="s">
        <v>1435</v>
      </c>
      <c r="B28" s="10" t="s">
        <v>1436</v>
      </c>
      <c r="C28" s="14" t="s">
        <v>1437</v>
      </c>
      <c r="D28" s="10" t="s">
        <v>434</v>
      </c>
      <c r="E28" s="3" t="s">
        <v>144</v>
      </c>
      <c r="F28" s="3" t="s">
        <v>1421</v>
      </c>
      <c r="G28" s="3" t="s">
        <v>25</v>
      </c>
      <c r="H28" s="3" t="s">
        <v>67</v>
      </c>
      <c r="I28" s="3">
        <v>-16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f t="shared" ref="O28:O35" si="1">SUM(J28:N28)</f>
        <v>0</v>
      </c>
    </row>
    <row r="29" spans="1:15" x14ac:dyDescent="0.2">
      <c r="A29" s="4" t="s">
        <v>1574</v>
      </c>
      <c r="B29" s="10" t="s">
        <v>1575</v>
      </c>
      <c r="C29" s="14" t="s">
        <v>1567</v>
      </c>
      <c r="D29" s="10"/>
      <c r="E29" s="3" t="s">
        <v>1501</v>
      </c>
      <c r="F29" s="3" t="s">
        <v>1502</v>
      </c>
      <c r="G29" s="3" t="s">
        <v>25</v>
      </c>
      <c r="H29" s="3" t="s">
        <v>67</v>
      </c>
      <c r="I29" s="3">
        <v>-16</v>
      </c>
      <c r="J29" s="3">
        <v>6</v>
      </c>
      <c r="K29" s="3">
        <v>0</v>
      </c>
      <c r="L29" s="3">
        <v>0</v>
      </c>
      <c r="M29" s="3">
        <v>0</v>
      </c>
      <c r="N29" s="3">
        <v>0</v>
      </c>
      <c r="O29" s="3">
        <f t="shared" si="1"/>
        <v>6</v>
      </c>
    </row>
    <row r="30" spans="1:15" x14ac:dyDescent="0.2">
      <c r="A30" s="4" t="s">
        <v>1461</v>
      </c>
      <c r="B30" s="10" t="s">
        <v>1462</v>
      </c>
      <c r="C30" s="14" t="s">
        <v>1463</v>
      </c>
      <c r="D30" s="10"/>
      <c r="E30" s="3" t="s">
        <v>1443</v>
      </c>
      <c r="F30" s="3" t="s">
        <v>1444</v>
      </c>
      <c r="G30" s="3" t="s">
        <v>25</v>
      </c>
      <c r="H30" s="3" t="s">
        <v>67</v>
      </c>
      <c r="I30" s="3">
        <v>-16</v>
      </c>
      <c r="J30" s="3">
        <v>11</v>
      </c>
      <c r="K30" s="3">
        <v>0</v>
      </c>
      <c r="L30" s="3">
        <v>0</v>
      </c>
      <c r="M30" s="3">
        <v>3</v>
      </c>
      <c r="N30" s="3">
        <v>6</v>
      </c>
      <c r="O30" s="3">
        <f t="shared" si="1"/>
        <v>20</v>
      </c>
    </row>
    <row r="31" spans="1:15" x14ac:dyDescent="0.2">
      <c r="A31" s="4" t="s">
        <v>2041</v>
      </c>
      <c r="B31" s="10" t="s">
        <v>2042</v>
      </c>
      <c r="C31" s="14" t="s">
        <v>1991</v>
      </c>
      <c r="D31" s="10"/>
      <c r="E31" s="3" t="s">
        <v>1744</v>
      </c>
      <c r="F31" s="3" t="s">
        <v>1744</v>
      </c>
      <c r="G31" s="3" t="s">
        <v>25</v>
      </c>
      <c r="H31" s="3" t="s">
        <v>67</v>
      </c>
      <c r="I31" s="3">
        <v>-16</v>
      </c>
      <c r="J31" s="3">
        <v>18</v>
      </c>
      <c r="K31" s="3">
        <v>30</v>
      </c>
      <c r="L31" s="3">
        <v>6</v>
      </c>
      <c r="M31" s="3">
        <v>6</v>
      </c>
      <c r="N31" s="3">
        <v>0</v>
      </c>
      <c r="O31" s="3">
        <f t="shared" si="1"/>
        <v>60</v>
      </c>
    </row>
    <row r="32" spans="1:15" x14ac:dyDescent="0.2">
      <c r="A32" s="4" t="s">
        <v>2023</v>
      </c>
      <c r="B32" s="10" t="s">
        <v>2024</v>
      </c>
      <c r="C32" s="14" t="s">
        <v>1991</v>
      </c>
      <c r="D32" s="10"/>
      <c r="E32" s="3" t="s">
        <v>1744</v>
      </c>
      <c r="F32" s="3" t="s">
        <v>1744</v>
      </c>
      <c r="G32" s="3" t="s">
        <v>25</v>
      </c>
      <c r="H32" s="3" t="s">
        <v>67</v>
      </c>
      <c r="I32" s="3">
        <v>-16</v>
      </c>
      <c r="J32" s="3">
        <v>18</v>
      </c>
      <c r="K32" s="3">
        <v>16</v>
      </c>
      <c r="L32" s="3">
        <v>25</v>
      </c>
      <c r="M32" s="3">
        <v>6</v>
      </c>
      <c r="N32" s="3">
        <v>0</v>
      </c>
      <c r="O32" s="3">
        <f t="shared" si="1"/>
        <v>65</v>
      </c>
    </row>
    <row r="33" spans="1:15" x14ac:dyDescent="0.2">
      <c r="A33" s="5" t="s">
        <v>450</v>
      </c>
      <c r="B33" s="10" t="s">
        <v>2018</v>
      </c>
      <c r="C33" s="14" t="s">
        <v>1991</v>
      </c>
      <c r="D33" s="10"/>
      <c r="E33" s="3" t="s">
        <v>1744</v>
      </c>
      <c r="F33" s="3" t="s">
        <v>1744</v>
      </c>
      <c r="G33" s="3" t="s">
        <v>25</v>
      </c>
      <c r="H33" s="3" t="s">
        <v>67</v>
      </c>
      <c r="I33" s="3">
        <v>-15</v>
      </c>
      <c r="J33" s="3">
        <v>6</v>
      </c>
      <c r="K33" s="3">
        <v>3</v>
      </c>
      <c r="L33" s="3">
        <v>6</v>
      </c>
      <c r="M33" s="3">
        <v>0</v>
      </c>
      <c r="N33" s="3">
        <v>0</v>
      </c>
      <c r="O33" s="3">
        <f t="shared" si="1"/>
        <v>15</v>
      </c>
    </row>
    <row r="34" spans="1:15" x14ac:dyDescent="0.2">
      <c r="A34" s="4" t="s">
        <v>1594</v>
      </c>
      <c r="B34" s="10" t="s">
        <v>1595</v>
      </c>
      <c r="C34" s="14" t="s">
        <v>1567</v>
      </c>
      <c r="D34" s="10"/>
      <c r="E34" s="3" t="s">
        <v>1501</v>
      </c>
      <c r="F34" s="3" t="s">
        <v>1502</v>
      </c>
      <c r="G34" s="3" t="s">
        <v>25</v>
      </c>
      <c r="H34" s="3" t="s">
        <v>67</v>
      </c>
      <c r="I34" s="3">
        <v>-15</v>
      </c>
      <c r="J34" s="3">
        <v>11</v>
      </c>
      <c r="K34" s="3">
        <v>13</v>
      </c>
      <c r="L34" s="3">
        <v>6</v>
      </c>
      <c r="M34" s="3">
        <v>0</v>
      </c>
      <c r="N34" s="3">
        <v>0</v>
      </c>
      <c r="O34" s="3">
        <f t="shared" si="1"/>
        <v>30</v>
      </c>
    </row>
    <row r="35" spans="1:15" x14ac:dyDescent="0.2">
      <c r="A35" s="4" t="s">
        <v>538</v>
      </c>
      <c r="B35" s="10" t="s">
        <v>539</v>
      </c>
      <c r="C35" s="14" t="s">
        <v>472</v>
      </c>
      <c r="D35" s="10"/>
      <c r="E35" s="3" t="s">
        <v>203</v>
      </c>
      <c r="F35" s="3" t="s">
        <v>423</v>
      </c>
      <c r="G35" s="3" t="s">
        <v>25</v>
      </c>
      <c r="H35" s="3" t="s">
        <v>21</v>
      </c>
      <c r="I35" s="3">
        <v>-13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f t="shared" si="1"/>
        <v>0</v>
      </c>
    </row>
    <row r="36" spans="1:15" x14ac:dyDescent="0.2">
      <c r="A36" s="3" t="s">
        <v>2380</v>
      </c>
      <c r="B36" s="3" t="s">
        <v>2381</v>
      </c>
      <c r="C36" s="14" t="s">
        <v>2375</v>
      </c>
      <c r="E36" s="3" t="s">
        <v>2366</v>
      </c>
      <c r="F36" s="3" t="s">
        <v>2367</v>
      </c>
      <c r="G36" s="3" t="s">
        <v>25</v>
      </c>
      <c r="H36" s="3" t="s">
        <v>21</v>
      </c>
      <c r="I36" s="3">
        <v>-13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</row>
    <row r="37" spans="1:15" x14ac:dyDescent="0.2">
      <c r="A37" s="4" t="s">
        <v>1173</v>
      </c>
      <c r="B37" s="10" t="s">
        <v>1174</v>
      </c>
      <c r="C37" s="14" t="s">
        <v>1164</v>
      </c>
      <c r="D37" s="10"/>
      <c r="E37" s="3" t="s">
        <v>576</v>
      </c>
      <c r="F37" s="3" t="s">
        <v>1143</v>
      </c>
      <c r="G37" s="3" t="s">
        <v>25</v>
      </c>
      <c r="H37" s="3" t="s">
        <v>21</v>
      </c>
      <c r="I37" s="3">
        <v>-13</v>
      </c>
      <c r="J37" s="3">
        <v>5</v>
      </c>
      <c r="K37" s="3">
        <v>0</v>
      </c>
      <c r="L37" s="3">
        <v>6</v>
      </c>
      <c r="M37" s="3">
        <v>8</v>
      </c>
      <c r="N37" s="3">
        <v>0</v>
      </c>
      <c r="O37" s="3">
        <f t="shared" ref="O37:O43" si="2">SUM(J37:N37)</f>
        <v>19</v>
      </c>
    </row>
    <row r="38" spans="1:15" x14ac:dyDescent="0.2">
      <c r="A38" s="4" t="s">
        <v>1565</v>
      </c>
      <c r="B38" s="10" t="s">
        <v>1566</v>
      </c>
      <c r="C38" s="14" t="s">
        <v>1567</v>
      </c>
      <c r="D38" s="10"/>
      <c r="E38" s="3" t="s">
        <v>1501</v>
      </c>
      <c r="F38" s="3" t="s">
        <v>1502</v>
      </c>
      <c r="G38" s="3" t="s">
        <v>25</v>
      </c>
      <c r="H38" s="3" t="s">
        <v>67</v>
      </c>
      <c r="I38" s="3">
        <v>-13</v>
      </c>
      <c r="J38" s="3">
        <v>11</v>
      </c>
      <c r="K38" s="3">
        <v>9</v>
      </c>
      <c r="L38" s="3">
        <v>0</v>
      </c>
      <c r="M38" s="3">
        <v>0</v>
      </c>
      <c r="N38" s="3">
        <v>6</v>
      </c>
      <c r="O38" s="3">
        <f t="shared" si="2"/>
        <v>26</v>
      </c>
    </row>
    <row r="39" spans="1:15" x14ac:dyDescent="0.2">
      <c r="A39" s="4" t="s">
        <v>402</v>
      </c>
      <c r="B39" s="10" t="s">
        <v>403</v>
      </c>
      <c r="C39" s="14" t="s">
        <v>369</v>
      </c>
      <c r="D39" s="10"/>
      <c r="E39" s="3" t="s">
        <v>203</v>
      </c>
      <c r="F39" s="3" t="s">
        <v>332</v>
      </c>
      <c r="G39" s="3" t="s">
        <v>25</v>
      </c>
      <c r="H39" s="3" t="s">
        <v>67</v>
      </c>
      <c r="I39" s="3">
        <v>-13</v>
      </c>
      <c r="J39" s="3">
        <v>6</v>
      </c>
      <c r="K39" s="3">
        <v>25</v>
      </c>
      <c r="L39" s="3">
        <v>0</v>
      </c>
      <c r="M39" s="3">
        <v>0</v>
      </c>
      <c r="N39" s="3">
        <v>2</v>
      </c>
      <c r="O39" s="3">
        <f t="shared" si="2"/>
        <v>33</v>
      </c>
    </row>
    <row r="40" spans="1:15" x14ac:dyDescent="0.2">
      <c r="A40" s="4" t="s">
        <v>406</v>
      </c>
      <c r="B40" s="10" t="s">
        <v>407</v>
      </c>
      <c r="C40" s="14" t="s">
        <v>369</v>
      </c>
      <c r="D40" s="10"/>
      <c r="E40" s="3" t="s">
        <v>203</v>
      </c>
      <c r="F40" s="3" t="s">
        <v>332</v>
      </c>
      <c r="G40" s="3" t="s">
        <v>25</v>
      </c>
      <c r="H40" s="3" t="s">
        <v>67</v>
      </c>
      <c r="I40" s="3">
        <v>-13</v>
      </c>
      <c r="J40" s="3">
        <v>11</v>
      </c>
      <c r="K40" s="3">
        <v>25</v>
      </c>
      <c r="L40" s="3">
        <v>6</v>
      </c>
      <c r="M40" s="3">
        <v>0</v>
      </c>
      <c r="N40" s="3">
        <v>0</v>
      </c>
      <c r="O40" s="3">
        <f t="shared" si="2"/>
        <v>42</v>
      </c>
    </row>
    <row r="41" spans="1:15" x14ac:dyDescent="0.2">
      <c r="A41" s="4" t="s">
        <v>416</v>
      </c>
      <c r="B41" s="10" t="s">
        <v>417</v>
      </c>
      <c r="C41" s="14" t="s">
        <v>369</v>
      </c>
      <c r="D41" s="10"/>
      <c r="E41" s="3" t="s">
        <v>203</v>
      </c>
      <c r="F41" s="3" t="s">
        <v>332</v>
      </c>
      <c r="G41" s="3" t="s">
        <v>25</v>
      </c>
      <c r="H41" s="3" t="s">
        <v>67</v>
      </c>
      <c r="I41" s="3">
        <v>-13</v>
      </c>
      <c r="J41" s="3">
        <v>0</v>
      </c>
      <c r="K41" s="3">
        <v>0</v>
      </c>
      <c r="L41" s="3">
        <v>25</v>
      </c>
      <c r="M41" s="3">
        <v>6</v>
      </c>
      <c r="N41" s="3">
        <v>30</v>
      </c>
      <c r="O41" s="3">
        <f t="shared" si="2"/>
        <v>61</v>
      </c>
    </row>
    <row r="42" spans="1:15" x14ac:dyDescent="0.2">
      <c r="A42" s="4" t="s">
        <v>2019</v>
      </c>
      <c r="B42" s="10" t="s">
        <v>2020</v>
      </c>
      <c r="C42" s="14" t="s">
        <v>1991</v>
      </c>
      <c r="D42" s="10"/>
      <c r="E42" s="3" t="s">
        <v>1744</v>
      </c>
      <c r="F42" s="3" t="s">
        <v>1744</v>
      </c>
      <c r="G42" s="3" t="s">
        <v>25</v>
      </c>
      <c r="H42" s="3" t="s">
        <v>67</v>
      </c>
      <c r="I42" s="3">
        <v>-12</v>
      </c>
      <c r="J42" s="3">
        <v>18</v>
      </c>
      <c r="K42" s="3">
        <v>16</v>
      </c>
      <c r="L42" s="3">
        <v>14</v>
      </c>
      <c r="M42" s="3">
        <v>0</v>
      </c>
      <c r="N42" s="3">
        <v>6</v>
      </c>
      <c r="O42" s="3">
        <f t="shared" si="2"/>
        <v>54</v>
      </c>
    </row>
    <row r="43" spans="1:15" x14ac:dyDescent="0.2">
      <c r="A43" s="4" t="s">
        <v>2029</v>
      </c>
      <c r="B43" s="10" t="s">
        <v>2030</v>
      </c>
      <c r="C43" s="14" t="s">
        <v>1991</v>
      </c>
      <c r="D43" s="10"/>
      <c r="E43" s="3" t="s">
        <v>1744</v>
      </c>
      <c r="F43" s="3" t="s">
        <v>1744</v>
      </c>
      <c r="G43" s="3" t="s">
        <v>25</v>
      </c>
      <c r="H43" s="3" t="s">
        <v>67</v>
      </c>
      <c r="I43" s="3">
        <v>-11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f t="shared" si="2"/>
        <v>0</v>
      </c>
    </row>
    <row r="44" spans="1:15" x14ac:dyDescent="0.2">
      <c r="A44" s="3" t="s">
        <v>2334</v>
      </c>
      <c r="B44" s="3" t="s">
        <v>2335</v>
      </c>
      <c r="C44" s="14" t="s">
        <v>2329</v>
      </c>
      <c r="E44" s="3" t="s">
        <v>2308</v>
      </c>
      <c r="F44" s="3" t="s">
        <v>2309</v>
      </c>
      <c r="G44" s="3" t="s">
        <v>25</v>
      </c>
      <c r="H44" s="3" t="s">
        <v>21</v>
      </c>
      <c r="I44" s="3">
        <v>-10</v>
      </c>
      <c r="J44" s="3">
        <v>3</v>
      </c>
      <c r="K44" s="3">
        <v>0</v>
      </c>
      <c r="L44" s="3">
        <v>4</v>
      </c>
      <c r="M44" s="3">
        <v>0</v>
      </c>
      <c r="N44" s="3">
        <v>0</v>
      </c>
      <c r="O44" s="3">
        <v>7</v>
      </c>
    </row>
    <row r="45" spans="1:15" x14ac:dyDescent="0.2">
      <c r="A45" s="4" t="s">
        <v>954</v>
      </c>
      <c r="B45" s="10" t="s">
        <v>955</v>
      </c>
      <c r="C45" s="14" t="s">
        <v>947</v>
      </c>
      <c r="D45" s="10"/>
      <c r="E45" s="3" t="s">
        <v>894</v>
      </c>
      <c r="F45" s="3" t="s">
        <v>895</v>
      </c>
      <c r="G45" s="3" t="s">
        <v>25</v>
      </c>
      <c r="H45" s="3" t="s">
        <v>21</v>
      </c>
      <c r="I45" s="3">
        <v>-10</v>
      </c>
      <c r="J45" s="3">
        <v>9</v>
      </c>
      <c r="K45" s="3">
        <v>0</v>
      </c>
      <c r="L45" s="3">
        <v>0</v>
      </c>
      <c r="M45" s="3">
        <v>0</v>
      </c>
      <c r="N45" s="3">
        <v>0</v>
      </c>
      <c r="O45" s="3">
        <f t="shared" ref="O45:O52" si="3">SUM(J45:N45)</f>
        <v>9</v>
      </c>
    </row>
    <row r="46" spans="1:15" x14ac:dyDescent="0.2">
      <c r="A46" s="4" t="s">
        <v>1727</v>
      </c>
      <c r="B46" s="10" t="s">
        <v>1728</v>
      </c>
      <c r="C46" s="14" t="s">
        <v>1710</v>
      </c>
      <c r="D46" s="10"/>
      <c r="E46" s="3" t="s">
        <v>576</v>
      </c>
      <c r="F46" s="3" t="s">
        <v>1639</v>
      </c>
      <c r="G46" s="3" t="s">
        <v>25</v>
      </c>
      <c r="H46" s="3" t="s">
        <v>67</v>
      </c>
      <c r="I46" s="3">
        <v>-10</v>
      </c>
      <c r="J46" s="3">
        <v>11</v>
      </c>
      <c r="K46" s="3">
        <v>6</v>
      </c>
      <c r="L46" s="3">
        <v>0</v>
      </c>
      <c r="M46" s="3">
        <v>0</v>
      </c>
      <c r="N46" s="3">
        <v>0</v>
      </c>
      <c r="O46" s="3">
        <f t="shared" si="3"/>
        <v>17</v>
      </c>
    </row>
    <row r="47" spans="1:15" x14ac:dyDescent="0.2">
      <c r="A47" s="4" t="s">
        <v>1576</v>
      </c>
      <c r="B47" s="10" t="s">
        <v>1577</v>
      </c>
      <c r="C47" s="14" t="s">
        <v>1567</v>
      </c>
      <c r="D47" s="10"/>
      <c r="E47" s="3" t="s">
        <v>1501</v>
      </c>
      <c r="F47" s="3" t="s">
        <v>1502</v>
      </c>
      <c r="G47" s="3" t="s">
        <v>25</v>
      </c>
      <c r="H47" s="3" t="s">
        <v>67</v>
      </c>
      <c r="I47" s="3">
        <v>-10</v>
      </c>
      <c r="J47" s="3">
        <v>6</v>
      </c>
      <c r="K47" s="3">
        <v>9</v>
      </c>
      <c r="L47" s="3">
        <v>6</v>
      </c>
      <c r="M47" s="3">
        <v>0</v>
      </c>
      <c r="N47" s="3">
        <v>0</v>
      </c>
      <c r="O47" s="3">
        <f t="shared" si="3"/>
        <v>21</v>
      </c>
    </row>
    <row r="48" spans="1:15" x14ac:dyDescent="0.2">
      <c r="A48" s="4" t="s">
        <v>841</v>
      </c>
      <c r="B48" s="10" t="s">
        <v>842</v>
      </c>
      <c r="C48" s="14" t="s">
        <v>782</v>
      </c>
      <c r="D48" s="10"/>
      <c r="E48" s="3" t="s">
        <v>65</v>
      </c>
      <c r="F48" s="3" t="s">
        <v>675</v>
      </c>
      <c r="G48" s="3" t="s">
        <v>25</v>
      </c>
      <c r="H48" s="3" t="s">
        <v>67</v>
      </c>
      <c r="I48" s="3">
        <v>-10</v>
      </c>
      <c r="J48" s="3">
        <v>6</v>
      </c>
      <c r="K48" s="3">
        <v>3</v>
      </c>
      <c r="L48" s="3">
        <v>6</v>
      </c>
      <c r="M48" s="3">
        <v>6</v>
      </c>
      <c r="N48" s="3">
        <v>6</v>
      </c>
      <c r="O48" s="3">
        <f t="shared" si="3"/>
        <v>27</v>
      </c>
    </row>
    <row r="49" spans="1:15" x14ac:dyDescent="0.2">
      <c r="A49" s="4" t="s">
        <v>785</v>
      </c>
      <c r="B49" s="10" t="s">
        <v>786</v>
      </c>
      <c r="C49" s="14" t="s">
        <v>782</v>
      </c>
      <c r="D49" s="10"/>
      <c r="E49" s="3" t="s">
        <v>65</v>
      </c>
      <c r="F49" s="3" t="s">
        <v>675</v>
      </c>
      <c r="G49" s="3" t="s">
        <v>25</v>
      </c>
      <c r="H49" s="3" t="s">
        <v>67</v>
      </c>
      <c r="I49" s="3">
        <v>-10</v>
      </c>
      <c r="J49" s="3">
        <v>6</v>
      </c>
      <c r="K49" s="3">
        <v>22</v>
      </c>
      <c r="L49" s="3">
        <v>0</v>
      </c>
      <c r="M49" s="3">
        <v>0</v>
      </c>
      <c r="N49" s="3">
        <v>0</v>
      </c>
      <c r="O49" s="3">
        <f t="shared" si="3"/>
        <v>28</v>
      </c>
    </row>
    <row r="50" spans="1:15" x14ac:dyDescent="0.2">
      <c r="A50" s="4" t="s">
        <v>1052</v>
      </c>
      <c r="B50" s="10" t="s">
        <v>1053</v>
      </c>
      <c r="C50" s="14" t="s">
        <v>1051</v>
      </c>
      <c r="D50" s="10"/>
      <c r="E50" s="3" t="s">
        <v>987</v>
      </c>
      <c r="F50" s="3" t="s">
        <v>988</v>
      </c>
      <c r="G50" s="3" t="s">
        <v>25</v>
      </c>
      <c r="H50" s="3" t="s">
        <v>67</v>
      </c>
      <c r="I50" s="3">
        <v>-10</v>
      </c>
      <c r="J50" s="3">
        <v>6</v>
      </c>
      <c r="K50" s="3">
        <v>12</v>
      </c>
      <c r="L50" s="3">
        <v>6</v>
      </c>
      <c r="M50" s="3">
        <v>0</v>
      </c>
      <c r="N50" s="3">
        <v>6</v>
      </c>
      <c r="O50" s="3">
        <f t="shared" si="3"/>
        <v>30</v>
      </c>
    </row>
    <row r="51" spans="1:15" x14ac:dyDescent="0.2">
      <c r="A51" s="4" t="s">
        <v>2006</v>
      </c>
      <c r="B51" s="10" t="s">
        <v>2007</v>
      </c>
      <c r="C51" s="14" t="s">
        <v>1991</v>
      </c>
      <c r="D51" s="10"/>
      <c r="E51" s="3" t="s">
        <v>1744</v>
      </c>
      <c r="F51" s="3" t="s">
        <v>1744</v>
      </c>
      <c r="G51" s="3" t="s">
        <v>25</v>
      </c>
      <c r="H51" s="3" t="s">
        <v>67</v>
      </c>
      <c r="I51" s="3">
        <v>-10</v>
      </c>
      <c r="J51" s="3">
        <v>18</v>
      </c>
      <c r="K51" s="3">
        <v>25</v>
      </c>
      <c r="L51" s="3">
        <v>6</v>
      </c>
      <c r="M51" s="3">
        <v>0</v>
      </c>
      <c r="N51" s="3">
        <v>0</v>
      </c>
      <c r="O51" s="3">
        <f t="shared" si="3"/>
        <v>49</v>
      </c>
    </row>
    <row r="52" spans="1:15" x14ac:dyDescent="0.2">
      <c r="A52" s="4" t="s">
        <v>398</v>
      </c>
      <c r="B52" s="10" t="s">
        <v>399</v>
      </c>
      <c r="C52" s="14" t="s">
        <v>369</v>
      </c>
      <c r="D52" s="10"/>
      <c r="E52" s="3" t="s">
        <v>203</v>
      </c>
      <c r="F52" s="3" t="s">
        <v>332</v>
      </c>
      <c r="G52" s="3" t="s">
        <v>25</v>
      </c>
      <c r="H52" s="3" t="s">
        <v>67</v>
      </c>
      <c r="I52" s="3">
        <v>-10</v>
      </c>
      <c r="J52" s="3">
        <v>18</v>
      </c>
      <c r="K52" s="3">
        <v>23</v>
      </c>
      <c r="L52" s="3">
        <v>6</v>
      </c>
      <c r="M52" s="3">
        <v>0</v>
      </c>
      <c r="N52" s="3">
        <v>2</v>
      </c>
      <c r="O52" s="3">
        <f t="shared" si="3"/>
        <v>49</v>
      </c>
    </row>
    <row r="53" spans="1:15" x14ac:dyDescent="0.2">
      <c r="A53" s="3" t="s">
        <v>2206</v>
      </c>
      <c r="B53" s="3" t="s">
        <v>2207</v>
      </c>
      <c r="C53" s="14" t="s">
        <v>2177</v>
      </c>
      <c r="E53" s="3" t="s">
        <v>324</v>
      </c>
      <c r="F53" s="3" t="s">
        <v>2170</v>
      </c>
      <c r="G53" s="3" t="s">
        <v>25</v>
      </c>
      <c r="H53" s="3" t="s">
        <v>21</v>
      </c>
      <c r="I53" s="3">
        <v>-10</v>
      </c>
      <c r="J53" s="3">
        <v>17</v>
      </c>
      <c r="K53" s="3">
        <v>18</v>
      </c>
      <c r="L53" s="3">
        <v>24</v>
      </c>
      <c r="M53" s="3">
        <v>6</v>
      </c>
      <c r="N53" s="3">
        <v>0</v>
      </c>
      <c r="O53" s="3">
        <v>65</v>
      </c>
    </row>
    <row r="54" spans="1:15" x14ac:dyDescent="0.2">
      <c r="A54" s="4" t="s">
        <v>1245</v>
      </c>
      <c r="B54" s="10" t="s">
        <v>1246</v>
      </c>
      <c r="C54" s="14" t="s">
        <v>1228</v>
      </c>
      <c r="D54" s="10"/>
      <c r="E54" s="3" t="s">
        <v>280</v>
      </c>
      <c r="F54" s="3" t="s">
        <v>1180</v>
      </c>
      <c r="G54" s="3" t="s">
        <v>25</v>
      </c>
      <c r="H54" s="3" t="s">
        <v>67</v>
      </c>
      <c r="I54" s="3">
        <v>-10</v>
      </c>
      <c r="J54" s="3">
        <v>18</v>
      </c>
      <c r="K54" s="3">
        <v>25</v>
      </c>
      <c r="L54" s="3">
        <v>0</v>
      </c>
      <c r="M54" s="3">
        <v>0</v>
      </c>
      <c r="N54" s="3">
        <v>30</v>
      </c>
      <c r="O54" s="3">
        <f t="shared" ref="O54:O62" si="4">SUM(J54:N54)</f>
        <v>73</v>
      </c>
    </row>
    <row r="55" spans="1:15" x14ac:dyDescent="0.2">
      <c r="A55" s="4" t="s">
        <v>1634</v>
      </c>
      <c r="B55" s="10" t="s">
        <v>1635</v>
      </c>
      <c r="C55" s="14" t="s">
        <v>1567</v>
      </c>
      <c r="D55" s="10"/>
      <c r="E55" s="3" t="s">
        <v>1501</v>
      </c>
      <c r="F55" s="3" t="s">
        <v>1502</v>
      </c>
      <c r="G55" s="3" t="s">
        <v>25</v>
      </c>
      <c r="H55" s="3" t="s">
        <v>67</v>
      </c>
      <c r="I55" s="3">
        <v>-9</v>
      </c>
      <c r="O55" s="3">
        <f t="shared" si="4"/>
        <v>0</v>
      </c>
    </row>
    <row r="56" spans="1:15" x14ac:dyDescent="0.2">
      <c r="A56" s="4" t="s">
        <v>1572</v>
      </c>
      <c r="B56" s="10" t="s">
        <v>1573</v>
      </c>
      <c r="C56" s="14" t="s">
        <v>1567</v>
      </c>
      <c r="D56" s="10"/>
      <c r="E56" s="3" t="s">
        <v>1501</v>
      </c>
      <c r="F56" s="3" t="s">
        <v>1502</v>
      </c>
      <c r="G56" s="3" t="s">
        <v>25</v>
      </c>
      <c r="H56" s="3" t="s">
        <v>67</v>
      </c>
      <c r="I56" s="3">
        <v>-9</v>
      </c>
      <c r="J56" s="3">
        <v>18</v>
      </c>
      <c r="K56" s="3">
        <v>0</v>
      </c>
      <c r="L56" s="3">
        <v>6</v>
      </c>
      <c r="M56" s="3">
        <v>0</v>
      </c>
      <c r="N56" s="3">
        <v>0</v>
      </c>
      <c r="O56" s="3">
        <f t="shared" si="4"/>
        <v>24</v>
      </c>
    </row>
    <row r="57" spans="1:15" x14ac:dyDescent="0.2">
      <c r="A57" s="4" t="s">
        <v>1072</v>
      </c>
      <c r="B57" s="10" t="s">
        <v>1073</v>
      </c>
      <c r="C57" s="14" t="s">
        <v>1074</v>
      </c>
      <c r="D57" s="10"/>
      <c r="E57" s="3" t="s">
        <v>144</v>
      </c>
      <c r="F57" s="3" t="s">
        <v>1075</v>
      </c>
      <c r="G57" s="3" t="s">
        <v>25</v>
      </c>
      <c r="H57" s="3" t="s">
        <v>21</v>
      </c>
      <c r="I57" s="3">
        <v>-9</v>
      </c>
      <c r="J57" s="3">
        <v>18</v>
      </c>
      <c r="K57" s="3">
        <v>0</v>
      </c>
      <c r="L57" s="3">
        <v>0</v>
      </c>
      <c r="M57" s="3">
        <v>8</v>
      </c>
      <c r="N57" s="3">
        <v>0</v>
      </c>
      <c r="O57" s="3">
        <f t="shared" si="4"/>
        <v>26</v>
      </c>
    </row>
    <row r="58" spans="1:15" x14ac:dyDescent="0.2">
      <c r="A58" s="4" t="s">
        <v>390</v>
      </c>
      <c r="B58" s="10" t="s">
        <v>391</v>
      </c>
      <c r="C58" s="14" t="s">
        <v>369</v>
      </c>
      <c r="D58" s="10"/>
      <c r="E58" s="3" t="s">
        <v>203</v>
      </c>
      <c r="F58" s="3" t="s">
        <v>332</v>
      </c>
      <c r="G58" s="3" t="s">
        <v>25</v>
      </c>
      <c r="H58" s="3" t="s">
        <v>67</v>
      </c>
      <c r="I58" s="3">
        <v>-9</v>
      </c>
      <c r="J58" s="3">
        <v>18</v>
      </c>
      <c r="K58" s="3">
        <v>25</v>
      </c>
      <c r="L58" s="3">
        <v>0</v>
      </c>
      <c r="M58" s="3">
        <v>0</v>
      </c>
      <c r="N58" s="3">
        <v>2</v>
      </c>
      <c r="O58" s="3">
        <f t="shared" si="4"/>
        <v>45</v>
      </c>
    </row>
    <row r="59" spans="1:15" x14ac:dyDescent="0.2">
      <c r="A59" s="4" t="s">
        <v>2043</v>
      </c>
      <c r="B59" s="10" t="s">
        <v>2044</v>
      </c>
      <c r="C59" s="14" t="s">
        <v>1991</v>
      </c>
      <c r="D59" s="10"/>
      <c r="E59" s="3" t="s">
        <v>1744</v>
      </c>
      <c r="F59" s="3" t="s">
        <v>1744</v>
      </c>
      <c r="G59" s="3" t="s">
        <v>25</v>
      </c>
      <c r="H59" s="3" t="s">
        <v>67</v>
      </c>
      <c r="I59" s="3">
        <v>-8</v>
      </c>
      <c r="J59" s="3">
        <v>2</v>
      </c>
      <c r="K59" s="3">
        <v>12</v>
      </c>
      <c r="L59" s="3">
        <v>0</v>
      </c>
      <c r="M59" s="3">
        <v>0</v>
      </c>
      <c r="N59" s="3">
        <v>0</v>
      </c>
      <c r="O59" s="3">
        <f t="shared" si="4"/>
        <v>14</v>
      </c>
    </row>
    <row r="60" spans="1:15" x14ac:dyDescent="0.2">
      <c r="A60" s="4" t="s">
        <v>1260</v>
      </c>
      <c r="B60" s="10" t="s">
        <v>1261</v>
      </c>
      <c r="C60" s="14" t="s">
        <v>1255</v>
      </c>
      <c r="D60" s="10"/>
      <c r="E60" s="3" t="s">
        <v>203</v>
      </c>
      <c r="F60" s="3" t="s">
        <v>1252</v>
      </c>
      <c r="G60" s="3" t="s">
        <v>25</v>
      </c>
      <c r="H60" s="3" t="s">
        <v>67</v>
      </c>
      <c r="I60" s="3">
        <v>-8</v>
      </c>
      <c r="J60" s="3">
        <v>18</v>
      </c>
      <c r="K60" s="3">
        <v>25</v>
      </c>
      <c r="L60" s="3">
        <v>6</v>
      </c>
      <c r="O60" s="3">
        <f t="shared" si="4"/>
        <v>49</v>
      </c>
    </row>
    <row r="61" spans="1:15" x14ac:dyDescent="0.2">
      <c r="A61" s="4" t="s">
        <v>2039</v>
      </c>
      <c r="B61" s="10" t="s">
        <v>2040</v>
      </c>
      <c r="C61" s="14" t="s">
        <v>1991</v>
      </c>
      <c r="D61" s="10"/>
      <c r="E61" s="3" t="s">
        <v>1744</v>
      </c>
      <c r="F61" s="3" t="s">
        <v>1744</v>
      </c>
      <c r="G61" s="3" t="s">
        <v>25</v>
      </c>
      <c r="H61" s="3" t="s">
        <v>67</v>
      </c>
      <c r="I61" s="3">
        <v>-8</v>
      </c>
      <c r="J61" s="3">
        <v>18</v>
      </c>
      <c r="K61" s="3">
        <v>25</v>
      </c>
      <c r="L61" s="3">
        <v>25</v>
      </c>
      <c r="M61" s="3">
        <v>30</v>
      </c>
      <c r="N61" s="3">
        <v>0</v>
      </c>
      <c r="O61" s="3">
        <f t="shared" si="4"/>
        <v>98</v>
      </c>
    </row>
    <row r="62" spans="1:15" x14ac:dyDescent="0.2">
      <c r="A62" s="4" t="s">
        <v>623</v>
      </c>
      <c r="B62" s="10" t="s">
        <v>624</v>
      </c>
      <c r="C62" s="14" t="s">
        <v>602</v>
      </c>
      <c r="D62" s="10"/>
      <c r="E62" s="3" t="s">
        <v>576</v>
      </c>
      <c r="F62" s="3" t="s">
        <v>577</v>
      </c>
      <c r="G62" s="3" t="s">
        <v>25</v>
      </c>
      <c r="H62" s="3" t="s">
        <v>21</v>
      </c>
      <c r="I62" s="3">
        <v>-7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f t="shared" si="4"/>
        <v>0</v>
      </c>
    </row>
    <row r="63" spans="1:15" x14ac:dyDescent="0.2">
      <c r="A63" s="3" t="s">
        <v>2390</v>
      </c>
      <c r="B63" s="3" t="s">
        <v>2391</v>
      </c>
      <c r="C63" s="14" t="s">
        <v>2375</v>
      </c>
      <c r="E63" s="3" t="s">
        <v>2366</v>
      </c>
      <c r="F63" s="3" t="s">
        <v>2367</v>
      </c>
      <c r="G63" s="3" t="s">
        <v>25</v>
      </c>
      <c r="H63" s="3" t="s">
        <v>21</v>
      </c>
      <c r="I63" s="3">
        <v>-7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</row>
    <row r="64" spans="1:15" x14ac:dyDescent="0.2">
      <c r="A64" s="4" t="s">
        <v>235</v>
      </c>
      <c r="B64" s="10" t="s">
        <v>236</v>
      </c>
      <c r="C64" s="14" t="s">
        <v>232</v>
      </c>
      <c r="D64" s="10"/>
      <c r="E64" s="3" t="s">
        <v>203</v>
      </c>
      <c r="F64" s="3" t="s">
        <v>204</v>
      </c>
      <c r="G64" s="3" t="s">
        <v>25</v>
      </c>
      <c r="H64" s="3" t="s">
        <v>21</v>
      </c>
      <c r="I64" s="3">
        <v>-7</v>
      </c>
      <c r="J64" s="3">
        <v>3</v>
      </c>
      <c r="K64" s="3">
        <v>0</v>
      </c>
      <c r="L64" s="3">
        <v>4</v>
      </c>
      <c r="M64" s="3">
        <v>0</v>
      </c>
      <c r="O64" s="3">
        <f t="shared" ref="O64:O71" si="5">SUM(J64:N64)</f>
        <v>7</v>
      </c>
    </row>
    <row r="65" spans="1:15" x14ac:dyDescent="0.2">
      <c r="A65" s="4" t="s">
        <v>1470</v>
      </c>
      <c r="B65" s="10" t="s">
        <v>1471</v>
      </c>
      <c r="C65" s="14" t="s">
        <v>1463</v>
      </c>
      <c r="D65" s="10"/>
      <c r="E65" s="3" t="s">
        <v>1443</v>
      </c>
      <c r="F65" s="3" t="s">
        <v>1444</v>
      </c>
      <c r="G65" s="3" t="s">
        <v>25</v>
      </c>
      <c r="H65" s="3" t="s">
        <v>67</v>
      </c>
      <c r="I65" s="3">
        <v>-7</v>
      </c>
      <c r="J65" s="3">
        <v>18</v>
      </c>
      <c r="K65" s="3">
        <v>0</v>
      </c>
      <c r="L65" s="3">
        <v>0</v>
      </c>
      <c r="M65" s="3">
        <v>0</v>
      </c>
      <c r="N65" s="3">
        <v>0</v>
      </c>
      <c r="O65" s="3">
        <f t="shared" si="5"/>
        <v>18</v>
      </c>
    </row>
    <row r="66" spans="1:15" x14ac:dyDescent="0.2">
      <c r="A66" s="4" t="s">
        <v>508</v>
      </c>
      <c r="B66" s="10" t="s">
        <v>509</v>
      </c>
      <c r="C66" s="14" t="s">
        <v>472</v>
      </c>
      <c r="D66" s="10"/>
      <c r="E66" s="3" t="s">
        <v>203</v>
      </c>
      <c r="F66" s="3" t="s">
        <v>423</v>
      </c>
      <c r="G66" s="3" t="s">
        <v>25</v>
      </c>
      <c r="H66" s="3" t="s">
        <v>21</v>
      </c>
      <c r="I66" s="3">
        <v>-7</v>
      </c>
      <c r="J66" s="3">
        <v>3</v>
      </c>
      <c r="K66" s="3">
        <v>0</v>
      </c>
      <c r="L66" s="3">
        <v>4</v>
      </c>
      <c r="M66" s="3">
        <v>0</v>
      </c>
      <c r="N66" s="3">
        <v>15</v>
      </c>
      <c r="O66" s="3">
        <f t="shared" si="5"/>
        <v>22</v>
      </c>
    </row>
    <row r="67" spans="1:15" x14ac:dyDescent="0.2">
      <c r="A67" s="4" t="s">
        <v>783</v>
      </c>
      <c r="B67" s="10" t="s">
        <v>784</v>
      </c>
      <c r="C67" s="14" t="s">
        <v>782</v>
      </c>
      <c r="D67" s="10"/>
      <c r="E67" s="3" t="s">
        <v>65</v>
      </c>
      <c r="F67" s="3" t="s">
        <v>675</v>
      </c>
      <c r="G67" s="3" t="s">
        <v>25</v>
      </c>
      <c r="H67" s="3" t="s">
        <v>67</v>
      </c>
      <c r="I67" s="3">
        <v>-7</v>
      </c>
      <c r="J67" s="3">
        <v>18</v>
      </c>
      <c r="K67" s="3">
        <v>9</v>
      </c>
      <c r="L67" s="3">
        <v>0</v>
      </c>
      <c r="M67" s="3">
        <v>0</v>
      </c>
      <c r="N67" s="3">
        <v>0</v>
      </c>
      <c r="O67" s="3">
        <f t="shared" si="5"/>
        <v>27</v>
      </c>
    </row>
    <row r="68" spans="1:15" x14ac:dyDescent="0.2">
      <c r="A68" s="4" t="s">
        <v>787</v>
      </c>
      <c r="B68" s="10" t="s">
        <v>788</v>
      </c>
      <c r="C68" s="14" t="s">
        <v>782</v>
      </c>
      <c r="D68" s="10"/>
      <c r="E68" s="3" t="s">
        <v>65</v>
      </c>
      <c r="F68" s="3" t="s">
        <v>675</v>
      </c>
      <c r="G68" s="3" t="s">
        <v>25</v>
      </c>
      <c r="H68" s="3" t="s">
        <v>67</v>
      </c>
      <c r="I68" s="3">
        <v>-6</v>
      </c>
      <c r="J68" s="3">
        <v>6</v>
      </c>
      <c r="K68" s="3">
        <v>9</v>
      </c>
      <c r="L68" s="3">
        <v>0</v>
      </c>
      <c r="M68" s="3">
        <v>0</v>
      </c>
      <c r="N68" s="3">
        <v>6</v>
      </c>
      <c r="O68" s="3">
        <f t="shared" si="5"/>
        <v>21</v>
      </c>
    </row>
    <row r="69" spans="1:15" x14ac:dyDescent="0.2">
      <c r="A69" s="4" t="s">
        <v>1474</v>
      </c>
      <c r="B69" s="10" t="s">
        <v>1475</v>
      </c>
      <c r="C69" s="14" t="s">
        <v>1463</v>
      </c>
      <c r="D69" s="10"/>
      <c r="E69" s="3" t="s">
        <v>1443</v>
      </c>
      <c r="F69" s="3" t="s">
        <v>1444</v>
      </c>
      <c r="G69" s="3" t="s">
        <v>25</v>
      </c>
      <c r="H69" s="3" t="s">
        <v>67</v>
      </c>
      <c r="I69" s="3">
        <v>-6</v>
      </c>
      <c r="J69" s="3">
        <v>11</v>
      </c>
      <c r="K69" s="3">
        <v>6</v>
      </c>
      <c r="L69" s="3">
        <v>6</v>
      </c>
      <c r="M69" s="3">
        <v>0</v>
      </c>
      <c r="N69" s="3">
        <v>0</v>
      </c>
      <c r="O69" s="3">
        <f t="shared" si="5"/>
        <v>23</v>
      </c>
    </row>
    <row r="70" spans="1:15" x14ac:dyDescent="0.2">
      <c r="A70" s="4" t="s">
        <v>1729</v>
      </c>
      <c r="B70" s="10" t="s">
        <v>1730</v>
      </c>
      <c r="C70" s="14" t="s">
        <v>1710</v>
      </c>
      <c r="D70" s="10"/>
      <c r="E70" s="3" t="s">
        <v>576</v>
      </c>
      <c r="F70" s="3" t="s">
        <v>1639</v>
      </c>
      <c r="G70" s="3" t="s">
        <v>25</v>
      </c>
      <c r="H70" s="3" t="s">
        <v>67</v>
      </c>
      <c r="I70" s="3">
        <v>-6</v>
      </c>
      <c r="J70" s="3">
        <v>2</v>
      </c>
      <c r="K70" s="3">
        <v>10</v>
      </c>
      <c r="L70" s="3">
        <v>25</v>
      </c>
      <c r="M70" s="3">
        <v>0</v>
      </c>
      <c r="N70" s="3">
        <v>6</v>
      </c>
      <c r="O70" s="3">
        <f t="shared" si="5"/>
        <v>43</v>
      </c>
    </row>
    <row r="71" spans="1:15" x14ac:dyDescent="0.2">
      <c r="A71" s="4" t="s">
        <v>1610</v>
      </c>
      <c r="B71" s="10" t="s">
        <v>1611</v>
      </c>
      <c r="C71" s="14" t="s">
        <v>1567</v>
      </c>
      <c r="D71" s="10"/>
      <c r="E71" s="3" t="s">
        <v>1501</v>
      </c>
      <c r="F71" s="3" t="s">
        <v>1502</v>
      </c>
      <c r="G71" s="3" t="s">
        <v>25</v>
      </c>
      <c r="H71" s="3" t="s">
        <v>67</v>
      </c>
      <c r="I71" s="3">
        <v>-5</v>
      </c>
      <c r="J71" s="3">
        <v>6</v>
      </c>
      <c r="K71" s="3">
        <v>25</v>
      </c>
      <c r="L71" s="3">
        <v>14</v>
      </c>
      <c r="M71" s="3">
        <v>0</v>
      </c>
      <c r="N71" s="3">
        <v>6</v>
      </c>
      <c r="O71" s="3">
        <f t="shared" si="5"/>
        <v>51</v>
      </c>
    </row>
    <row r="72" spans="1:15" x14ac:dyDescent="0.2">
      <c r="A72" s="3" t="s">
        <v>2138</v>
      </c>
      <c r="B72" s="3" t="s">
        <v>2139</v>
      </c>
      <c r="C72" s="14" t="s">
        <v>2117</v>
      </c>
      <c r="E72" s="3" t="s">
        <v>18</v>
      </c>
      <c r="F72" s="3" t="s">
        <v>2091</v>
      </c>
      <c r="G72" s="3" t="s">
        <v>25</v>
      </c>
      <c r="H72" s="3" t="s">
        <v>21</v>
      </c>
      <c r="I72" s="3">
        <v>-4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</row>
    <row r="73" spans="1:15" x14ac:dyDescent="0.2">
      <c r="A73" s="4" t="s">
        <v>408</v>
      </c>
      <c r="B73" s="10" t="s">
        <v>409</v>
      </c>
      <c r="C73" s="14" t="s">
        <v>369</v>
      </c>
      <c r="D73" s="10"/>
      <c r="E73" s="3" t="s">
        <v>203</v>
      </c>
      <c r="F73" s="3" t="s">
        <v>332</v>
      </c>
      <c r="G73" s="3" t="s">
        <v>25</v>
      </c>
      <c r="H73" s="3" t="s">
        <v>67</v>
      </c>
      <c r="I73" s="3">
        <v>-4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f t="shared" ref="O73:O89" si="6">SUM(J73:N73)</f>
        <v>0</v>
      </c>
    </row>
    <row r="74" spans="1:15" x14ac:dyDescent="0.2">
      <c r="A74" s="4" t="s">
        <v>526</v>
      </c>
      <c r="B74" s="10" t="s">
        <v>527</v>
      </c>
      <c r="C74" s="14" t="s">
        <v>472</v>
      </c>
      <c r="D74" s="10"/>
      <c r="E74" s="3" t="s">
        <v>203</v>
      </c>
      <c r="F74" s="3" t="s">
        <v>423</v>
      </c>
      <c r="G74" s="3" t="s">
        <v>25</v>
      </c>
      <c r="H74" s="3" t="s">
        <v>21</v>
      </c>
      <c r="I74" s="3">
        <v>-4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f t="shared" si="6"/>
        <v>0</v>
      </c>
    </row>
    <row r="75" spans="1:15" x14ac:dyDescent="0.2">
      <c r="A75" s="4" t="s">
        <v>1370</v>
      </c>
      <c r="B75" s="10" t="s">
        <v>1371</v>
      </c>
      <c r="C75" s="14" t="s">
        <v>1319</v>
      </c>
      <c r="D75" s="10"/>
      <c r="E75" s="3" t="s">
        <v>203</v>
      </c>
      <c r="F75" s="3" t="s">
        <v>1268</v>
      </c>
      <c r="G75" s="3" t="s">
        <v>25</v>
      </c>
      <c r="H75" s="3" t="s">
        <v>21</v>
      </c>
      <c r="I75" s="3">
        <v>-4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f t="shared" si="6"/>
        <v>0</v>
      </c>
    </row>
    <row r="76" spans="1:15" x14ac:dyDescent="0.2">
      <c r="A76" s="4" t="s">
        <v>1043</v>
      </c>
      <c r="B76" s="10" t="s">
        <v>1044</v>
      </c>
      <c r="C76" s="14" t="s">
        <v>1020</v>
      </c>
      <c r="D76" s="10"/>
      <c r="E76" s="3" t="s">
        <v>987</v>
      </c>
      <c r="F76" s="3" t="s">
        <v>988</v>
      </c>
      <c r="G76" s="3" t="s">
        <v>25</v>
      </c>
      <c r="H76" s="3" t="s">
        <v>21</v>
      </c>
      <c r="I76" s="3">
        <v>-4</v>
      </c>
      <c r="J76" s="3">
        <v>3</v>
      </c>
      <c r="K76" s="3">
        <v>0</v>
      </c>
      <c r="L76" s="3">
        <v>0</v>
      </c>
      <c r="M76" s="3">
        <v>0</v>
      </c>
      <c r="N76" s="3">
        <v>0</v>
      </c>
      <c r="O76" s="3">
        <f t="shared" si="6"/>
        <v>3</v>
      </c>
    </row>
    <row r="77" spans="1:15" x14ac:dyDescent="0.2">
      <c r="A77" s="4" t="s">
        <v>1354</v>
      </c>
      <c r="B77" s="10" t="s">
        <v>1355</v>
      </c>
      <c r="C77" s="14" t="s">
        <v>1319</v>
      </c>
      <c r="D77" s="10"/>
      <c r="E77" s="3" t="s">
        <v>203</v>
      </c>
      <c r="F77" s="3" t="s">
        <v>1268</v>
      </c>
      <c r="G77" s="3" t="s">
        <v>25</v>
      </c>
      <c r="H77" s="3" t="s">
        <v>21</v>
      </c>
      <c r="I77" s="3">
        <v>-4</v>
      </c>
      <c r="J77" s="3">
        <v>12</v>
      </c>
      <c r="K77" s="3">
        <v>0</v>
      </c>
      <c r="L77" s="3">
        <v>0</v>
      </c>
      <c r="M77" s="3">
        <v>0</v>
      </c>
      <c r="N77" s="3">
        <v>0</v>
      </c>
      <c r="O77" s="3">
        <f t="shared" si="6"/>
        <v>12</v>
      </c>
    </row>
    <row r="78" spans="1:15" x14ac:dyDescent="0.2">
      <c r="A78" s="9" t="s">
        <v>164</v>
      </c>
      <c r="B78" s="10" t="s">
        <v>165</v>
      </c>
      <c r="C78" s="14" t="s">
        <v>161</v>
      </c>
      <c r="D78" s="10"/>
      <c r="E78" s="3" t="s">
        <v>144</v>
      </c>
      <c r="F78" s="3" t="s">
        <v>145</v>
      </c>
      <c r="G78" s="3" t="s">
        <v>25</v>
      </c>
      <c r="H78" s="3" t="s">
        <v>21</v>
      </c>
      <c r="I78" s="3">
        <v>-4</v>
      </c>
      <c r="J78" s="3">
        <v>0</v>
      </c>
      <c r="K78" s="3">
        <v>11</v>
      </c>
      <c r="L78" s="3">
        <v>4</v>
      </c>
      <c r="M78" s="3">
        <v>8</v>
      </c>
      <c r="N78" s="3">
        <v>0</v>
      </c>
      <c r="O78" s="3">
        <f t="shared" si="6"/>
        <v>23</v>
      </c>
    </row>
    <row r="79" spans="1:15" x14ac:dyDescent="0.2">
      <c r="A79" s="4" t="s">
        <v>789</v>
      </c>
      <c r="B79" s="10" t="s">
        <v>790</v>
      </c>
      <c r="C79" s="14" t="s">
        <v>782</v>
      </c>
      <c r="D79" s="10"/>
      <c r="E79" s="3" t="s">
        <v>65</v>
      </c>
      <c r="F79" s="3" t="s">
        <v>675</v>
      </c>
      <c r="G79" s="3" t="s">
        <v>25</v>
      </c>
      <c r="H79" s="3" t="s">
        <v>67</v>
      </c>
      <c r="I79" s="3">
        <v>-4</v>
      </c>
      <c r="J79" s="3">
        <v>11</v>
      </c>
      <c r="K79" s="3">
        <v>12</v>
      </c>
      <c r="L79" s="3">
        <v>0</v>
      </c>
      <c r="M79" s="3">
        <v>0</v>
      </c>
      <c r="N79" s="3">
        <v>0</v>
      </c>
      <c r="O79" s="3">
        <f t="shared" si="6"/>
        <v>23</v>
      </c>
    </row>
    <row r="80" spans="1:15" x14ac:dyDescent="0.2">
      <c r="A80" s="4" t="s">
        <v>791</v>
      </c>
      <c r="B80" s="10" t="s">
        <v>792</v>
      </c>
      <c r="C80" s="14" t="s">
        <v>782</v>
      </c>
      <c r="D80" s="10"/>
      <c r="E80" s="3" t="s">
        <v>65</v>
      </c>
      <c r="F80" s="3" t="s">
        <v>675</v>
      </c>
      <c r="G80" s="3" t="s">
        <v>25</v>
      </c>
      <c r="H80" s="3" t="s">
        <v>67</v>
      </c>
      <c r="I80" s="3">
        <v>-4</v>
      </c>
      <c r="J80" s="3">
        <v>6</v>
      </c>
      <c r="K80" s="3">
        <v>12</v>
      </c>
      <c r="L80" s="3">
        <v>6</v>
      </c>
      <c r="M80" s="3">
        <v>6</v>
      </c>
      <c r="N80" s="3">
        <v>6</v>
      </c>
      <c r="O80" s="3">
        <f t="shared" si="6"/>
        <v>36</v>
      </c>
    </row>
    <row r="81" spans="1:15" x14ac:dyDescent="0.2">
      <c r="A81" s="4" t="s">
        <v>809</v>
      </c>
      <c r="B81" s="10" t="s">
        <v>810</v>
      </c>
      <c r="C81" s="14" t="s">
        <v>782</v>
      </c>
      <c r="D81" s="10"/>
      <c r="E81" s="3" t="s">
        <v>65</v>
      </c>
      <c r="F81" s="3" t="s">
        <v>675</v>
      </c>
      <c r="G81" s="3" t="s">
        <v>25</v>
      </c>
      <c r="H81" s="3" t="s">
        <v>67</v>
      </c>
      <c r="I81" s="3">
        <v>-4</v>
      </c>
      <c r="J81" s="3">
        <v>18</v>
      </c>
      <c r="K81" s="3">
        <v>12</v>
      </c>
      <c r="L81" s="3">
        <v>6</v>
      </c>
      <c r="M81" s="3">
        <v>6</v>
      </c>
      <c r="N81" s="3">
        <v>0</v>
      </c>
      <c r="O81" s="3">
        <f t="shared" si="6"/>
        <v>42</v>
      </c>
    </row>
    <row r="82" spans="1:15" x14ac:dyDescent="0.2">
      <c r="A82" s="7" t="s">
        <v>97</v>
      </c>
      <c r="B82" s="6" t="s">
        <v>98</v>
      </c>
      <c r="C82" s="14" t="s">
        <v>99</v>
      </c>
      <c r="D82" s="8" t="s">
        <v>100</v>
      </c>
      <c r="E82" s="3" t="s">
        <v>65</v>
      </c>
      <c r="F82" s="3" t="s">
        <v>66</v>
      </c>
      <c r="G82" s="3" t="s">
        <v>25</v>
      </c>
      <c r="H82" s="3" t="s">
        <v>67</v>
      </c>
      <c r="I82" s="3">
        <v>-4</v>
      </c>
      <c r="J82" s="3">
        <v>11</v>
      </c>
      <c r="K82" s="3">
        <v>25</v>
      </c>
      <c r="L82" s="3">
        <v>6</v>
      </c>
      <c r="M82" s="3">
        <v>6</v>
      </c>
      <c r="N82" s="3">
        <v>0</v>
      </c>
      <c r="O82" s="3">
        <f t="shared" si="6"/>
        <v>48</v>
      </c>
    </row>
    <row r="83" spans="1:15" x14ac:dyDescent="0.2">
      <c r="A83" s="15" t="s">
        <v>2086</v>
      </c>
      <c r="B83" s="16" t="s">
        <v>2087</v>
      </c>
      <c r="C83" s="15" t="s">
        <v>2065</v>
      </c>
      <c r="D83" s="2"/>
      <c r="E83" s="2" t="s">
        <v>280</v>
      </c>
      <c r="F83" s="2" t="s">
        <v>281</v>
      </c>
      <c r="G83" s="2" t="s">
        <v>25</v>
      </c>
      <c r="H83" s="2" t="s">
        <v>67</v>
      </c>
      <c r="I83" s="2">
        <v>-4</v>
      </c>
      <c r="J83" s="18">
        <v>18</v>
      </c>
      <c r="K83" s="18">
        <v>3</v>
      </c>
      <c r="L83" s="18">
        <v>25</v>
      </c>
      <c r="M83" s="18">
        <v>30</v>
      </c>
      <c r="N83" s="18">
        <v>3</v>
      </c>
      <c r="O83" s="2">
        <f t="shared" si="6"/>
        <v>79</v>
      </c>
    </row>
    <row r="84" spans="1:15" x14ac:dyDescent="0.2">
      <c r="A84" s="4" t="s">
        <v>530</v>
      </c>
      <c r="B84" s="10" t="s">
        <v>531</v>
      </c>
      <c r="C84" s="14" t="s">
        <v>472</v>
      </c>
      <c r="D84" s="10"/>
      <c r="E84" s="3" t="s">
        <v>203</v>
      </c>
      <c r="F84" s="3" t="s">
        <v>423</v>
      </c>
      <c r="G84" s="3" t="s">
        <v>25</v>
      </c>
      <c r="H84" s="3" t="s">
        <v>21</v>
      </c>
      <c r="I84" s="3">
        <v>-3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f t="shared" si="6"/>
        <v>0</v>
      </c>
    </row>
    <row r="85" spans="1:15" x14ac:dyDescent="0.2">
      <c r="A85" s="4" t="s">
        <v>823</v>
      </c>
      <c r="B85" s="10" t="s">
        <v>824</v>
      </c>
      <c r="C85" s="14" t="s">
        <v>782</v>
      </c>
      <c r="D85" s="10"/>
      <c r="E85" s="3" t="s">
        <v>65</v>
      </c>
      <c r="F85" s="3" t="s">
        <v>675</v>
      </c>
      <c r="G85" s="3" t="s">
        <v>25</v>
      </c>
      <c r="H85" s="3" t="s">
        <v>67</v>
      </c>
      <c r="I85" s="3">
        <v>-3</v>
      </c>
      <c r="J85" s="3">
        <v>20</v>
      </c>
      <c r="K85" s="3">
        <v>25</v>
      </c>
      <c r="L85" s="3">
        <v>6</v>
      </c>
      <c r="M85" s="3">
        <v>0</v>
      </c>
      <c r="N85" s="3">
        <v>6</v>
      </c>
      <c r="O85" s="3">
        <f t="shared" si="6"/>
        <v>57</v>
      </c>
    </row>
    <row r="86" spans="1:15" x14ac:dyDescent="0.2">
      <c r="A86" s="4" t="s">
        <v>1047</v>
      </c>
      <c r="B86" s="10" t="s">
        <v>1048</v>
      </c>
      <c r="C86" s="14" t="s">
        <v>1020</v>
      </c>
      <c r="D86" s="10"/>
      <c r="E86" s="3" t="s">
        <v>987</v>
      </c>
      <c r="F86" s="3" t="s">
        <v>988</v>
      </c>
      <c r="G86" s="3" t="s">
        <v>25</v>
      </c>
      <c r="H86" s="3" t="s">
        <v>21</v>
      </c>
      <c r="I86" s="3">
        <v>-2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f t="shared" si="6"/>
        <v>0</v>
      </c>
    </row>
    <row r="87" spans="1:15" x14ac:dyDescent="0.2">
      <c r="A87" s="4" t="s">
        <v>516</v>
      </c>
      <c r="B87" s="10" t="s">
        <v>517</v>
      </c>
      <c r="C87" s="14" t="s">
        <v>472</v>
      </c>
      <c r="D87" s="10"/>
      <c r="E87" s="3" t="s">
        <v>203</v>
      </c>
      <c r="F87" s="3" t="s">
        <v>423</v>
      </c>
      <c r="G87" s="3" t="s">
        <v>25</v>
      </c>
      <c r="H87" s="3" t="s">
        <v>21</v>
      </c>
      <c r="I87" s="3">
        <v>-2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f t="shared" si="6"/>
        <v>0</v>
      </c>
    </row>
    <row r="88" spans="1:15" x14ac:dyDescent="0.2">
      <c r="A88" s="4" t="s">
        <v>1364</v>
      </c>
      <c r="B88" s="10" t="s">
        <v>1365</v>
      </c>
      <c r="C88" s="14" t="s">
        <v>1319</v>
      </c>
      <c r="D88" s="10"/>
      <c r="E88" s="3" t="s">
        <v>203</v>
      </c>
      <c r="F88" s="3" t="s">
        <v>1268</v>
      </c>
      <c r="G88" s="3" t="s">
        <v>25</v>
      </c>
      <c r="H88" s="3" t="s">
        <v>21</v>
      </c>
      <c r="I88" s="3">
        <v>-2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f t="shared" si="6"/>
        <v>0</v>
      </c>
    </row>
    <row r="89" spans="1:15" x14ac:dyDescent="0.2">
      <c r="A89" s="4" t="s">
        <v>968</v>
      </c>
      <c r="B89" s="10" t="s">
        <v>969</v>
      </c>
      <c r="C89" s="14" t="s">
        <v>947</v>
      </c>
      <c r="D89" s="10"/>
      <c r="E89" s="3" t="s">
        <v>894</v>
      </c>
      <c r="F89" s="3" t="s">
        <v>895</v>
      </c>
      <c r="G89" s="3" t="s">
        <v>25</v>
      </c>
      <c r="H89" s="3" t="s">
        <v>21</v>
      </c>
      <c r="I89" s="3">
        <v>-2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f t="shared" si="6"/>
        <v>0</v>
      </c>
    </row>
    <row r="90" spans="1:15" x14ac:dyDescent="0.2">
      <c r="A90" s="3" t="s">
        <v>2171</v>
      </c>
      <c r="B90" s="3" t="s">
        <v>2172</v>
      </c>
      <c r="C90" s="14" t="s">
        <v>2173</v>
      </c>
      <c r="D90" s="3" t="s">
        <v>2174</v>
      </c>
      <c r="E90" s="3" t="s">
        <v>324</v>
      </c>
      <c r="F90" s="3" t="s">
        <v>2170</v>
      </c>
      <c r="G90" s="3" t="s">
        <v>25</v>
      </c>
      <c r="H90" s="3" t="s">
        <v>21</v>
      </c>
      <c r="I90" s="3">
        <v>-2</v>
      </c>
      <c r="J90" s="3">
        <v>0</v>
      </c>
      <c r="K90" s="3">
        <v>0</v>
      </c>
      <c r="L90" s="3">
        <v>0</v>
      </c>
      <c r="M90" s="3">
        <v>8</v>
      </c>
      <c r="N90" s="3">
        <v>0</v>
      </c>
      <c r="O90" s="3">
        <v>8</v>
      </c>
    </row>
    <row r="91" spans="1:15" x14ac:dyDescent="0.2">
      <c r="A91" s="4" t="s">
        <v>1618</v>
      </c>
      <c r="B91" s="10" t="s">
        <v>1619</v>
      </c>
      <c r="C91" s="14" t="s">
        <v>1567</v>
      </c>
      <c r="D91" s="10"/>
      <c r="E91" s="3" t="s">
        <v>1501</v>
      </c>
      <c r="F91" s="3" t="s">
        <v>1502</v>
      </c>
      <c r="G91" s="3" t="s">
        <v>25</v>
      </c>
      <c r="H91" s="3" t="s">
        <v>67</v>
      </c>
      <c r="I91" s="3">
        <v>-2</v>
      </c>
      <c r="J91" s="3">
        <v>6</v>
      </c>
      <c r="K91" s="3">
        <v>9</v>
      </c>
      <c r="L91" s="3">
        <v>0</v>
      </c>
      <c r="M91" s="3">
        <v>0</v>
      </c>
      <c r="N91" s="3">
        <v>6</v>
      </c>
      <c r="O91" s="3">
        <f>SUM(J91:N91)</f>
        <v>21</v>
      </c>
    </row>
    <row r="92" spans="1:15" x14ac:dyDescent="0.2">
      <c r="A92" s="4" t="s">
        <v>404</v>
      </c>
      <c r="B92" s="10" t="s">
        <v>405</v>
      </c>
      <c r="C92" s="14" t="s">
        <v>369</v>
      </c>
      <c r="D92" s="10"/>
      <c r="E92" s="3" t="s">
        <v>203</v>
      </c>
      <c r="F92" s="3" t="s">
        <v>332</v>
      </c>
      <c r="G92" s="3" t="s">
        <v>25</v>
      </c>
      <c r="H92" s="3" t="s">
        <v>67</v>
      </c>
      <c r="I92" s="3">
        <v>-2</v>
      </c>
      <c r="J92" s="3">
        <v>18</v>
      </c>
      <c r="K92" s="3">
        <v>25</v>
      </c>
      <c r="L92" s="3">
        <v>6</v>
      </c>
      <c r="M92" s="3">
        <v>0</v>
      </c>
      <c r="N92" s="3">
        <v>0</v>
      </c>
      <c r="O92" s="3">
        <f>SUM(J92:N92)</f>
        <v>49</v>
      </c>
    </row>
    <row r="93" spans="1:15" x14ac:dyDescent="0.2">
      <c r="A93" s="4" t="s">
        <v>867</v>
      </c>
      <c r="B93" s="10" t="s">
        <v>868</v>
      </c>
      <c r="C93" s="14" t="s">
        <v>782</v>
      </c>
      <c r="D93" s="10"/>
      <c r="E93" s="3" t="s">
        <v>65</v>
      </c>
      <c r="F93" s="3" t="s">
        <v>675</v>
      </c>
      <c r="G93" s="3" t="s">
        <v>25</v>
      </c>
      <c r="H93" s="3" t="s">
        <v>67</v>
      </c>
      <c r="I93" s="3">
        <v>-2</v>
      </c>
      <c r="J93" s="3">
        <v>18</v>
      </c>
      <c r="K93" s="3">
        <v>25</v>
      </c>
      <c r="L93" s="3">
        <v>14</v>
      </c>
      <c r="M93" s="3">
        <v>0</v>
      </c>
      <c r="N93" s="3">
        <v>0</v>
      </c>
      <c r="O93" s="3">
        <f>SUM(J93:N93)</f>
        <v>57</v>
      </c>
    </row>
    <row r="94" spans="1:15" x14ac:dyDescent="0.2">
      <c r="A94" s="4" t="s">
        <v>976</v>
      </c>
      <c r="B94" s="10" t="s">
        <v>977</v>
      </c>
      <c r="C94" s="14" t="s">
        <v>947</v>
      </c>
      <c r="D94" s="2" t="s">
        <v>978</v>
      </c>
      <c r="E94" s="3" t="s">
        <v>894</v>
      </c>
      <c r="F94" s="3" t="s">
        <v>895</v>
      </c>
      <c r="G94" s="3" t="s">
        <v>25</v>
      </c>
      <c r="H94" s="3" t="s">
        <v>21</v>
      </c>
      <c r="I94" s="3">
        <v>-1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f>SUM(J94:N94)</f>
        <v>0</v>
      </c>
    </row>
    <row r="95" spans="1:15" x14ac:dyDescent="0.2">
      <c r="A95" s="4" t="s">
        <v>2000</v>
      </c>
      <c r="B95" s="10" t="s">
        <v>2001</v>
      </c>
      <c r="C95" s="14" t="s">
        <v>1991</v>
      </c>
      <c r="D95" s="10"/>
      <c r="E95" s="3" t="s">
        <v>1744</v>
      </c>
      <c r="F95" s="3" t="s">
        <v>1744</v>
      </c>
      <c r="G95" s="3" t="s">
        <v>25</v>
      </c>
      <c r="H95" s="3" t="s">
        <v>67</v>
      </c>
      <c r="I95" s="3">
        <v>-1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f>SUM(J95:N95)</f>
        <v>0</v>
      </c>
    </row>
    <row r="96" spans="1:15" x14ac:dyDescent="0.2">
      <c r="A96" s="3" t="s">
        <v>2134</v>
      </c>
      <c r="B96" s="3" t="s">
        <v>2135</v>
      </c>
      <c r="C96" s="14" t="s">
        <v>2117</v>
      </c>
      <c r="E96" s="3" t="s">
        <v>18</v>
      </c>
      <c r="F96" s="3" t="s">
        <v>2091</v>
      </c>
      <c r="G96" s="3" t="s">
        <v>25</v>
      </c>
      <c r="H96" s="3" t="s">
        <v>21</v>
      </c>
      <c r="I96" s="3">
        <v>-1</v>
      </c>
      <c r="J96" s="3">
        <v>3</v>
      </c>
      <c r="K96" s="3">
        <v>0</v>
      </c>
      <c r="L96" s="3">
        <v>0</v>
      </c>
      <c r="M96" s="3">
        <v>0</v>
      </c>
      <c r="N96" s="3">
        <v>0</v>
      </c>
      <c r="O96" s="3">
        <v>3</v>
      </c>
    </row>
    <row r="97" spans="1:15" x14ac:dyDescent="0.2">
      <c r="A97" s="4" t="s">
        <v>1620</v>
      </c>
      <c r="B97" s="10" t="s">
        <v>1621</v>
      </c>
      <c r="C97" s="14" t="s">
        <v>1567</v>
      </c>
      <c r="D97" s="10"/>
      <c r="E97" s="3" t="s">
        <v>1501</v>
      </c>
      <c r="F97" s="3" t="s">
        <v>1502</v>
      </c>
      <c r="G97" s="3" t="s">
        <v>25</v>
      </c>
      <c r="H97" s="3" t="s">
        <v>67</v>
      </c>
      <c r="I97" s="3">
        <v>-1</v>
      </c>
      <c r="J97" s="3">
        <v>6</v>
      </c>
      <c r="K97" s="3">
        <v>0</v>
      </c>
      <c r="L97" s="3">
        <v>0</v>
      </c>
      <c r="M97" s="3">
        <v>0</v>
      </c>
      <c r="N97" s="3">
        <v>0</v>
      </c>
      <c r="O97" s="3">
        <f t="shared" ref="O97:O109" si="7">SUM(J97:N97)</f>
        <v>6</v>
      </c>
    </row>
    <row r="98" spans="1:15" x14ac:dyDescent="0.2">
      <c r="A98" s="4" t="s">
        <v>487</v>
      </c>
      <c r="B98" s="10" t="s">
        <v>488</v>
      </c>
      <c r="C98" s="14" t="s">
        <v>472</v>
      </c>
      <c r="D98" s="10"/>
      <c r="E98" s="3" t="s">
        <v>203</v>
      </c>
      <c r="F98" s="3" t="s">
        <v>423</v>
      </c>
      <c r="G98" s="3" t="s">
        <v>25</v>
      </c>
      <c r="H98" s="3" t="s">
        <v>21</v>
      </c>
      <c r="I98" s="3">
        <v>-1</v>
      </c>
      <c r="J98" s="3">
        <v>0</v>
      </c>
      <c r="K98" s="3">
        <v>0</v>
      </c>
      <c r="L98" s="3">
        <v>4</v>
      </c>
      <c r="M98" s="3">
        <v>8</v>
      </c>
      <c r="N98" s="3">
        <v>0</v>
      </c>
      <c r="O98" s="3">
        <f t="shared" si="7"/>
        <v>12</v>
      </c>
    </row>
    <row r="99" spans="1:15" x14ac:dyDescent="0.2">
      <c r="A99" s="4" t="s">
        <v>970</v>
      </c>
      <c r="B99" s="10" t="s">
        <v>971</v>
      </c>
      <c r="C99" s="14" t="s">
        <v>947</v>
      </c>
      <c r="D99" s="10"/>
      <c r="E99" s="3" t="s">
        <v>894</v>
      </c>
      <c r="F99" s="3" t="s">
        <v>895</v>
      </c>
      <c r="G99" s="3" t="s">
        <v>25</v>
      </c>
      <c r="H99" s="3" t="s">
        <v>21</v>
      </c>
      <c r="I99" s="3">
        <v>-1</v>
      </c>
      <c r="J99" s="3">
        <v>12</v>
      </c>
      <c r="K99" s="3">
        <v>0</v>
      </c>
      <c r="L99" s="3">
        <v>0</v>
      </c>
      <c r="M99" s="3">
        <v>0</v>
      </c>
      <c r="N99" s="3">
        <v>0</v>
      </c>
      <c r="O99" s="3">
        <f t="shared" si="7"/>
        <v>12</v>
      </c>
    </row>
    <row r="100" spans="1:15" x14ac:dyDescent="0.2">
      <c r="A100" s="4" t="s">
        <v>1598</v>
      </c>
      <c r="B100" s="10" t="s">
        <v>1599</v>
      </c>
      <c r="C100" s="14" t="s">
        <v>1567</v>
      </c>
      <c r="D100" s="10"/>
      <c r="E100" s="3" t="s">
        <v>1501</v>
      </c>
      <c r="F100" s="3" t="s">
        <v>1502</v>
      </c>
      <c r="G100" s="3" t="s">
        <v>25</v>
      </c>
      <c r="H100" s="3" t="s">
        <v>67</v>
      </c>
      <c r="I100" s="3">
        <v>-1</v>
      </c>
      <c r="J100" s="3">
        <v>6</v>
      </c>
      <c r="K100" s="3">
        <v>0</v>
      </c>
      <c r="L100" s="3">
        <v>6</v>
      </c>
      <c r="M100" s="3">
        <v>0</v>
      </c>
      <c r="N100" s="3">
        <v>0</v>
      </c>
      <c r="O100" s="3">
        <f t="shared" si="7"/>
        <v>12</v>
      </c>
    </row>
    <row r="101" spans="1:15" x14ac:dyDescent="0.2">
      <c r="A101" s="4" t="s">
        <v>1466</v>
      </c>
      <c r="B101" s="10" t="s">
        <v>1467</v>
      </c>
      <c r="C101" s="14" t="s">
        <v>1463</v>
      </c>
      <c r="D101" s="10"/>
      <c r="E101" s="3" t="s">
        <v>1443</v>
      </c>
      <c r="F101" s="3" t="s">
        <v>1444</v>
      </c>
      <c r="G101" s="3" t="s">
        <v>25</v>
      </c>
      <c r="H101" s="3" t="s">
        <v>67</v>
      </c>
      <c r="I101" s="3">
        <v>-1</v>
      </c>
      <c r="J101" s="3">
        <v>9</v>
      </c>
      <c r="K101" s="3">
        <v>13</v>
      </c>
      <c r="L101" s="3">
        <v>0</v>
      </c>
      <c r="M101" s="3">
        <v>0</v>
      </c>
      <c r="N101" s="3">
        <v>0</v>
      </c>
      <c r="O101" s="3">
        <f t="shared" si="7"/>
        <v>22</v>
      </c>
    </row>
    <row r="102" spans="1:15" x14ac:dyDescent="0.2">
      <c r="A102" s="15" t="s">
        <v>2058</v>
      </c>
      <c r="B102" s="16" t="s">
        <v>2059</v>
      </c>
      <c r="C102" s="15" t="s">
        <v>2060</v>
      </c>
      <c r="D102" s="2"/>
      <c r="E102" s="2" t="s">
        <v>280</v>
      </c>
      <c r="F102" s="2" t="s">
        <v>281</v>
      </c>
      <c r="G102" s="2" t="s">
        <v>25</v>
      </c>
      <c r="H102" s="2" t="s">
        <v>21</v>
      </c>
      <c r="I102" s="2">
        <v>-1</v>
      </c>
      <c r="J102" s="17">
        <v>6</v>
      </c>
      <c r="K102" s="17">
        <v>0</v>
      </c>
      <c r="L102" s="17">
        <v>10</v>
      </c>
      <c r="M102" s="17">
        <v>8</v>
      </c>
      <c r="N102" s="17">
        <v>0</v>
      </c>
      <c r="O102" s="2">
        <f t="shared" si="7"/>
        <v>24</v>
      </c>
    </row>
    <row r="103" spans="1:15" x14ac:dyDescent="0.2">
      <c r="A103" s="4" t="s">
        <v>1488</v>
      </c>
      <c r="B103" s="10" t="s">
        <v>1489</v>
      </c>
      <c r="C103" s="14" t="s">
        <v>1463</v>
      </c>
      <c r="D103" s="10"/>
      <c r="E103" s="3" t="s">
        <v>1443</v>
      </c>
      <c r="F103" s="3" t="s">
        <v>1444</v>
      </c>
      <c r="G103" s="3" t="s">
        <v>25</v>
      </c>
      <c r="H103" s="3" t="s">
        <v>67</v>
      </c>
      <c r="I103" s="3">
        <v>-1</v>
      </c>
      <c r="J103" s="3">
        <v>11</v>
      </c>
      <c r="K103" s="3">
        <v>3</v>
      </c>
      <c r="L103" s="3">
        <v>14</v>
      </c>
      <c r="M103" s="3">
        <v>0</v>
      </c>
      <c r="N103" s="3">
        <v>0</v>
      </c>
      <c r="O103" s="3">
        <f t="shared" si="7"/>
        <v>28</v>
      </c>
    </row>
    <row r="104" spans="1:15" x14ac:dyDescent="0.2">
      <c r="A104" s="4" t="s">
        <v>649</v>
      </c>
      <c r="B104" s="10" t="s">
        <v>650</v>
      </c>
      <c r="C104" s="14" t="s">
        <v>602</v>
      </c>
      <c r="D104" s="10"/>
      <c r="E104" s="3" t="s">
        <v>576</v>
      </c>
      <c r="F104" s="3" t="s">
        <v>577</v>
      </c>
      <c r="G104" s="3" t="s">
        <v>25</v>
      </c>
      <c r="H104" s="3" t="s">
        <v>21</v>
      </c>
      <c r="I104" s="3">
        <v>-1</v>
      </c>
      <c r="J104" s="3">
        <v>15</v>
      </c>
      <c r="K104" s="3">
        <v>0</v>
      </c>
      <c r="L104" s="3">
        <v>13</v>
      </c>
      <c r="M104" s="3">
        <v>8</v>
      </c>
      <c r="N104" s="3">
        <v>0</v>
      </c>
      <c r="O104" s="3">
        <f t="shared" si="7"/>
        <v>36</v>
      </c>
    </row>
    <row r="105" spans="1:15" x14ac:dyDescent="0.2">
      <c r="A105" s="4" t="s">
        <v>394</v>
      </c>
      <c r="B105" s="10" t="s">
        <v>395</v>
      </c>
      <c r="C105" s="14" t="s">
        <v>369</v>
      </c>
      <c r="D105" s="10"/>
      <c r="E105" s="3" t="s">
        <v>203</v>
      </c>
      <c r="F105" s="3" t="s">
        <v>332</v>
      </c>
      <c r="G105" s="3" t="s">
        <v>25</v>
      </c>
      <c r="H105" s="3" t="s">
        <v>67</v>
      </c>
      <c r="I105" s="3">
        <v>-1</v>
      </c>
      <c r="J105" s="3">
        <v>13</v>
      </c>
      <c r="K105" s="3">
        <v>25</v>
      </c>
      <c r="L105" s="3">
        <v>0</v>
      </c>
      <c r="M105" s="3">
        <v>0</v>
      </c>
      <c r="N105" s="3">
        <v>2</v>
      </c>
      <c r="O105" s="3">
        <f t="shared" si="7"/>
        <v>40</v>
      </c>
    </row>
    <row r="106" spans="1:15" x14ac:dyDescent="0.2">
      <c r="A106" s="4" t="s">
        <v>1561</v>
      </c>
      <c r="B106" s="10" t="s">
        <v>1562</v>
      </c>
      <c r="C106" s="14" t="s">
        <v>1544</v>
      </c>
      <c r="D106" s="10"/>
      <c r="E106" s="3" t="s">
        <v>1501</v>
      </c>
      <c r="F106" s="3" t="s">
        <v>1502</v>
      </c>
      <c r="G106" s="3" t="s">
        <v>25</v>
      </c>
      <c r="H106" s="3" t="s">
        <v>21</v>
      </c>
      <c r="I106" s="3">
        <v>-1</v>
      </c>
      <c r="J106" s="3">
        <v>3</v>
      </c>
      <c r="K106" s="3">
        <v>20</v>
      </c>
      <c r="L106" s="3">
        <v>0</v>
      </c>
      <c r="M106" s="3">
        <v>18</v>
      </c>
      <c r="N106" s="3">
        <v>0</v>
      </c>
      <c r="O106" s="3">
        <f t="shared" si="7"/>
        <v>41</v>
      </c>
    </row>
    <row r="107" spans="1:15" x14ac:dyDescent="0.2">
      <c r="A107" s="4" t="s">
        <v>414</v>
      </c>
      <c r="B107" s="10" t="s">
        <v>415</v>
      </c>
      <c r="C107" s="14" t="s">
        <v>369</v>
      </c>
      <c r="D107" s="10"/>
      <c r="E107" s="3" t="s">
        <v>203</v>
      </c>
      <c r="F107" s="3" t="s">
        <v>332</v>
      </c>
      <c r="G107" s="3" t="s">
        <v>25</v>
      </c>
      <c r="H107" s="3" t="s">
        <v>67</v>
      </c>
      <c r="I107" s="3">
        <v>-1</v>
      </c>
      <c r="J107" s="3">
        <v>11</v>
      </c>
      <c r="K107" s="3">
        <v>19</v>
      </c>
      <c r="L107" s="3">
        <v>0</v>
      </c>
      <c r="M107" s="3">
        <v>6</v>
      </c>
      <c r="N107" s="3">
        <v>6</v>
      </c>
      <c r="O107" s="3">
        <f t="shared" si="7"/>
        <v>42</v>
      </c>
    </row>
    <row r="108" spans="1:15" x14ac:dyDescent="0.2">
      <c r="A108" s="4" t="s">
        <v>1480</v>
      </c>
      <c r="B108" s="10" t="s">
        <v>1481</v>
      </c>
      <c r="C108" s="14" t="s">
        <v>1463</v>
      </c>
      <c r="D108" s="10"/>
      <c r="E108" s="3" t="s">
        <v>1443</v>
      </c>
      <c r="F108" s="3" t="s">
        <v>1444</v>
      </c>
      <c r="G108" s="3" t="s">
        <v>25</v>
      </c>
      <c r="H108" s="3" t="s">
        <v>67</v>
      </c>
      <c r="I108" s="3">
        <v>-1</v>
      </c>
      <c r="J108" s="3">
        <v>18</v>
      </c>
      <c r="K108" s="3">
        <v>25</v>
      </c>
      <c r="L108" s="3">
        <v>0</v>
      </c>
      <c r="M108" s="3">
        <v>0</v>
      </c>
      <c r="N108" s="3">
        <v>0</v>
      </c>
      <c r="O108" s="3">
        <f t="shared" si="7"/>
        <v>43</v>
      </c>
    </row>
    <row r="109" spans="1:15" x14ac:dyDescent="0.2">
      <c r="A109" s="4" t="s">
        <v>558</v>
      </c>
      <c r="B109" s="10" t="s">
        <v>559</v>
      </c>
      <c r="C109" s="14" t="s">
        <v>560</v>
      </c>
      <c r="D109" s="10"/>
      <c r="E109" s="3" t="s">
        <v>203</v>
      </c>
      <c r="F109" s="3" t="s">
        <v>423</v>
      </c>
      <c r="G109" s="3" t="s">
        <v>25</v>
      </c>
      <c r="H109" s="3" t="s">
        <v>67</v>
      </c>
      <c r="I109" s="3">
        <v>-1</v>
      </c>
      <c r="J109" s="3">
        <v>15</v>
      </c>
      <c r="K109" s="3">
        <v>20</v>
      </c>
      <c r="L109" s="3">
        <v>25</v>
      </c>
      <c r="M109" s="3">
        <v>0</v>
      </c>
      <c r="N109" s="3">
        <v>0</v>
      </c>
      <c r="O109" s="3">
        <f t="shared" si="7"/>
        <v>60</v>
      </c>
    </row>
    <row r="110" spans="1:15" x14ac:dyDescent="0.2">
      <c r="A110" s="3" t="s">
        <v>2188</v>
      </c>
      <c r="B110" s="3" t="s">
        <v>2189</v>
      </c>
      <c r="C110" s="14" t="s">
        <v>2177</v>
      </c>
      <c r="E110" s="3" t="s">
        <v>324</v>
      </c>
      <c r="F110" s="3" t="s">
        <v>2170</v>
      </c>
      <c r="G110" s="3" t="s">
        <v>25</v>
      </c>
      <c r="H110" s="3" t="s">
        <v>21</v>
      </c>
      <c r="I110" s="3">
        <v>-1</v>
      </c>
      <c r="J110" s="3">
        <v>17</v>
      </c>
      <c r="K110" s="3">
        <v>5</v>
      </c>
      <c r="L110" s="3">
        <v>20</v>
      </c>
      <c r="M110" s="3">
        <v>27</v>
      </c>
      <c r="N110" s="3">
        <v>31</v>
      </c>
      <c r="O110" s="3">
        <v>100</v>
      </c>
    </row>
    <row r="111" spans="1:15" x14ac:dyDescent="0.2">
      <c r="A111" s="4" t="s">
        <v>795</v>
      </c>
      <c r="B111" s="10" t="s">
        <v>796</v>
      </c>
      <c r="C111" s="14" t="s">
        <v>782</v>
      </c>
      <c r="D111" s="10"/>
      <c r="E111" s="3" t="s">
        <v>65</v>
      </c>
      <c r="F111" s="3" t="s">
        <v>675</v>
      </c>
      <c r="G111" s="3" t="s">
        <v>25</v>
      </c>
      <c r="H111" s="3" t="s">
        <v>67</v>
      </c>
      <c r="I111" s="3">
        <v>-1</v>
      </c>
      <c r="J111" s="3">
        <v>18</v>
      </c>
      <c r="K111" s="3">
        <v>25</v>
      </c>
      <c r="L111" s="3">
        <v>25</v>
      </c>
      <c r="M111" s="3">
        <v>20</v>
      </c>
      <c r="N111" s="3">
        <v>16</v>
      </c>
      <c r="O111" s="3">
        <f>SUM(J111:N111)</f>
        <v>104</v>
      </c>
    </row>
    <row r="112" spans="1:15" x14ac:dyDescent="0.2">
      <c r="A112" s="3" t="s">
        <v>2405</v>
      </c>
      <c r="B112" s="3" t="s">
        <v>2406</v>
      </c>
      <c r="C112" s="14" t="s">
        <v>2402</v>
      </c>
      <c r="E112" s="3" t="s">
        <v>2366</v>
      </c>
      <c r="F112" s="3" t="s">
        <v>2367</v>
      </c>
      <c r="G112" s="3" t="s">
        <v>25</v>
      </c>
      <c r="H112" s="3" t="s">
        <v>67</v>
      </c>
      <c r="I112" s="3">
        <v>0</v>
      </c>
      <c r="J112" s="3">
        <v>6</v>
      </c>
      <c r="K112" s="3">
        <v>0</v>
      </c>
      <c r="L112" s="3">
        <v>12</v>
      </c>
      <c r="M112" s="3">
        <v>0</v>
      </c>
      <c r="N112" s="3">
        <v>4</v>
      </c>
      <c r="O112" s="3">
        <v>22</v>
      </c>
    </row>
    <row r="113" spans="1:15" x14ac:dyDescent="0.2">
      <c r="A113" s="3" t="s">
        <v>2150</v>
      </c>
      <c r="B113" s="3" t="s">
        <v>2151</v>
      </c>
      <c r="C113" s="14" t="s">
        <v>2152</v>
      </c>
      <c r="E113" s="3" t="s">
        <v>18</v>
      </c>
      <c r="F113" s="3" t="s">
        <v>2091</v>
      </c>
      <c r="G113" s="3" t="s">
        <v>25</v>
      </c>
      <c r="H113" s="3" t="s">
        <v>67</v>
      </c>
      <c r="I113" s="3">
        <v>0</v>
      </c>
      <c r="J113" s="3">
        <v>11</v>
      </c>
      <c r="K113" s="3">
        <v>9</v>
      </c>
      <c r="L113" s="3">
        <v>6</v>
      </c>
      <c r="M113" s="3">
        <v>0</v>
      </c>
      <c r="N113" s="3">
        <v>0</v>
      </c>
      <c r="O113" s="3">
        <v>26</v>
      </c>
    </row>
    <row r="114" spans="1:15" x14ac:dyDescent="0.2">
      <c r="A114" s="4" t="s">
        <v>1725</v>
      </c>
      <c r="B114" s="10" t="s">
        <v>1726</v>
      </c>
      <c r="C114" s="14" t="s">
        <v>1710</v>
      </c>
      <c r="D114" s="10"/>
      <c r="E114" s="3" t="s">
        <v>576</v>
      </c>
      <c r="F114" s="3" t="s">
        <v>1639</v>
      </c>
      <c r="G114" s="3" t="s">
        <v>25</v>
      </c>
      <c r="H114" s="3" t="s">
        <v>67</v>
      </c>
      <c r="I114" s="3">
        <v>0</v>
      </c>
      <c r="J114" s="3">
        <v>11</v>
      </c>
      <c r="K114" s="3">
        <v>3</v>
      </c>
      <c r="L114" s="3">
        <v>14</v>
      </c>
      <c r="M114" s="3">
        <v>0</v>
      </c>
      <c r="N114" s="3">
        <v>6</v>
      </c>
      <c r="O114" s="3">
        <f t="shared" ref="O114:O119" si="8">SUM(J114:N114)</f>
        <v>34</v>
      </c>
    </row>
    <row r="115" spans="1:15" x14ac:dyDescent="0.2">
      <c r="A115" s="7" t="s">
        <v>1082</v>
      </c>
      <c r="B115" s="10" t="s">
        <v>1083</v>
      </c>
      <c r="C115" s="14" t="s">
        <v>1084</v>
      </c>
      <c r="D115" s="2" t="s">
        <v>1079</v>
      </c>
      <c r="E115" s="3" t="s">
        <v>1080</v>
      </c>
      <c r="F115" s="3" t="s">
        <v>1081</v>
      </c>
      <c r="G115" s="3" t="s">
        <v>25</v>
      </c>
      <c r="H115" s="3" t="s">
        <v>67</v>
      </c>
      <c r="I115" s="3">
        <v>0</v>
      </c>
      <c r="J115" s="2">
        <v>18</v>
      </c>
      <c r="K115" s="2">
        <v>25</v>
      </c>
      <c r="L115" s="2">
        <v>0</v>
      </c>
      <c r="M115" s="2">
        <v>0</v>
      </c>
      <c r="N115" s="2">
        <v>0</v>
      </c>
      <c r="O115" s="2">
        <f t="shared" si="8"/>
        <v>43</v>
      </c>
    </row>
    <row r="116" spans="1:15" x14ac:dyDescent="0.2">
      <c r="A116" s="4" t="s">
        <v>259</v>
      </c>
      <c r="B116" s="10" t="s">
        <v>260</v>
      </c>
      <c r="C116" s="14" t="s">
        <v>232</v>
      </c>
      <c r="D116" s="10"/>
      <c r="E116" s="3" t="s">
        <v>203</v>
      </c>
      <c r="F116" s="3" t="s">
        <v>204</v>
      </c>
      <c r="G116" s="3" t="s">
        <v>25</v>
      </c>
      <c r="H116" s="3" t="s">
        <v>21</v>
      </c>
      <c r="I116" s="3">
        <v>0</v>
      </c>
      <c r="J116" s="3">
        <v>18</v>
      </c>
      <c r="K116" s="3">
        <v>20</v>
      </c>
      <c r="L116" s="3">
        <v>6</v>
      </c>
      <c r="M116" s="3">
        <v>8</v>
      </c>
      <c r="N116" s="3">
        <v>0</v>
      </c>
      <c r="O116" s="3">
        <f t="shared" si="8"/>
        <v>52</v>
      </c>
    </row>
    <row r="117" spans="1:15" x14ac:dyDescent="0.2">
      <c r="A117" s="15" t="s">
        <v>2052</v>
      </c>
      <c r="B117" s="16" t="s">
        <v>2053</v>
      </c>
      <c r="C117" s="15" t="s">
        <v>2054</v>
      </c>
      <c r="D117" s="2" t="s">
        <v>273</v>
      </c>
      <c r="E117" s="2" t="s">
        <v>65</v>
      </c>
      <c r="F117" s="2" t="s">
        <v>66</v>
      </c>
      <c r="G117" s="2" t="s">
        <v>25</v>
      </c>
      <c r="H117" s="2" t="s">
        <v>67</v>
      </c>
      <c r="I117" s="2">
        <v>0</v>
      </c>
      <c r="J117" s="2">
        <v>20</v>
      </c>
      <c r="K117" s="2">
        <v>2</v>
      </c>
      <c r="L117" s="2">
        <v>27</v>
      </c>
      <c r="M117" s="2">
        <v>10</v>
      </c>
      <c r="N117" s="2">
        <v>2</v>
      </c>
      <c r="O117" s="2">
        <f t="shared" si="8"/>
        <v>61</v>
      </c>
    </row>
    <row r="118" spans="1:15" x14ac:dyDescent="0.2">
      <c r="A118" s="4" t="s">
        <v>1027</v>
      </c>
      <c r="B118" s="10" t="s">
        <v>1028</v>
      </c>
      <c r="C118" s="14" t="s">
        <v>1020</v>
      </c>
      <c r="D118" s="10"/>
      <c r="E118" s="3" t="s">
        <v>987</v>
      </c>
      <c r="F118" s="3" t="s">
        <v>988</v>
      </c>
      <c r="G118" s="3" t="s">
        <v>25</v>
      </c>
      <c r="H118" s="3" t="s">
        <v>21</v>
      </c>
      <c r="I118" s="3">
        <v>1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f t="shared" si="8"/>
        <v>0</v>
      </c>
    </row>
    <row r="119" spans="1:15" x14ac:dyDescent="0.2">
      <c r="A119" s="4" t="s">
        <v>629</v>
      </c>
      <c r="B119" s="10" t="s">
        <v>630</v>
      </c>
      <c r="C119" s="14" t="s">
        <v>602</v>
      </c>
      <c r="D119" s="10"/>
      <c r="E119" s="3" t="s">
        <v>576</v>
      </c>
      <c r="F119" s="3" t="s">
        <v>577</v>
      </c>
      <c r="G119" s="3" t="s">
        <v>25</v>
      </c>
      <c r="H119" s="3" t="s">
        <v>21</v>
      </c>
      <c r="I119" s="3">
        <v>1</v>
      </c>
      <c r="J119" s="3">
        <v>2</v>
      </c>
      <c r="K119" s="3">
        <v>0</v>
      </c>
      <c r="L119" s="3">
        <v>0</v>
      </c>
      <c r="M119" s="3">
        <v>0</v>
      </c>
      <c r="N119" s="3">
        <v>0</v>
      </c>
      <c r="O119" s="3">
        <f t="shared" si="8"/>
        <v>2</v>
      </c>
    </row>
    <row r="120" spans="1:15" x14ac:dyDescent="0.2">
      <c r="A120" s="3" t="s">
        <v>2301</v>
      </c>
      <c r="B120" s="3" t="s">
        <v>2302</v>
      </c>
      <c r="C120" s="14" t="s">
        <v>2284</v>
      </c>
      <c r="E120" s="3" t="s">
        <v>2226</v>
      </c>
      <c r="F120" s="3" t="s">
        <v>2227</v>
      </c>
      <c r="G120" s="3" t="s">
        <v>25</v>
      </c>
      <c r="H120" s="3" t="s">
        <v>67</v>
      </c>
      <c r="I120" s="3">
        <v>1</v>
      </c>
      <c r="J120" s="3">
        <v>11</v>
      </c>
      <c r="K120" s="3">
        <v>0</v>
      </c>
      <c r="L120" s="3">
        <v>6</v>
      </c>
      <c r="M120" s="3">
        <v>0</v>
      </c>
      <c r="N120" s="3">
        <v>0</v>
      </c>
      <c r="O120" s="3">
        <v>17</v>
      </c>
    </row>
    <row r="121" spans="1:15" x14ac:dyDescent="0.2">
      <c r="A121" s="4" t="s">
        <v>567</v>
      </c>
      <c r="B121" s="10" t="s">
        <v>568</v>
      </c>
      <c r="C121" s="14" t="s">
        <v>560</v>
      </c>
      <c r="D121" s="10"/>
      <c r="E121" s="3" t="s">
        <v>203</v>
      </c>
      <c r="F121" s="3" t="s">
        <v>423</v>
      </c>
      <c r="G121" s="3" t="s">
        <v>25</v>
      </c>
      <c r="H121" s="3" t="s">
        <v>67</v>
      </c>
      <c r="I121" s="3">
        <v>1</v>
      </c>
      <c r="J121" s="3">
        <v>18</v>
      </c>
      <c r="K121" s="3">
        <v>6</v>
      </c>
      <c r="L121" s="3">
        <v>10</v>
      </c>
      <c r="M121" s="3">
        <v>2</v>
      </c>
      <c r="N121" s="3">
        <v>0</v>
      </c>
      <c r="O121" s="3">
        <f t="shared" ref="O121:O127" si="9">SUM(J121:N121)</f>
        <v>36</v>
      </c>
    </row>
    <row r="122" spans="1:15" x14ac:dyDescent="0.2">
      <c r="A122" s="15" t="s">
        <v>2061</v>
      </c>
      <c r="B122" s="16" t="s">
        <v>2062</v>
      </c>
      <c r="C122" s="15" t="s">
        <v>2060</v>
      </c>
      <c r="D122" s="2"/>
      <c r="E122" s="2" t="s">
        <v>280</v>
      </c>
      <c r="F122" s="2" t="s">
        <v>281</v>
      </c>
      <c r="G122" s="2" t="s">
        <v>25</v>
      </c>
      <c r="H122" s="2" t="s">
        <v>21</v>
      </c>
      <c r="I122" s="2">
        <v>1</v>
      </c>
      <c r="J122" s="17">
        <v>9</v>
      </c>
      <c r="K122" s="17">
        <v>20</v>
      </c>
      <c r="L122" s="17">
        <v>25</v>
      </c>
      <c r="M122" s="17">
        <v>25</v>
      </c>
      <c r="N122" s="17">
        <v>0</v>
      </c>
      <c r="O122" s="2">
        <f t="shared" si="9"/>
        <v>79</v>
      </c>
    </row>
    <row r="123" spans="1:15" x14ac:dyDescent="0.2">
      <c r="A123" s="4" t="s">
        <v>875</v>
      </c>
      <c r="B123" s="10" t="s">
        <v>876</v>
      </c>
      <c r="C123" s="14" t="s">
        <v>782</v>
      </c>
      <c r="D123" s="10"/>
      <c r="E123" s="3" t="s">
        <v>65</v>
      </c>
      <c r="F123" s="3" t="s">
        <v>675</v>
      </c>
      <c r="G123" s="3" t="s">
        <v>25</v>
      </c>
      <c r="H123" s="3" t="s">
        <v>67</v>
      </c>
      <c r="I123" s="3">
        <v>1</v>
      </c>
      <c r="J123" s="3">
        <v>18</v>
      </c>
      <c r="K123" s="3">
        <v>22</v>
      </c>
      <c r="L123" s="3">
        <v>25</v>
      </c>
      <c r="M123" s="3">
        <v>30</v>
      </c>
      <c r="N123" s="3">
        <v>16</v>
      </c>
      <c r="O123" s="3">
        <f t="shared" si="9"/>
        <v>111</v>
      </c>
    </row>
    <row r="124" spans="1:15" x14ac:dyDescent="0.2">
      <c r="A124" s="4" t="s">
        <v>354</v>
      </c>
      <c r="B124" s="10" t="s">
        <v>355</v>
      </c>
      <c r="C124" s="14" t="s">
        <v>356</v>
      </c>
      <c r="D124" s="10"/>
      <c r="E124" s="3" t="s">
        <v>203</v>
      </c>
      <c r="F124" s="3" t="s">
        <v>332</v>
      </c>
      <c r="G124" s="3" t="s">
        <v>25</v>
      </c>
      <c r="H124" s="3" t="s">
        <v>21</v>
      </c>
      <c r="I124" s="3">
        <v>2</v>
      </c>
      <c r="O124" s="3">
        <f t="shared" si="9"/>
        <v>0</v>
      </c>
    </row>
    <row r="125" spans="1:15" x14ac:dyDescent="0.2">
      <c r="A125" s="4" t="s">
        <v>363</v>
      </c>
      <c r="B125" s="10" t="s">
        <v>364</v>
      </c>
      <c r="C125" s="14" t="s">
        <v>356</v>
      </c>
      <c r="D125" s="10"/>
      <c r="E125" s="3" t="s">
        <v>203</v>
      </c>
      <c r="F125" s="3" t="s">
        <v>332</v>
      </c>
      <c r="G125" s="3" t="s">
        <v>25</v>
      </c>
      <c r="H125" s="3" t="s">
        <v>21</v>
      </c>
      <c r="I125" s="3">
        <v>2</v>
      </c>
      <c r="O125" s="3">
        <f t="shared" si="9"/>
        <v>0</v>
      </c>
    </row>
    <row r="126" spans="1:15" x14ac:dyDescent="0.2">
      <c r="A126" s="4" t="s">
        <v>1924</v>
      </c>
      <c r="B126" s="10" t="s">
        <v>1925</v>
      </c>
      <c r="C126" s="14" t="s">
        <v>1866</v>
      </c>
      <c r="D126" s="10"/>
      <c r="E126" s="3" t="s">
        <v>1744</v>
      </c>
      <c r="F126" s="3" t="s">
        <v>1744</v>
      </c>
      <c r="G126" s="3" t="s">
        <v>25</v>
      </c>
      <c r="H126" s="3" t="s">
        <v>21</v>
      </c>
      <c r="I126" s="3">
        <v>2</v>
      </c>
      <c r="J126" s="3">
        <v>0</v>
      </c>
      <c r="K126" s="3">
        <v>11</v>
      </c>
      <c r="L126" s="3">
        <v>0</v>
      </c>
      <c r="M126" s="3">
        <v>0</v>
      </c>
      <c r="N126" s="3">
        <v>0</v>
      </c>
      <c r="O126" s="3">
        <f t="shared" si="9"/>
        <v>11</v>
      </c>
    </row>
    <row r="127" spans="1:15" x14ac:dyDescent="0.2">
      <c r="A127" s="4" t="s">
        <v>1231</v>
      </c>
      <c r="B127" s="10" t="s">
        <v>1232</v>
      </c>
      <c r="C127" s="14" t="s">
        <v>1228</v>
      </c>
      <c r="D127" s="10"/>
      <c r="E127" s="3" t="s">
        <v>280</v>
      </c>
      <c r="F127" s="3" t="s">
        <v>1180</v>
      </c>
      <c r="G127" s="3" t="s">
        <v>25</v>
      </c>
      <c r="H127" s="3" t="s">
        <v>67</v>
      </c>
      <c r="I127" s="3">
        <v>2</v>
      </c>
      <c r="J127" s="3">
        <v>6</v>
      </c>
      <c r="K127" s="3">
        <v>0</v>
      </c>
      <c r="L127" s="3">
        <v>4</v>
      </c>
      <c r="M127" s="3">
        <v>0</v>
      </c>
      <c r="N127" s="3">
        <v>6</v>
      </c>
      <c r="O127" s="3">
        <f t="shared" si="9"/>
        <v>16</v>
      </c>
    </row>
    <row r="128" spans="1:15" x14ac:dyDescent="0.2">
      <c r="A128" s="3" t="s">
        <v>44</v>
      </c>
      <c r="B128" s="3" t="s">
        <v>45</v>
      </c>
      <c r="C128" s="14" t="s">
        <v>24</v>
      </c>
      <c r="E128" s="3" t="s">
        <v>18</v>
      </c>
      <c r="F128" s="3" t="s">
        <v>19</v>
      </c>
      <c r="G128" s="3" t="s">
        <v>25</v>
      </c>
      <c r="H128" s="3" t="s">
        <v>21</v>
      </c>
      <c r="I128" s="3">
        <v>2</v>
      </c>
      <c r="J128" s="3">
        <v>12</v>
      </c>
      <c r="K128" s="3">
        <v>0</v>
      </c>
      <c r="L128" s="3">
        <v>10</v>
      </c>
      <c r="M128" s="3">
        <v>0</v>
      </c>
      <c r="N128" s="3">
        <v>0</v>
      </c>
      <c r="O128" s="3">
        <v>22</v>
      </c>
    </row>
    <row r="129" spans="1:15" x14ac:dyDescent="0.2">
      <c r="A129" s="4" t="s">
        <v>361</v>
      </c>
      <c r="B129" s="10" t="s">
        <v>362</v>
      </c>
      <c r="C129" s="14" t="s">
        <v>356</v>
      </c>
      <c r="D129" s="10"/>
      <c r="E129" s="3" t="s">
        <v>203</v>
      </c>
      <c r="F129" s="3" t="s">
        <v>332</v>
      </c>
      <c r="G129" s="3" t="s">
        <v>25</v>
      </c>
      <c r="H129" s="3" t="s">
        <v>21</v>
      </c>
      <c r="I129" s="3">
        <v>2</v>
      </c>
      <c r="J129" s="3">
        <v>9</v>
      </c>
      <c r="K129" s="3">
        <v>0</v>
      </c>
      <c r="L129" s="3">
        <v>13</v>
      </c>
      <c r="M129" s="3">
        <v>0</v>
      </c>
      <c r="O129" s="3">
        <f>SUM(J129:N129)</f>
        <v>22</v>
      </c>
    </row>
    <row r="130" spans="1:15" x14ac:dyDescent="0.2">
      <c r="A130" s="4" t="s">
        <v>855</v>
      </c>
      <c r="B130" s="10" t="s">
        <v>856</v>
      </c>
      <c r="C130" s="14" t="s">
        <v>782</v>
      </c>
      <c r="D130" s="10"/>
      <c r="E130" s="3" t="s">
        <v>65</v>
      </c>
      <c r="F130" s="3" t="s">
        <v>675</v>
      </c>
      <c r="G130" s="3" t="s">
        <v>25</v>
      </c>
      <c r="H130" s="3" t="s">
        <v>67</v>
      </c>
      <c r="I130" s="3">
        <v>2</v>
      </c>
      <c r="J130" s="3">
        <v>11</v>
      </c>
      <c r="K130" s="3">
        <v>12</v>
      </c>
      <c r="L130" s="3">
        <v>0</v>
      </c>
      <c r="M130" s="3">
        <v>0</v>
      </c>
      <c r="N130" s="3">
        <v>0</v>
      </c>
      <c r="O130" s="3">
        <f>SUM(J130:N130)</f>
        <v>23</v>
      </c>
    </row>
    <row r="131" spans="1:15" s="1" customFormat="1" x14ac:dyDescent="0.2">
      <c r="A131" s="4" t="s">
        <v>609</v>
      </c>
      <c r="B131" s="10" t="s">
        <v>610</v>
      </c>
      <c r="C131" s="14" t="s">
        <v>602</v>
      </c>
      <c r="D131" s="10"/>
      <c r="E131" s="3" t="s">
        <v>576</v>
      </c>
      <c r="F131" s="3" t="s">
        <v>577</v>
      </c>
      <c r="G131" s="3" t="s">
        <v>25</v>
      </c>
      <c r="H131" s="3" t="s">
        <v>21</v>
      </c>
      <c r="I131" s="3">
        <v>2</v>
      </c>
      <c r="J131" s="3">
        <v>13</v>
      </c>
      <c r="K131" s="3">
        <v>0</v>
      </c>
      <c r="L131" s="3">
        <v>25</v>
      </c>
      <c r="M131" s="3">
        <v>0</v>
      </c>
      <c r="N131" s="3">
        <v>0</v>
      </c>
      <c r="O131" s="3">
        <f>SUM(J131:N131)</f>
        <v>38</v>
      </c>
    </row>
    <row r="132" spans="1:15" s="1" customFormat="1" x14ac:dyDescent="0.2">
      <c r="A132" s="4" t="s">
        <v>607</v>
      </c>
      <c r="B132" s="10" t="s">
        <v>608</v>
      </c>
      <c r="C132" s="14" t="s">
        <v>602</v>
      </c>
      <c r="D132" s="10"/>
      <c r="E132" s="3" t="s">
        <v>576</v>
      </c>
      <c r="F132" s="3" t="s">
        <v>577</v>
      </c>
      <c r="G132" s="3" t="s">
        <v>25</v>
      </c>
      <c r="H132" s="3" t="s">
        <v>21</v>
      </c>
      <c r="I132" s="3">
        <v>2</v>
      </c>
      <c r="J132" s="3">
        <v>13</v>
      </c>
      <c r="K132" s="3">
        <v>0</v>
      </c>
      <c r="L132" s="3">
        <v>25</v>
      </c>
      <c r="M132" s="3">
        <v>0</v>
      </c>
      <c r="N132" s="3">
        <v>0</v>
      </c>
      <c r="O132" s="3">
        <f>SUM(J132:N132)</f>
        <v>38</v>
      </c>
    </row>
    <row r="133" spans="1:15" x14ac:dyDescent="0.2">
      <c r="A133" s="4" t="s">
        <v>1349</v>
      </c>
      <c r="B133" s="10" t="s">
        <v>1350</v>
      </c>
      <c r="C133" s="14" t="s">
        <v>1319</v>
      </c>
      <c r="D133" s="10" t="s">
        <v>1351</v>
      </c>
      <c r="E133" s="3" t="s">
        <v>203</v>
      </c>
      <c r="F133" s="3" t="s">
        <v>1268</v>
      </c>
      <c r="G133" s="3" t="s">
        <v>25</v>
      </c>
      <c r="H133" s="3" t="s">
        <v>21</v>
      </c>
      <c r="I133" s="3">
        <v>2</v>
      </c>
      <c r="J133" s="3">
        <v>18</v>
      </c>
      <c r="K133" s="3">
        <v>0</v>
      </c>
      <c r="L133" s="3">
        <v>25</v>
      </c>
      <c r="M133" s="3">
        <v>0</v>
      </c>
      <c r="N133" s="3">
        <v>0</v>
      </c>
      <c r="O133" s="3">
        <f>SUM(J133:N133)</f>
        <v>43</v>
      </c>
    </row>
    <row r="134" spans="1:15" x14ac:dyDescent="0.2">
      <c r="A134" s="3" t="s">
        <v>2297</v>
      </c>
      <c r="B134" s="3" t="s">
        <v>2298</v>
      </c>
      <c r="C134" s="14" t="s">
        <v>2284</v>
      </c>
      <c r="E134" s="3" t="s">
        <v>2226</v>
      </c>
      <c r="F134" s="3" t="s">
        <v>2227</v>
      </c>
      <c r="G134" s="3" t="s">
        <v>25</v>
      </c>
      <c r="H134" s="3" t="s">
        <v>67</v>
      </c>
      <c r="I134" s="3">
        <v>2</v>
      </c>
      <c r="J134" s="3">
        <v>18</v>
      </c>
      <c r="K134" s="3">
        <v>25</v>
      </c>
      <c r="L134" s="3">
        <v>0</v>
      </c>
      <c r="M134" s="3">
        <v>0</v>
      </c>
      <c r="N134" s="3">
        <v>0</v>
      </c>
      <c r="O134" s="3">
        <v>43</v>
      </c>
    </row>
    <row r="135" spans="1:15" x14ac:dyDescent="0.2">
      <c r="A135" s="4" t="s">
        <v>1237</v>
      </c>
      <c r="B135" s="10" t="s">
        <v>1238</v>
      </c>
      <c r="C135" s="14" t="s">
        <v>1228</v>
      </c>
      <c r="D135" s="10"/>
      <c r="E135" s="3" t="s">
        <v>280</v>
      </c>
      <c r="F135" s="3" t="s">
        <v>1180</v>
      </c>
      <c r="G135" s="3" t="s">
        <v>25</v>
      </c>
      <c r="H135" s="3" t="s">
        <v>67</v>
      </c>
      <c r="I135" s="3">
        <v>2</v>
      </c>
      <c r="J135" s="3">
        <v>13</v>
      </c>
      <c r="K135" s="3">
        <v>25</v>
      </c>
      <c r="L135" s="3">
        <v>6</v>
      </c>
      <c r="M135" s="3">
        <v>0</v>
      </c>
      <c r="N135" s="3">
        <v>0</v>
      </c>
      <c r="O135" s="3">
        <f t="shared" ref="O135:O140" si="10">SUM(J135:N135)</f>
        <v>44</v>
      </c>
    </row>
    <row r="136" spans="1:15" x14ac:dyDescent="0.2">
      <c r="A136" s="4" t="s">
        <v>1239</v>
      </c>
      <c r="B136" s="10" t="s">
        <v>1240</v>
      </c>
      <c r="C136" s="14" t="s">
        <v>1228</v>
      </c>
      <c r="D136" s="10"/>
      <c r="E136" s="3" t="s">
        <v>280</v>
      </c>
      <c r="F136" s="3" t="s">
        <v>1180</v>
      </c>
      <c r="G136" s="3" t="s">
        <v>25</v>
      </c>
      <c r="H136" s="3" t="s">
        <v>67</v>
      </c>
      <c r="I136" s="3">
        <v>2</v>
      </c>
      <c r="J136" s="3">
        <v>13</v>
      </c>
      <c r="K136" s="3">
        <v>0</v>
      </c>
      <c r="L136" s="3">
        <v>6</v>
      </c>
      <c r="M136" s="3">
        <v>20</v>
      </c>
      <c r="N136" s="3">
        <v>6</v>
      </c>
      <c r="O136" s="3">
        <f t="shared" si="10"/>
        <v>45</v>
      </c>
    </row>
    <row r="137" spans="1:15" x14ac:dyDescent="0.2">
      <c r="A137" s="4" t="s">
        <v>418</v>
      </c>
      <c r="B137" s="10" t="s">
        <v>419</v>
      </c>
      <c r="C137" s="14" t="s">
        <v>369</v>
      </c>
      <c r="D137" s="10"/>
      <c r="E137" s="3" t="s">
        <v>203</v>
      </c>
      <c r="F137" s="3" t="s">
        <v>332</v>
      </c>
      <c r="G137" s="3" t="s">
        <v>25</v>
      </c>
      <c r="H137" s="3" t="s">
        <v>67</v>
      </c>
      <c r="I137" s="3">
        <v>2</v>
      </c>
      <c r="J137" s="3">
        <v>18</v>
      </c>
      <c r="K137" s="3">
        <v>3</v>
      </c>
      <c r="L137" s="3">
        <v>25</v>
      </c>
      <c r="M137" s="3">
        <v>0</v>
      </c>
      <c r="N137" s="3">
        <v>0</v>
      </c>
      <c r="O137" s="3">
        <f t="shared" si="10"/>
        <v>46</v>
      </c>
    </row>
    <row r="138" spans="1:15" x14ac:dyDescent="0.2">
      <c r="A138" s="4" t="s">
        <v>1243</v>
      </c>
      <c r="B138" s="10" t="s">
        <v>1244</v>
      </c>
      <c r="C138" s="14" t="s">
        <v>1228</v>
      </c>
      <c r="D138" s="10"/>
      <c r="E138" s="3" t="s">
        <v>280</v>
      </c>
      <c r="F138" s="3" t="s">
        <v>1180</v>
      </c>
      <c r="G138" s="3" t="s">
        <v>25</v>
      </c>
      <c r="H138" s="3" t="s">
        <v>67</v>
      </c>
      <c r="I138" s="3">
        <v>2</v>
      </c>
      <c r="J138" s="3">
        <v>18</v>
      </c>
      <c r="K138" s="3">
        <v>16</v>
      </c>
      <c r="L138" s="3">
        <v>6</v>
      </c>
      <c r="M138" s="3">
        <v>6</v>
      </c>
      <c r="N138" s="3">
        <v>6</v>
      </c>
      <c r="O138" s="3">
        <f t="shared" si="10"/>
        <v>52</v>
      </c>
    </row>
    <row r="139" spans="1:15" x14ac:dyDescent="0.2">
      <c r="A139" s="4" t="s">
        <v>780</v>
      </c>
      <c r="B139" s="10" t="s">
        <v>781</v>
      </c>
      <c r="C139" s="14" t="s">
        <v>782</v>
      </c>
      <c r="D139" s="10"/>
      <c r="E139" s="3" t="s">
        <v>65</v>
      </c>
      <c r="F139" s="3" t="s">
        <v>675</v>
      </c>
      <c r="G139" s="3" t="s">
        <v>25</v>
      </c>
      <c r="H139" s="3" t="s">
        <v>67</v>
      </c>
      <c r="I139" s="3">
        <v>2</v>
      </c>
      <c r="J139" s="3">
        <v>18</v>
      </c>
      <c r="K139" s="3">
        <v>25</v>
      </c>
      <c r="L139" s="3">
        <v>6</v>
      </c>
      <c r="M139" s="3">
        <v>6</v>
      </c>
      <c r="N139" s="3">
        <v>0</v>
      </c>
      <c r="O139" s="3">
        <f t="shared" si="10"/>
        <v>55</v>
      </c>
    </row>
    <row r="140" spans="1:15" x14ac:dyDescent="0.2">
      <c r="A140" s="4" t="s">
        <v>1622</v>
      </c>
      <c r="B140" s="10" t="s">
        <v>1623</v>
      </c>
      <c r="C140" s="14" t="s">
        <v>1567</v>
      </c>
      <c r="D140" s="10"/>
      <c r="E140" s="3" t="s">
        <v>1501</v>
      </c>
      <c r="F140" s="3" t="s">
        <v>1502</v>
      </c>
      <c r="G140" s="3" t="s">
        <v>25</v>
      </c>
      <c r="H140" s="3" t="s">
        <v>67</v>
      </c>
      <c r="I140" s="3">
        <v>2</v>
      </c>
      <c r="J140" s="3">
        <v>18</v>
      </c>
      <c r="K140" s="3">
        <v>25</v>
      </c>
      <c r="L140" s="3">
        <v>6</v>
      </c>
      <c r="M140" s="3">
        <v>6</v>
      </c>
      <c r="N140" s="3">
        <v>6</v>
      </c>
      <c r="O140" s="3">
        <f t="shared" si="10"/>
        <v>61</v>
      </c>
    </row>
    <row r="141" spans="1:15" x14ac:dyDescent="0.2">
      <c r="A141" s="3" t="s">
        <v>34</v>
      </c>
      <c r="B141" s="3" t="s">
        <v>35</v>
      </c>
      <c r="C141" s="14" t="s">
        <v>24</v>
      </c>
      <c r="E141" s="3" t="s">
        <v>18</v>
      </c>
      <c r="F141" s="3" t="s">
        <v>19</v>
      </c>
      <c r="G141" s="3" t="s">
        <v>25</v>
      </c>
      <c r="H141" s="3" t="s">
        <v>21</v>
      </c>
      <c r="I141" s="3">
        <v>2</v>
      </c>
      <c r="J141" s="3">
        <v>18</v>
      </c>
      <c r="K141" s="3">
        <v>11</v>
      </c>
      <c r="L141" s="3">
        <v>25</v>
      </c>
      <c r="M141" s="3">
        <v>8</v>
      </c>
      <c r="N141" s="3">
        <v>0</v>
      </c>
      <c r="O141" s="3">
        <v>62</v>
      </c>
    </row>
    <row r="142" spans="1:15" x14ac:dyDescent="0.2">
      <c r="A142" s="4" t="s">
        <v>833</v>
      </c>
      <c r="B142" s="10" t="s">
        <v>834</v>
      </c>
      <c r="C142" s="14" t="s">
        <v>782</v>
      </c>
      <c r="D142" s="10"/>
      <c r="E142" s="3" t="s">
        <v>65</v>
      </c>
      <c r="F142" s="3" t="s">
        <v>675</v>
      </c>
      <c r="G142" s="3" t="s">
        <v>25</v>
      </c>
      <c r="H142" s="3" t="s">
        <v>67</v>
      </c>
      <c r="I142" s="3">
        <v>2</v>
      </c>
      <c r="J142" s="3">
        <v>18</v>
      </c>
      <c r="K142" s="3">
        <v>12</v>
      </c>
      <c r="L142" s="3">
        <v>14</v>
      </c>
      <c r="M142" s="3">
        <v>6</v>
      </c>
      <c r="N142" s="3">
        <v>16</v>
      </c>
      <c r="O142" s="3">
        <f>SUM(J142:N142)</f>
        <v>66</v>
      </c>
    </row>
    <row r="143" spans="1:15" x14ac:dyDescent="0.2">
      <c r="A143" s="3" t="s">
        <v>2200</v>
      </c>
      <c r="B143" s="3" t="s">
        <v>2201</v>
      </c>
      <c r="C143" s="14" t="s">
        <v>2177</v>
      </c>
      <c r="E143" s="3" t="s">
        <v>324</v>
      </c>
      <c r="F143" s="3" t="s">
        <v>2170</v>
      </c>
      <c r="G143" s="3" t="s">
        <v>25</v>
      </c>
      <c r="H143" s="3" t="s">
        <v>21</v>
      </c>
      <c r="I143" s="3">
        <v>2</v>
      </c>
      <c r="J143" s="3">
        <v>18</v>
      </c>
      <c r="K143" s="3">
        <v>10</v>
      </c>
      <c r="L143" s="3">
        <v>23</v>
      </c>
      <c r="M143" s="3">
        <v>10</v>
      </c>
      <c r="N143" s="3">
        <v>15</v>
      </c>
      <c r="O143" s="3">
        <v>76</v>
      </c>
    </row>
    <row r="144" spans="1:15" x14ac:dyDescent="0.2">
      <c r="A144" s="4" t="s">
        <v>2014</v>
      </c>
      <c r="B144" s="10" t="s">
        <v>2015</v>
      </c>
      <c r="C144" s="14" t="s">
        <v>1991</v>
      </c>
      <c r="D144" s="10"/>
      <c r="E144" s="3" t="s">
        <v>1744</v>
      </c>
      <c r="F144" s="3" t="s">
        <v>1744</v>
      </c>
      <c r="G144" s="3" t="s">
        <v>25</v>
      </c>
      <c r="H144" s="3" t="s">
        <v>67</v>
      </c>
      <c r="I144" s="3">
        <v>2</v>
      </c>
      <c r="J144" s="3">
        <v>18</v>
      </c>
      <c r="K144" s="3">
        <v>12</v>
      </c>
      <c r="L144" s="3">
        <v>25</v>
      </c>
      <c r="M144" s="3">
        <v>30</v>
      </c>
      <c r="N144" s="3">
        <v>0</v>
      </c>
      <c r="O144" s="3">
        <f>SUM(J144:N144)</f>
        <v>85</v>
      </c>
    </row>
    <row r="145" spans="1:15" x14ac:dyDescent="0.2">
      <c r="A145" s="3" t="s">
        <v>2198</v>
      </c>
      <c r="B145" s="3" t="s">
        <v>2199</v>
      </c>
      <c r="C145" s="14" t="s">
        <v>2177</v>
      </c>
      <c r="E145" s="3" t="s">
        <v>324</v>
      </c>
      <c r="F145" s="3" t="s">
        <v>2170</v>
      </c>
      <c r="G145" s="3" t="s">
        <v>25</v>
      </c>
      <c r="H145" s="3" t="s">
        <v>21</v>
      </c>
      <c r="I145" s="3">
        <v>2</v>
      </c>
      <c r="J145" s="3">
        <v>17</v>
      </c>
      <c r="K145" s="3">
        <v>15</v>
      </c>
      <c r="L145" s="3">
        <v>25</v>
      </c>
      <c r="M145" s="3">
        <v>15</v>
      </c>
      <c r="N145" s="3">
        <v>15</v>
      </c>
      <c r="O145" s="3">
        <v>87</v>
      </c>
    </row>
    <row r="146" spans="1:15" x14ac:dyDescent="0.2">
      <c r="A146" s="4" t="s">
        <v>859</v>
      </c>
      <c r="B146" s="10" t="s">
        <v>860</v>
      </c>
      <c r="C146" s="14" t="s">
        <v>782</v>
      </c>
      <c r="D146" s="10"/>
      <c r="E146" s="3" t="s">
        <v>65</v>
      </c>
      <c r="F146" s="3" t="s">
        <v>675</v>
      </c>
      <c r="G146" s="3" t="s">
        <v>25</v>
      </c>
      <c r="H146" s="3" t="s">
        <v>67</v>
      </c>
      <c r="I146" s="3">
        <v>2</v>
      </c>
      <c r="J146" s="3">
        <v>18</v>
      </c>
      <c r="K146" s="3">
        <v>25</v>
      </c>
      <c r="L146" s="3">
        <v>25</v>
      </c>
      <c r="M146" s="3">
        <v>20</v>
      </c>
      <c r="N146" s="3">
        <v>0</v>
      </c>
      <c r="O146" s="3">
        <f t="shared" ref="O146:O157" si="11">SUM(J146:N146)</f>
        <v>88</v>
      </c>
    </row>
    <row r="147" spans="1:15" x14ac:dyDescent="0.2">
      <c r="A147" s="15" t="s">
        <v>2080</v>
      </c>
      <c r="B147" s="16" t="s">
        <v>2081</v>
      </c>
      <c r="C147" s="15" t="s">
        <v>2065</v>
      </c>
      <c r="D147" s="2"/>
      <c r="E147" s="2" t="s">
        <v>280</v>
      </c>
      <c r="F147" s="2" t="s">
        <v>281</v>
      </c>
      <c r="G147" s="2" t="s">
        <v>25</v>
      </c>
      <c r="H147" s="2" t="s">
        <v>67</v>
      </c>
      <c r="I147" s="2">
        <v>2</v>
      </c>
      <c r="J147" s="18">
        <v>18</v>
      </c>
      <c r="K147" s="18">
        <v>25</v>
      </c>
      <c r="L147" s="18">
        <v>25</v>
      </c>
      <c r="M147" s="18">
        <v>30</v>
      </c>
      <c r="N147" s="18">
        <v>6</v>
      </c>
      <c r="O147" s="2">
        <f t="shared" si="11"/>
        <v>104</v>
      </c>
    </row>
    <row r="148" spans="1:15" x14ac:dyDescent="0.2">
      <c r="A148" s="4" t="s">
        <v>1719</v>
      </c>
      <c r="B148" s="10" t="s">
        <v>1720</v>
      </c>
      <c r="C148" s="14" t="s">
        <v>1710</v>
      </c>
      <c r="D148" s="10"/>
      <c r="E148" s="3" t="s">
        <v>576</v>
      </c>
      <c r="F148" s="3" t="s">
        <v>1639</v>
      </c>
      <c r="G148" s="3" t="s">
        <v>25</v>
      </c>
      <c r="H148" s="3" t="s">
        <v>67</v>
      </c>
      <c r="I148" s="3">
        <v>2</v>
      </c>
      <c r="J148" s="3">
        <v>18</v>
      </c>
      <c r="K148" s="3">
        <v>16</v>
      </c>
      <c r="L148" s="3">
        <v>25</v>
      </c>
      <c r="M148" s="3">
        <v>30</v>
      </c>
      <c r="N148" s="3">
        <v>30</v>
      </c>
      <c r="O148" s="3">
        <f t="shared" si="11"/>
        <v>119</v>
      </c>
    </row>
    <row r="149" spans="1:15" x14ac:dyDescent="0.2">
      <c r="A149" s="4" t="s">
        <v>497</v>
      </c>
      <c r="B149" s="10" t="s">
        <v>498</v>
      </c>
      <c r="C149" s="14" t="s">
        <v>472</v>
      </c>
      <c r="D149" s="10"/>
      <c r="E149" s="3" t="s">
        <v>203</v>
      </c>
      <c r="F149" s="3" t="s">
        <v>423</v>
      </c>
      <c r="G149" s="3" t="s">
        <v>25</v>
      </c>
      <c r="H149" s="3" t="s">
        <v>21</v>
      </c>
      <c r="I149" s="3">
        <v>3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f t="shared" si="11"/>
        <v>0</v>
      </c>
    </row>
    <row r="150" spans="1:15" x14ac:dyDescent="0.2">
      <c r="A150" s="4" t="s">
        <v>1374</v>
      </c>
      <c r="B150" s="10" t="s">
        <v>1375</v>
      </c>
      <c r="C150" s="14" t="s">
        <v>1319</v>
      </c>
      <c r="D150" s="10"/>
      <c r="E150" s="3" t="s">
        <v>203</v>
      </c>
      <c r="F150" s="3" t="s">
        <v>1268</v>
      </c>
      <c r="G150" s="3" t="s">
        <v>25</v>
      </c>
      <c r="H150" s="3" t="s">
        <v>21</v>
      </c>
      <c r="I150" s="3">
        <v>3</v>
      </c>
      <c r="J150" s="3">
        <v>3</v>
      </c>
      <c r="K150" s="3">
        <v>10</v>
      </c>
      <c r="L150" s="3">
        <v>0</v>
      </c>
      <c r="M150" s="3">
        <v>0</v>
      </c>
      <c r="N150" s="3">
        <v>0</v>
      </c>
      <c r="O150" s="3">
        <f t="shared" si="11"/>
        <v>13</v>
      </c>
    </row>
    <row r="151" spans="1:15" x14ac:dyDescent="0.2">
      <c r="A151" s="4" t="s">
        <v>1547</v>
      </c>
      <c r="B151" s="10" t="s">
        <v>1548</v>
      </c>
      <c r="C151" s="14" t="s">
        <v>1544</v>
      </c>
      <c r="D151" s="10"/>
      <c r="E151" s="3" t="s">
        <v>1501</v>
      </c>
      <c r="F151" s="3" t="s">
        <v>1502</v>
      </c>
      <c r="G151" s="3" t="s">
        <v>25</v>
      </c>
      <c r="H151" s="3" t="s">
        <v>21</v>
      </c>
      <c r="I151" s="3">
        <v>3</v>
      </c>
      <c r="J151" s="3">
        <v>3</v>
      </c>
      <c r="K151" s="3">
        <v>0</v>
      </c>
      <c r="L151" s="3">
        <v>0</v>
      </c>
      <c r="M151" s="3">
        <v>18</v>
      </c>
      <c r="N151" s="3">
        <v>0</v>
      </c>
      <c r="O151" s="3">
        <f t="shared" si="11"/>
        <v>21</v>
      </c>
    </row>
    <row r="152" spans="1:15" x14ac:dyDescent="0.2">
      <c r="A152" s="4" t="s">
        <v>1568</v>
      </c>
      <c r="B152" s="10" t="s">
        <v>1569</v>
      </c>
      <c r="C152" s="14" t="s">
        <v>1567</v>
      </c>
      <c r="D152" s="10"/>
      <c r="E152" s="3" t="s">
        <v>1501</v>
      </c>
      <c r="F152" s="3" t="s">
        <v>1502</v>
      </c>
      <c r="G152" s="3" t="s">
        <v>25</v>
      </c>
      <c r="H152" s="3" t="s">
        <v>67</v>
      </c>
      <c r="I152" s="3">
        <v>3</v>
      </c>
      <c r="J152" s="3">
        <v>6</v>
      </c>
      <c r="K152" s="3">
        <v>15</v>
      </c>
      <c r="L152" s="3">
        <v>0</v>
      </c>
      <c r="M152" s="3">
        <v>6</v>
      </c>
      <c r="N152" s="3">
        <v>6</v>
      </c>
      <c r="O152" s="3">
        <f t="shared" si="11"/>
        <v>33</v>
      </c>
    </row>
    <row r="153" spans="1:15" x14ac:dyDescent="0.2">
      <c r="A153" s="5" t="s">
        <v>1775</v>
      </c>
      <c r="B153" s="10" t="s">
        <v>1900</v>
      </c>
      <c r="C153" s="14" t="s">
        <v>1866</v>
      </c>
      <c r="D153" s="10"/>
      <c r="E153" s="3" t="s">
        <v>1744</v>
      </c>
      <c r="F153" s="3" t="s">
        <v>1744</v>
      </c>
      <c r="G153" s="3" t="s">
        <v>25</v>
      </c>
      <c r="H153" s="3" t="s">
        <v>21</v>
      </c>
      <c r="I153" s="3">
        <v>3</v>
      </c>
      <c r="J153" s="3">
        <v>18</v>
      </c>
      <c r="K153" s="3">
        <v>0</v>
      </c>
      <c r="L153" s="3">
        <v>10</v>
      </c>
      <c r="M153" s="3">
        <v>8</v>
      </c>
      <c r="N153" s="3">
        <v>0</v>
      </c>
      <c r="O153" s="3">
        <f t="shared" si="11"/>
        <v>36</v>
      </c>
    </row>
    <row r="154" spans="1:15" x14ac:dyDescent="0.2">
      <c r="A154" s="4" t="s">
        <v>821</v>
      </c>
      <c r="B154" s="10" t="s">
        <v>822</v>
      </c>
      <c r="C154" s="14" t="s">
        <v>782</v>
      </c>
      <c r="D154" s="10"/>
      <c r="E154" s="3" t="s">
        <v>65</v>
      </c>
      <c r="F154" s="3" t="s">
        <v>675</v>
      </c>
      <c r="G154" s="3" t="s">
        <v>25</v>
      </c>
      <c r="H154" s="3" t="s">
        <v>67</v>
      </c>
      <c r="I154" s="3">
        <v>3</v>
      </c>
      <c r="J154" s="3">
        <v>11</v>
      </c>
      <c r="K154" s="3">
        <v>22</v>
      </c>
      <c r="L154" s="3">
        <v>6</v>
      </c>
      <c r="M154" s="3">
        <v>0</v>
      </c>
      <c r="N154" s="3">
        <v>6</v>
      </c>
      <c r="O154" s="3">
        <f t="shared" si="11"/>
        <v>45</v>
      </c>
    </row>
    <row r="155" spans="1:15" x14ac:dyDescent="0.2">
      <c r="A155" s="4" t="s">
        <v>1628</v>
      </c>
      <c r="B155" s="10" t="s">
        <v>1629</v>
      </c>
      <c r="C155" s="14" t="s">
        <v>1567</v>
      </c>
      <c r="D155" s="10"/>
      <c r="E155" s="3" t="s">
        <v>1501</v>
      </c>
      <c r="F155" s="3" t="s">
        <v>1502</v>
      </c>
      <c r="G155" s="3" t="s">
        <v>25</v>
      </c>
      <c r="H155" s="3" t="s">
        <v>67</v>
      </c>
      <c r="I155" s="3">
        <v>3</v>
      </c>
      <c r="J155" s="3">
        <v>18</v>
      </c>
      <c r="K155" s="3">
        <v>25</v>
      </c>
      <c r="L155" s="3">
        <v>14</v>
      </c>
      <c r="M155" s="3">
        <v>6</v>
      </c>
      <c r="N155" s="3">
        <v>6</v>
      </c>
      <c r="O155" s="3">
        <f t="shared" si="11"/>
        <v>69</v>
      </c>
    </row>
    <row r="156" spans="1:15" x14ac:dyDescent="0.2">
      <c r="A156" s="4" t="s">
        <v>883</v>
      </c>
      <c r="B156" s="10" t="s">
        <v>884</v>
      </c>
      <c r="C156" s="14" t="s">
        <v>782</v>
      </c>
      <c r="D156" s="10"/>
      <c r="E156" s="3" t="s">
        <v>65</v>
      </c>
      <c r="F156" s="3" t="s">
        <v>675</v>
      </c>
      <c r="G156" s="3" t="s">
        <v>25</v>
      </c>
      <c r="H156" s="3" t="s">
        <v>67</v>
      </c>
      <c r="I156" s="3">
        <v>3</v>
      </c>
      <c r="J156" s="3">
        <v>18</v>
      </c>
      <c r="K156" s="3">
        <v>25</v>
      </c>
      <c r="L156" s="3">
        <v>25</v>
      </c>
      <c r="M156" s="3">
        <v>20</v>
      </c>
      <c r="N156" s="3">
        <v>16</v>
      </c>
      <c r="O156" s="3">
        <f t="shared" si="11"/>
        <v>104</v>
      </c>
    </row>
    <row r="157" spans="1:15" x14ac:dyDescent="0.2">
      <c r="A157" s="4" t="s">
        <v>1368</v>
      </c>
      <c r="B157" s="10" t="s">
        <v>1369</v>
      </c>
      <c r="C157" s="14" t="s">
        <v>1319</v>
      </c>
      <c r="D157" s="10"/>
      <c r="E157" s="3" t="s">
        <v>203</v>
      </c>
      <c r="F157" s="3" t="s">
        <v>1268</v>
      </c>
      <c r="G157" s="3" t="s">
        <v>25</v>
      </c>
      <c r="H157" s="3" t="s">
        <v>21</v>
      </c>
      <c r="I157" s="3">
        <v>4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f t="shared" si="11"/>
        <v>0</v>
      </c>
    </row>
    <row r="158" spans="1:15" x14ac:dyDescent="0.2">
      <c r="A158" s="3" t="s">
        <v>2382</v>
      </c>
      <c r="B158" s="3" t="s">
        <v>2383</v>
      </c>
      <c r="C158" s="14" t="s">
        <v>2375</v>
      </c>
      <c r="E158" s="3" t="s">
        <v>2366</v>
      </c>
      <c r="F158" s="3" t="s">
        <v>2367</v>
      </c>
      <c r="G158" s="3" t="s">
        <v>25</v>
      </c>
      <c r="H158" s="3" t="s">
        <v>21</v>
      </c>
      <c r="I158" s="3">
        <v>4</v>
      </c>
      <c r="J158" s="3">
        <v>0</v>
      </c>
      <c r="K158" s="3">
        <v>0</v>
      </c>
      <c r="L158" s="3">
        <v>5</v>
      </c>
      <c r="M158" s="3">
        <v>0</v>
      </c>
      <c r="N158" s="3">
        <v>0</v>
      </c>
      <c r="O158" s="3">
        <v>5</v>
      </c>
    </row>
    <row r="159" spans="1:15" x14ac:dyDescent="0.2">
      <c r="A159" s="3" t="s">
        <v>2346</v>
      </c>
      <c r="B159" s="3" t="s">
        <v>2347</v>
      </c>
      <c r="C159" s="14" t="s">
        <v>2329</v>
      </c>
      <c r="E159" s="3" t="s">
        <v>2308</v>
      </c>
      <c r="F159" s="3" t="s">
        <v>2309</v>
      </c>
      <c r="G159" s="3" t="s">
        <v>25</v>
      </c>
      <c r="H159" s="3" t="s">
        <v>21</v>
      </c>
      <c r="I159" s="3">
        <v>4</v>
      </c>
      <c r="J159" s="3">
        <v>0</v>
      </c>
      <c r="K159" s="3">
        <v>11</v>
      </c>
      <c r="L159" s="3">
        <v>0</v>
      </c>
      <c r="M159" s="3">
        <v>0</v>
      </c>
      <c r="N159" s="3">
        <v>0</v>
      </c>
      <c r="O159" s="3">
        <v>11</v>
      </c>
    </row>
    <row r="160" spans="1:15" x14ac:dyDescent="0.2">
      <c r="A160" s="4" t="s">
        <v>255</v>
      </c>
      <c r="B160" s="10" t="s">
        <v>256</v>
      </c>
      <c r="C160" s="14" t="s">
        <v>232</v>
      </c>
      <c r="D160" s="10"/>
      <c r="E160" s="3" t="s">
        <v>203</v>
      </c>
      <c r="F160" s="3" t="s">
        <v>204</v>
      </c>
      <c r="G160" s="3" t="s">
        <v>25</v>
      </c>
      <c r="H160" s="3" t="s">
        <v>21</v>
      </c>
      <c r="I160" s="3">
        <v>4</v>
      </c>
      <c r="J160" s="3">
        <v>0</v>
      </c>
      <c r="K160" s="3">
        <v>11</v>
      </c>
      <c r="L160" s="3">
        <v>0</v>
      </c>
      <c r="M160" s="3">
        <v>8</v>
      </c>
      <c r="N160" s="3">
        <v>0</v>
      </c>
      <c r="O160" s="3">
        <f t="shared" ref="O160:O165" si="12">SUM(J160:N160)</f>
        <v>19</v>
      </c>
    </row>
    <row r="161" spans="1:15" x14ac:dyDescent="0.2">
      <c r="A161" s="4" t="s">
        <v>388</v>
      </c>
      <c r="B161" s="10" t="s">
        <v>389</v>
      </c>
      <c r="C161" s="14" t="s">
        <v>369</v>
      </c>
      <c r="D161" s="10"/>
      <c r="E161" s="3" t="s">
        <v>203</v>
      </c>
      <c r="F161" s="3" t="s">
        <v>332</v>
      </c>
      <c r="G161" s="3" t="s">
        <v>25</v>
      </c>
      <c r="H161" s="3" t="s">
        <v>67</v>
      </c>
      <c r="I161" s="3">
        <v>4</v>
      </c>
      <c r="J161" s="3">
        <v>13</v>
      </c>
      <c r="K161" s="3">
        <v>0</v>
      </c>
      <c r="L161" s="3">
        <v>6</v>
      </c>
      <c r="M161" s="3">
        <v>0</v>
      </c>
      <c r="N161" s="3">
        <v>2</v>
      </c>
      <c r="O161" s="3">
        <f t="shared" si="12"/>
        <v>21</v>
      </c>
    </row>
    <row r="162" spans="1:15" x14ac:dyDescent="0.2">
      <c r="A162" s="4" t="s">
        <v>1912</v>
      </c>
      <c r="B162" s="10" t="s">
        <v>1913</v>
      </c>
      <c r="C162" s="14" t="s">
        <v>1866</v>
      </c>
      <c r="D162" s="10"/>
      <c r="E162" s="3" t="s">
        <v>1744</v>
      </c>
      <c r="F162" s="3" t="s">
        <v>1744</v>
      </c>
      <c r="G162" s="3" t="s">
        <v>25</v>
      </c>
      <c r="H162" s="3" t="s">
        <v>21</v>
      </c>
      <c r="I162" s="3">
        <v>4</v>
      </c>
      <c r="J162" s="3">
        <v>0</v>
      </c>
      <c r="K162" s="3">
        <v>0</v>
      </c>
      <c r="L162" s="3">
        <v>10</v>
      </c>
      <c r="M162" s="3">
        <v>0</v>
      </c>
      <c r="N162" s="3">
        <v>15</v>
      </c>
      <c r="O162" s="3">
        <f t="shared" si="12"/>
        <v>25</v>
      </c>
    </row>
    <row r="163" spans="1:15" x14ac:dyDescent="0.2">
      <c r="A163" s="4" t="s">
        <v>1114</v>
      </c>
      <c r="B163" s="10" t="s">
        <v>1115</v>
      </c>
      <c r="C163" s="14" t="s">
        <v>1097</v>
      </c>
      <c r="D163" s="10"/>
      <c r="E163" s="3" t="s">
        <v>144</v>
      </c>
      <c r="F163" s="3" t="s">
        <v>1094</v>
      </c>
      <c r="G163" s="3" t="s">
        <v>25</v>
      </c>
      <c r="H163" s="3" t="s">
        <v>21</v>
      </c>
      <c r="I163" s="3">
        <v>4</v>
      </c>
      <c r="J163" s="3">
        <v>6</v>
      </c>
      <c r="K163" s="3">
        <v>6</v>
      </c>
      <c r="L163" s="3">
        <v>0</v>
      </c>
      <c r="M163" s="3">
        <v>30</v>
      </c>
      <c r="N163" s="3">
        <v>0</v>
      </c>
      <c r="O163" s="3">
        <f t="shared" si="12"/>
        <v>42</v>
      </c>
    </row>
    <row r="164" spans="1:15" x14ac:dyDescent="0.2">
      <c r="A164" s="4" t="s">
        <v>2016</v>
      </c>
      <c r="B164" s="10" t="s">
        <v>2017</v>
      </c>
      <c r="C164" s="14" t="s">
        <v>1991</v>
      </c>
      <c r="D164" s="10"/>
      <c r="E164" s="3" t="s">
        <v>1744</v>
      </c>
      <c r="F164" s="3" t="s">
        <v>1744</v>
      </c>
      <c r="G164" s="3" t="s">
        <v>25</v>
      </c>
      <c r="H164" s="3" t="s">
        <v>67</v>
      </c>
      <c r="I164" s="3">
        <v>4</v>
      </c>
      <c r="J164" s="3">
        <v>18</v>
      </c>
      <c r="K164" s="3">
        <v>12</v>
      </c>
      <c r="L164" s="3">
        <v>14</v>
      </c>
      <c r="M164" s="3">
        <v>6</v>
      </c>
      <c r="N164" s="3">
        <v>0</v>
      </c>
      <c r="O164" s="3">
        <f t="shared" si="12"/>
        <v>50</v>
      </c>
    </row>
    <row r="165" spans="1:15" x14ac:dyDescent="0.2">
      <c r="A165" s="4" t="s">
        <v>1578</v>
      </c>
      <c r="B165" s="10" t="s">
        <v>1579</v>
      </c>
      <c r="C165" s="14" t="s">
        <v>1567</v>
      </c>
      <c r="D165" s="10"/>
      <c r="E165" s="3" t="s">
        <v>1501</v>
      </c>
      <c r="F165" s="3" t="s">
        <v>1502</v>
      </c>
      <c r="G165" s="3" t="s">
        <v>25</v>
      </c>
      <c r="H165" s="3" t="s">
        <v>67</v>
      </c>
      <c r="I165" s="3">
        <v>4</v>
      </c>
      <c r="J165" s="3">
        <v>18</v>
      </c>
      <c r="K165" s="3">
        <v>25</v>
      </c>
      <c r="L165" s="3">
        <v>25</v>
      </c>
      <c r="M165" s="3">
        <v>30</v>
      </c>
      <c r="N165" s="3">
        <v>6</v>
      </c>
      <c r="O165" s="3">
        <f t="shared" si="12"/>
        <v>104</v>
      </c>
    </row>
    <row r="166" spans="1:15" x14ac:dyDescent="0.2">
      <c r="A166" s="3" t="s">
        <v>2196</v>
      </c>
      <c r="B166" s="3" t="s">
        <v>2197</v>
      </c>
      <c r="C166" s="14" t="s">
        <v>2177</v>
      </c>
      <c r="E166" s="3" t="s">
        <v>324</v>
      </c>
      <c r="F166" s="3" t="s">
        <v>2170</v>
      </c>
      <c r="G166" s="3" t="s">
        <v>25</v>
      </c>
      <c r="H166" s="3" t="s">
        <v>21</v>
      </c>
      <c r="I166" s="3">
        <v>4</v>
      </c>
      <c r="J166" s="3">
        <v>17</v>
      </c>
      <c r="K166" s="3">
        <v>18</v>
      </c>
      <c r="L166" s="3">
        <v>22</v>
      </c>
      <c r="M166" s="3">
        <v>26</v>
      </c>
      <c r="N166" s="3">
        <v>29</v>
      </c>
      <c r="O166" s="3">
        <v>112</v>
      </c>
    </row>
    <row r="167" spans="1:15" x14ac:dyDescent="0.2">
      <c r="A167" s="4" t="s">
        <v>1958</v>
      </c>
      <c r="B167" s="10" t="s">
        <v>1959</v>
      </c>
      <c r="C167" s="14" t="s">
        <v>1866</v>
      </c>
      <c r="D167" s="10"/>
      <c r="E167" s="3" t="s">
        <v>1744</v>
      </c>
      <c r="F167" s="3" t="s">
        <v>1744</v>
      </c>
      <c r="G167" s="3" t="s">
        <v>25</v>
      </c>
      <c r="H167" s="3" t="s">
        <v>21</v>
      </c>
      <c r="I167" s="3">
        <v>5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f>SUM(J167:N167)</f>
        <v>0</v>
      </c>
    </row>
    <row r="168" spans="1:15" x14ac:dyDescent="0.2">
      <c r="A168" s="3" t="s">
        <v>2142</v>
      </c>
      <c r="B168" s="3" t="s">
        <v>2143</v>
      </c>
      <c r="C168" s="14" t="s">
        <v>2117</v>
      </c>
      <c r="E168" s="3" t="s">
        <v>18</v>
      </c>
      <c r="F168" s="3" t="s">
        <v>2091</v>
      </c>
      <c r="G168" s="3" t="s">
        <v>25</v>
      </c>
      <c r="H168" s="3" t="s">
        <v>21</v>
      </c>
      <c r="I168" s="3">
        <v>5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</row>
    <row r="169" spans="1:15" x14ac:dyDescent="0.2">
      <c r="A169" s="4" t="s">
        <v>1126</v>
      </c>
      <c r="B169" s="10" t="s">
        <v>1127</v>
      </c>
      <c r="C169" s="14" t="s">
        <v>1097</v>
      </c>
      <c r="D169" s="10"/>
      <c r="E169" s="3" t="s">
        <v>144</v>
      </c>
      <c r="F169" s="3" t="s">
        <v>1094</v>
      </c>
      <c r="G169" s="3" t="s">
        <v>25</v>
      </c>
      <c r="H169" s="3" t="s">
        <v>21</v>
      </c>
      <c r="I169" s="3">
        <v>5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f>SUM(J169:N169)</f>
        <v>0</v>
      </c>
    </row>
    <row r="170" spans="1:15" x14ac:dyDescent="0.2">
      <c r="A170" s="3" t="s">
        <v>2396</v>
      </c>
      <c r="B170" s="3" t="s">
        <v>2397</v>
      </c>
      <c r="C170" s="14" t="s">
        <v>2375</v>
      </c>
      <c r="E170" s="3" t="s">
        <v>2366</v>
      </c>
      <c r="F170" s="3" t="s">
        <v>2367</v>
      </c>
      <c r="G170" s="3" t="s">
        <v>25</v>
      </c>
      <c r="H170" s="3" t="s">
        <v>21</v>
      </c>
      <c r="I170" s="3">
        <v>5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</row>
    <row r="171" spans="1:15" x14ac:dyDescent="0.2">
      <c r="A171" s="4" t="s">
        <v>197</v>
      </c>
      <c r="B171" s="10" t="s">
        <v>198</v>
      </c>
      <c r="C171" s="14" t="s">
        <v>199</v>
      </c>
      <c r="D171" s="10"/>
      <c r="E171" s="3" t="s">
        <v>185</v>
      </c>
      <c r="F171" s="3" t="s">
        <v>186</v>
      </c>
      <c r="G171" s="3" t="s">
        <v>25</v>
      </c>
      <c r="H171" s="3" t="s">
        <v>21</v>
      </c>
      <c r="I171" s="3">
        <v>5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f t="shared" ref="O171:O177" si="13">SUM(J171:N171)</f>
        <v>0</v>
      </c>
    </row>
    <row r="172" spans="1:15" x14ac:dyDescent="0.2">
      <c r="A172" s="5" t="s">
        <v>1018</v>
      </c>
      <c r="B172" s="10" t="s">
        <v>1874</v>
      </c>
      <c r="C172" s="14" t="s">
        <v>1866</v>
      </c>
      <c r="D172" s="10"/>
      <c r="E172" s="3" t="s">
        <v>1744</v>
      </c>
      <c r="F172" s="3" t="s">
        <v>1744</v>
      </c>
      <c r="G172" s="3" t="s">
        <v>25</v>
      </c>
      <c r="H172" s="3" t="s">
        <v>21</v>
      </c>
      <c r="I172" s="3">
        <v>5</v>
      </c>
      <c r="J172" s="3">
        <v>3</v>
      </c>
      <c r="K172" s="3">
        <v>0</v>
      </c>
      <c r="L172" s="3">
        <v>4</v>
      </c>
      <c r="M172" s="3">
        <v>0</v>
      </c>
      <c r="N172" s="3">
        <v>0</v>
      </c>
      <c r="O172" s="3">
        <f t="shared" si="13"/>
        <v>7</v>
      </c>
    </row>
    <row r="173" spans="1:15" x14ac:dyDescent="0.2">
      <c r="A173" s="4" t="s">
        <v>540</v>
      </c>
      <c r="B173" s="10" t="s">
        <v>541</v>
      </c>
      <c r="C173" s="14" t="s">
        <v>472</v>
      </c>
      <c r="D173" s="10"/>
      <c r="E173" s="3" t="s">
        <v>203</v>
      </c>
      <c r="F173" s="3" t="s">
        <v>423</v>
      </c>
      <c r="G173" s="3" t="s">
        <v>25</v>
      </c>
      <c r="H173" s="3" t="s">
        <v>21</v>
      </c>
      <c r="I173" s="3">
        <v>5</v>
      </c>
      <c r="J173" s="3">
        <v>3</v>
      </c>
      <c r="K173" s="3">
        <v>5</v>
      </c>
      <c r="L173" s="3">
        <v>3</v>
      </c>
      <c r="M173" s="3">
        <v>0</v>
      </c>
      <c r="N173" s="3">
        <v>0</v>
      </c>
      <c r="O173" s="3">
        <f t="shared" si="13"/>
        <v>11</v>
      </c>
    </row>
    <row r="174" spans="1:15" x14ac:dyDescent="0.2">
      <c r="A174" s="4" t="s">
        <v>1705</v>
      </c>
      <c r="B174" s="10" t="s">
        <v>1706</v>
      </c>
      <c r="C174" s="14" t="s">
        <v>1704</v>
      </c>
      <c r="D174" s="10"/>
      <c r="E174" s="3" t="s">
        <v>576</v>
      </c>
      <c r="F174" s="3" t="s">
        <v>1639</v>
      </c>
      <c r="G174" s="3" t="s">
        <v>25</v>
      </c>
      <c r="H174" s="3" t="s">
        <v>21</v>
      </c>
      <c r="I174" s="3">
        <v>5</v>
      </c>
      <c r="J174" s="3">
        <v>0</v>
      </c>
      <c r="K174" s="3">
        <v>0</v>
      </c>
      <c r="L174" s="3">
        <v>0</v>
      </c>
      <c r="M174" s="3">
        <v>0</v>
      </c>
      <c r="N174" s="3">
        <v>15</v>
      </c>
      <c r="O174" s="3">
        <f t="shared" si="13"/>
        <v>15</v>
      </c>
    </row>
    <row r="175" spans="1:15" x14ac:dyDescent="0.2">
      <c r="A175" s="4" t="s">
        <v>605</v>
      </c>
      <c r="B175" s="10" t="s">
        <v>606</v>
      </c>
      <c r="C175" s="14" t="s">
        <v>602</v>
      </c>
      <c r="D175" s="10"/>
      <c r="E175" s="3" t="s">
        <v>576</v>
      </c>
      <c r="F175" s="3" t="s">
        <v>577</v>
      </c>
      <c r="G175" s="3" t="s">
        <v>25</v>
      </c>
      <c r="H175" s="3" t="s">
        <v>21</v>
      </c>
      <c r="I175" s="3">
        <v>5</v>
      </c>
      <c r="J175" s="3">
        <v>18</v>
      </c>
      <c r="K175" s="3">
        <v>0</v>
      </c>
      <c r="L175" s="3">
        <v>4</v>
      </c>
      <c r="M175" s="3">
        <v>0</v>
      </c>
      <c r="N175" s="3">
        <v>0</v>
      </c>
      <c r="O175" s="3">
        <f t="shared" si="13"/>
        <v>22</v>
      </c>
    </row>
    <row r="176" spans="1:15" x14ac:dyDescent="0.2">
      <c r="A176" s="4" t="s">
        <v>251</v>
      </c>
      <c r="B176" s="10" t="s">
        <v>252</v>
      </c>
      <c r="C176" s="14" t="s">
        <v>232</v>
      </c>
      <c r="D176" s="10"/>
      <c r="E176" s="3" t="s">
        <v>203</v>
      </c>
      <c r="F176" s="3" t="s">
        <v>204</v>
      </c>
      <c r="G176" s="3" t="s">
        <v>25</v>
      </c>
      <c r="H176" s="3" t="s">
        <v>21</v>
      </c>
      <c r="I176" s="3">
        <v>5</v>
      </c>
      <c r="J176" s="3">
        <v>3</v>
      </c>
      <c r="K176" s="3">
        <v>20</v>
      </c>
      <c r="L176" s="3">
        <v>4</v>
      </c>
      <c r="M176" s="3">
        <v>0</v>
      </c>
      <c r="N176" s="3">
        <v>0</v>
      </c>
      <c r="O176" s="3">
        <f t="shared" si="13"/>
        <v>27</v>
      </c>
    </row>
    <row r="177" spans="1:15" x14ac:dyDescent="0.2">
      <c r="A177" s="4" t="s">
        <v>565</v>
      </c>
      <c r="B177" s="10" t="s">
        <v>566</v>
      </c>
      <c r="C177" s="14" t="s">
        <v>560</v>
      </c>
      <c r="D177" s="10"/>
      <c r="E177" s="3" t="s">
        <v>203</v>
      </c>
      <c r="F177" s="3" t="s">
        <v>423</v>
      </c>
      <c r="G177" s="3" t="s">
        <v>25</v>
      </c>
      <c r="H177" s="3" t="s">
        <v>67</v>
      </c>
      <c r="I177" s="3">
        <v>5</v>
      </c>
      <c r="J177" s="3">
        <v>18</v>
      </c>
      <c r="K177" s="3">
        <v>6</v>
      </c>
      <c r="L177" s="3">
        <v>6</v>
      </c>
      <c r="M177" s="3">
        <v>0</v>
      </c>
      <c r="N177" s="3">
        <v>0</v>
      </c>
      <c r="O177" s="3">
        <f t="shared" si="13"/>
        <v>30</v>
      </c>
    </row>
    <row r="178" spans="1:15" x14ac:dyDescent="0.2">
      <c r="A178" s="3" t="s">
        <v>30</v>
      </c>
      <c r="B178" s="3" t="s">
        <v>31</v>
      </c>
      <c r="C178" s="14" t="s">
        <v>24</v>
      </c>
      <c r="E178" s="3" t="s">
        <v>18</v>
      </c>
      <c r="F178" s="3" t="s">
        <v>19</v>
      </c>
      <c r="G178" s="3" t="s">
        <v>25</v>
      </c>
      <c r="H178" s="3" t="s">
        <v>21</v>
      </c>
      <c r="I178" s="3">
        <v>5</v>
      </c>
      <c r="J178" s="3">
        <v>18</v>
      </c>
      <c r="K178" s="3">
        <v>0</v>
      </c>
      <c r="L178" s="3">
        <v>10</v>
      </c>
      <c r="M178" s="3">
        <v>8</v>
      </c>
      <c r="N178" s="3">
        <v>0</v>
      </c>
      <c r="O178" s="3">
        <v>36</v>
      </c>
    </row>
    <row r="179" spans="1:15" x14ac:dyDescent="0.2">
      <c r="A179" s="7" t="s">
        <v>1085</v>
      </c>
      <c r="B179" s="10" t="s">
        <v>1086</v>
      </c>
      <c r="C179" s="14" t="s">
        <v>1087</v>
      </c>
      <c r="D179" s="2" t="s">
        <v>1079</v>
      </c>
      <c r="E179" s="3" t="s">
        <v>1080</v>
      </c>
      <c r="F179" s="3" t="s">
        <v>1081</v>
      </c>
      <c r="G179" s="3" t="s">
        <v>25</v>
      </c>
      <c r="H179" s="3" t="s">
        <v>21</v>
      </c>
      <c r="I179" s="3">
        <v>5</v>
      </c>
      <c r="J179" s="2">
        <v>18</v>
      </c>
      <c r="K179" s="2">
        <v>0</v>
      </c>
      <c r="L179" s="2">
        <v>25</v>
      </c>
      <c r="M179" s="2">
        <v>0</v>
      </c>
      <c r="N179" s="2">
        <v>0</v>
      </c>
      <c r="O179" s="2">
        <f t="shared" ref="O179:O188" si="14">SUM(J179:N179)</f>
        <v>43</v>
      </c>
    </row>
    <row r="180" spans="1:15" x14ac:dyDescent="0.2">
      <c r="A180" s="4" t="s">
        <v>1210</v>
      </c>
      <c r="B180" s="10" t="s">
        <v>1211</v>
      </c>
      <c r="C180" s="14" t="s">
        <v>1199</v>
      </c>
      <c r="D180" s="10"/>
      <c r="E180" s="3" t="s">
        <v>280</v>
      </c>
      <c r="F180" s="3" t="s">
        <v>1180</v>
      </c>
      <c r="G180" s="3" t="s">
        <v>25</v>
      </c>
      <c r="H180" s="3" t="s">
        <v>21</v>
      </c>
      <c r="I180" s="3">
        <v>5</v>
      </c>
      <c r="J180" s="3">
        <v>18</v>
      </c>
      <c r="K180" s="3">
        <v>0</v>
      </c>
      <c r="L180" s="3">
        <v>19</v>
      </c>
      <c r="M180" s="3">
        <v>8</v>
      </c>
      <c r="N180" s="3">
        <v>0</v>
      </c>
      <c r="O180" s="3">
        <f t="shared" si="14"/>
        <v>45</v>
      </c>
    </row>
    <row r="181" spans="1:15" x14ac:dyDescent="0.2">
      <c r="A181" s="4" t="s">
        <v>392</v>
      </c>
      <c r="B181" s="10" t="s">
        <v>393</v>
      </c>
      <c r="C181" s="14" t="s">
        <v>369</v>
      </c>
      <c r="D181" s="10"/>
      <c r="E181" s="3" t="s">
        <v>203</v>
      </c>
      <c r="F181" s="3" t="s">
        <v>332</v>
      </c>
      <c r="G181" s="3" t="s">
        <v>25</v>
      </c>
      <c r="H181" s="3" t="s">
        <v>67</v>
      </c>
      <c r="I181" s="3">
        <v>5</v>
      </c>
      <c r="J181" s="3">
        <v>18</v>
      </c>
      <c r="K181" s="3">
        <v>25</v>
      </c>
      <c r="L181" s="3">
        <v>6</v>
      </c>
      <c r="M181" s="3">
        <v>0</v>
      </c>
      <c r="N181" s="3">
        <v>0</v>
      </c>
      <c r="O181" s="3">
        <f t="shared" si="14"/>
        <v>49</v>
      </c>
    </row>
    <row r="182" spans="1:15" x14ac:dyDescent="0.2">
      <c r="A182" s="4" t="s">
        <v>1570</v>
      </c>
      <c r="B182" s="10" t="s">
        <v>1571</v>
      </c>
      <c r="C182" s="14" t="s">
        <v>1567</v>
      </c>
      <c r="D182" s="10"/>
      <c r="E182" s="3" t="s">
        <v>1501</v>
      </c>
      <c r="F182" s="3" t="s">
        <v>1502</v>
      </c>
      <c r="G182" s="3" t="s">
        <v>25</v>
      </c>
      <c r="H182" s="3" t="s">
        <v>67</v>
      </c>
      <c r="I182" s="3">
        <v>5</v>
      </c>
      <c r="J182" s="3">
        <v>11</v>
      </c>
      <c r="K182" s="3">
        <v>25</v>
      </c>
      <c r="L182" s="3">
        <v>6</v>
      </c>
      <c r="M182" s="3">
        <v>6</v>
      </c>
      <c r="N182" s="3">
        <v>6</v>
      </c>
      <c r="O182" s="3">
        <f t="shared" si="14"/>
        <v>54</v>
      </c>
    </row>
    <row r="183" spans="1:15" x14ac:dyDescent="0.2">
      <c r="A183" s="5" t="s">
        <v>133</v>
      </c>
      <c r="B183" s="6" t="s">
        <v>134</v>
      </c>
      <c r="C183" s="14" t="s">
        <v>99</v>
      </c>
      <c r="D183" s="6"/>
      <c r="E183" s="3" t="s">
        <v>65</v>
      </c>
      <c r="F183" s="3" t="s">
        <v>66</v>
      </c>
      <c r="G183" s="3" t="s">
        <v>25</v>
      </c>
      <c r="H183" s="3" t="s">
        <v>67</v>
      </c>
      <c r="I183" s="3">
        <v>5</v>
      </c>
      <c r="J183" s="3">
        <v>18</v>
      </c>
      <c r="K183" s="3">
        <v>25</v>
      </c>
      <c r="L183" s="3">
        <v>6</v>
      </c>
      <c r="M183" s="3">
        <v>6</v>
      </c>
      <c r="N183" s="3">
        <v>6</v>
      </c>
      <c r="O183" s="3">
        <f t="shared" si="14"/>
        <v>61</v>
      </c>
    </row>
    <row r="184" spans="1:15" x14ac:dyDescent="0.2">
      <c r="A184" s="4" t="s">
        <v>815</v>
      </c>
      <c r="B184" s="10" t="s">
        <v>816</v>
      </c>
      <c r="C184" s="14" t="s">
        <v>782</v>
      </c>
      <c r="D184" s="10"/>
      <c r="E184" s="3" t="s">
        <v>65</v>
      </c>
      <c r="F184" s="3" t="s">
        <v>675</v>
      </c>
      <c r="G184" s="3" t="s">
        <v>25</v>
      </c>
      <c r="H184" s="3" t="s">
        <v>67</v>
      </c>
      <c r="I184" s="3">
        <v>5</v>
      </c>
      <c r="J184" s="3">
        <v>18</v>
      </c>
      <c r="K184" s="3">
        <v>25</v>
      </c>
      <c r="L184" s="3">
        <v>6</v>
      </c>
      <c r="M184" s="3">
        <v>6</v>
      </c>
      <c r="N184" s="3">
        <v>6</v>
      </c>
      <c r="O184" s="3">
        <f t="shared" si="14"/>
        <v>61</v>
      </c>
    </row>
    <row r="185" spans="1:15" x14ac:dyDescent="0.2">
      <c r="A185" s="9" t="s">
        <v>179</v>
      </c>
      <c r="B185" s="10" t="s">
        <v>180</v>
      </c>
      <c r="C185" s="14" t="s">
        <v>181</v>
      </c>
      <c r="D185" s="10"/>
      <c r="E185" s="3" t="s">
        <v>144</v>
      </c>
      <c r="F185" s="3" t="s">
        <v>145</v>
      </c>
      <c r="G185" s="3" t="s">
        <v>25</v>
      </c>
      <c r="H185" s="3" t="s">
        <v>21</v>
      </c>
      <c r="I185" s="3">
        <v>5</v>
      </c>
      <c r="J185" s="3">
        <v>18</v>
      </c>
      <c r="K185" s="3">
        <v>16</v>
      </c>
      <c r="L185" s="3">
        <v>25</v>
      </c>
      <c r="M185" s="3">
        <v>6</v>
      </c>
      <c r="N185" s="3">
        <v>0</v>
      </c>
      <c r="O185" s="3">
        <f t="shared" si="14"/>
        <v>65</v>
      </c>
    </row>
    <row r="186" spans="1:15" x14ac:dyDescent="0.2">
      <c r="A186" s="4" t="s">
        <v>1214</v>
      </c>
      <c r="B186" s="10" t="s">
        <v>1215</v>
      </c>
      <c r="C186" s="14" t="s">
        <v>1199</v>
      </c>
      <c r="D186" s="10"/>
      <c r="E186" s="3" t="s">
        <v>280</v>
      </c>
      <c r="F186" s="3" t="s">
        <v>1180</v>
      </c>
      <c r="G186" s="3" t="s">
        <v>25</v>
      </c>
      <c r="H186" s="3" t="s">
        <v>21</v>
      </c>
      <c r="I186" s="3">
        <v>5</v>
      </c>
      <c r="J186" s="3">
        <v>18</v>
      </c>
      <c r="K186" s="3">
        <v>5</v>
      </c>
      <c r="L186" s="3">
        <v>19</v>
      </c>
      <c r="M186" s="3">
        <v>0</v>
      </c>
      <c r="N186" s="3">
        <v>35</v>
      </c>
      <c r="O186" s="3">
        <f t="shared" si="14"/>
        <v>77</v>
      </c>
    </row>
    <row r="187" spans="1:15" x14ac:dyDescent="0.2">
      <c r="A187" s="4" t="s">
        <v>651</v>
      </c>
      <c r="B187" s="10" t="s">
        <v>652</v>
      </c>
      <c r="C187" s="14" t="s">
        <v>602</v>
      </c>
      <c r="D187" s="10"/>
      <c r="E187" s="3" t="s">
        <v>576</v>
      </c>
      <c r="F187" s="3" t="s">
        <v>577</v>
      </c>
      <c r="G187" s="3" t="s">
        <v>25</v>
      </c>
      <c r="H187" s="3" t="s">
        <v>67</v>
      </c>
      <c r="I187" s="3">
        <v>5</v>
      </c>
      <c r="J187" s="3">
        <v>18</v>
      </c>
      <c r="K187" s="3">
        <v>25</v>
      </c>
      <c r="L187" s="3">
        <v>6</v>
      </c>
      <c r="M187" s="3">
        <v>30</v>
      </c>
      <c r="N187" s="3">
        <v>0</v>
      </c>
      <c r="O187" s="3">
        <f t="shared" si="14"/>
        <v>79</v>
      </c>
    </row>
    <row r="188" spans="1:15" x14ac:dyDescent="0.2">
      <c r="A188" s="4" t="s">
        <v>1235</v>
      </c>
      <c r="B188" s="10" t="s">
        <v>1236</v>
      </c>
      <c r="C188" s="14" t="s">
        <v>1228</v>
      </c>
      <c r="D188" s="10"/>
      <c r="E188" s="3" t="s">
        <v>280</v>
      </c>
      <c r="F188" s="3" t="s">
        <v>1180</v>
      </c>
      <c r="G188" s="3" t="s">
        <v>25</v>
      </c>
      <c r="H188" s="3" t="s">
        <v>67</v>
      </c>
      <c r="I188" s="3">
        <v>5</v>
      </c>
      <c r="J188" s="3">
        <v>18</v>
      </c>
      <c r="K188" s="3">
        <v>25</v>
      </c>
      <c r="L188" s="3">
        <v>25</v>
      </c>
      <c r="M188" s="3">
        <v>0</v>
      </c>
      <c r="N188" s="3">
        <v>11</v>
      </c>
      <c r="O188" s="3">
        <f t="shared" si="14"/>
        <v>79</v>
      </c>
    </row>
    <row r="189" spans="1:15" x14ac:dyDescent="0.2">
      <c r="A189" s="3" t="s">
        <v>2285</v>
      </c>
      <c r="B189" s="3" t="s">
        <v>2286</v>
      </c>
      <c r="C189" s="14" t="s">
        <v>2284</v>
      </c>
      <c r="E189" s="3" t="s">
        <v>2226</v>
      </c>
      <c r="F189" s="3" t="s">
        <v>2227</v>
      </c>
      <c r="G189" s="3" t="s">
        <v>25</v>
      </c>
      <c r="H189" s="3" t="s">
        <v>67</v>
      </c>
      <c r="I189" s="3">
        <v>5</v>
      </c>
      <c r="J189" s="3">
        <v>18</v>
      </c>
      <c r="K189" s="3">
        <v>25</v>
      </c>
      <c r="L189" s="3">
        <v>25</v>
      </c>
      <c r="M189" s="3">
        <v>6</v>
      </c>
      <c r="N189" s="3">
        <v>6</v>
      </c>
      <c r="O189" s="3">
        <v>80</v>
      </c>
    </row>
    <row r="190" spans="1:15" x14ac:dyDescent="0.2">
      <c r="A190" s="4" t="s">
        <v>857</v>
      </c>
      <c r="B190" s="10" t="s">
        <v>858</v>
      </c>
      <c r="C190" s="14" t="s">
        <v>782</v>
      </c>
      <c r="D190" s="10"/>
      <c r="E190" s="3" t="s">
        <v>65</v>
      </c>
      <c r="F190" s="3" t="s">
        <v>675</v>
      </c>
      <c r="G190" s="3" t="s">
        <v>25</v>
      </c>
      <c r="H190" s="3" t="s">
        <v>67</v>
      </c>
      <c r="I190" s="3">
        <v>5</v>
      </c>
      <c r="J190" s="3">
        <v>18</v>
      </c>
      <c r="K190" s="3">
        <v>25</v>
      </c>
      <c r="L190" s="3">
        <v>25</v>
      </c>
      <c r="M190" s="3">
        <v>6</v>
      </c>
      <c r="N190" s="3">
        <v>6</v>
      </c>
      <c r="O190" s="3">
        <f t="shared" ref="O190:O198" si="15">SUM(J190:N190)</f>
        <v>80</v>
      </c>
    </row>
    <row r="191" spans="1:15" x14ac:dyDescent="0.2">
      <c r="A191" s="4" t="s">
        <v>367</v>
      </c>
      <c r="B191" s="10" t="s">
        <v>368</v>
      </c>
      <c r="C191" s="14" t="s">
        <v>369</v>
      </c>
      <c r="D191" s="10"/>
      <c r="E191" s="3" t="s">
        <v>203</v>
      </c>
      <c r="F191" s="3" t="s">
        <v>332</v>
      </c>
      <c r="G191" s="3" t="s">
        <v>25</v>
      </c>
      <c r="H191" s="3" t="s">
        <v>67</v>
      </c>
      <c r="I191" s="3">
        <v>5</v>
      </c>
      <c r="J191" s="3">
        <v>18</v>
      </c>
      <c r="K191" s="3">
        <v>25</v>
      </c>
      <c r="L191" s="3">
        <v>14</v>
      </c>
      <c r="M191" s="3">
        <v>30</v>
      </c>
      <c r="N191" s="3">
        <v>0</v>
      </c>
      <c r="O191" s="3">
        <f t="shared" si="15"/>
        <v>87</v>
      </c>
    </row>
    <row r="192" spans="1:15" x14ac:dyDescent="0.2">
      <c r="A192" s="4" t="s">
        <v>885</v>
      </c>
      <c r="B192" s="10" t="s">
        <v>886</v>
      </c>
      <c r="C192" s="14" t="s">
        <v>782</v>
      </c>
      <c r="D192" s="10"/>
      <c r="E192" s="3" t="s">
        <v>65</v>
      </c>
      <c r="F192" s="3" t="s">
        <v>675</v>
      </c>
      <c r="G192" s="3" t="s">
        <v>25</v>
      </c>
      <c r="H192" s="3" t="s">
        <v>67</v>
      </c>
      <c r="I192" s="3">
        <v>5</v>
      </c>
      <c r="J192" s="3">
        <v>18</v>
      </c>
      <c r="K192" s="3">
        <v>25</v>
      </c>
      <c r="L192" s="3">
        <v>25</v>
      </c>
      <c r="M192" s="3">
        <v>30</v>
      </c>
      <c r="N192" s="3">
        <v>16</v>
      </c>
      <c r="O192" s="3">
        <f t="shared" si="15"/>
        <v>114</v>
      </c>
    </row>
    <row r="193" spans="1:15" x14ac:dyDescent="0.2">
      <c r="A193" s="4" t="s">
        <v>960</v>
      </c>
      <c r="B193" s="10" t="s">
        <v>961</v>
      </c>
      <c r="C193" s="14" t="s">
        <v>947</v>
      </c>
      <c r="D193" s="10"/>
      <c r="E193" s="3" t="s">
        <v>894</v>
      </c>
      <c r="F193" s="3" t="s">
        <v>895</v>
      </c>
      <c r="G193" s="3" t="s">
        <v>25</v>
      </c>
      <c r="H193" s="3" t="s">
        <v>21</v>
      </c>
      <c r="I193" s="3">
        <v>6</v>
      </c>
      <c r="J193" s="3">
        <v>3</v>
      </c>
      <c r="K193" s="3">
        <v>0</v>
      </c>
      <c r="L193" s="3">
        <v>0</v>
      </c>
      <c r="M193" s="3">
        <v>0</v>
      </c>
      <c r="N193" s="3">
        <v>0</v>
      </c>
      <c r="O193" s="3">
        <f t="shared" si="15"/>
        <v>3</v>
      </c>
    </row>
    <row r="194" spans="1:15" x14ac:dyDescent="0.2">
      <c r="A194" s="9" t="s">
        <v>172</v>
      </c>
      <c r="B194" s="10" t="s">
        <v>173</v>
      </c>
      <c r="C194" s="14" t="s">
        <v>161</v>
      </c>
      <c r="D194" s="10"/>
      <c r="E194" s="3" t="s">
        <v>144</v>
      </c>
      <c r="F194" s="3" t="s">
        <v>145</v>
      </c>
      <c r="G194" s="3" t="s">
        <v>25</v>
      </c>
      <c r="H194" s="3" t="s">
        <v>21</v>
      </c>
      <c r="I194" s="3">
        <v>6</v>
      </c>
      <c r="J194" s="3">
        <v>3</v>
      </c>
      <c r="K194" s="3">
        <v>0</v>
      </c>
      <c r="L194" s="3">
        <v>10</v>
      </c>
      <c r="M194" s="3">
        <v>0</v>
      </c>
      <c r="N194" s="3">
        <v>0</v>
      </c>
      <c r="O194" s="3">
        <f t="shared" si="15"/>
        <v>13</v>
      </c>
    </row>
    <row r="195" spans="1:15" x14ac:dyDescent="0.2">
      <c r="A195" s="4" t="s">
        <v>1889</v>
      </c>
      <c r="B195" s="10" t="s">
        <v>1890</v>
      </c>
      <c r="C195" s="14" t="s">
        <v>1866</v>
      </c>
      <c r="D195" s="10"/>
      <c r="E195" s="3" t="s">
        <v>1744</v>
      </c>
      <c r="F195" s="3" t="s">
        <v>1744</v>
      </c>
      <c r="G195" s="3" t="s">
        <v>25</v>
      </c>
      <c r="H195" s="3" t="s">
        <v>21</v>
      </c>
      <c r="I195" s="3">
        <v>6</v>
      </c>
      <c r="J195" s="3">
        <v>15</v>
      </c>
      <c r="K195" s="3">
        <v>0</v>
      </c>
      <c r="L195" s="3">
        <v>4</v>
      </c>
      <c r="M195" s="3">
        <v>0</v>
      </c>
      <c r="N195" s="3">
        <v>0</v>
      </c>
      <c r="O195" s="3">
        <f t="shared" si="15"/>
        <v>19</v>
      </c>
    </row>
    <row r="196" spans="1:15" x14ac:dyDescent="0.2">
      <c r="A196" s="4" t="s">
        <v>1399</v>
      </c>
      <c r="B196" s="10" t="s">
        <v>1400</v>
      </c>
      <c r="C196" s="14" t="s">
        <v>1396</v>
      </c>
      <c r="D196" s="10"/>
      <c r="E196" s="3" t="s">
        <v>203</v>
      </c>
      <c r="F196" s="3" t="s">
        <v>1268</v>
      </c>
      <c r="G196" s="3" t="s">
        <v>25</v>
      </c>
      <c r="H196" s="3" t="s">
        <v>67</v>
      </c>
      <c r="I196" s="3">
        <v>6</v>
      </c>
      <c r="J196" s="3">
        <v>11</v>
      </c>
      <c r="K196" s="3">
        <v>12</v>
      </c>
      <c r="L196" s="3">
        <v>0</v>
      </c>
      <c r="M196" s="3">
        <v>0</v>
      </c>
      <c r="N196" s="3">
        <v>0</v>
      </c>
      <c r="O196" s="3">
        <f t="shared" si="15"/>
        <v>23</v>
      </c>
    </row>
    <row r="197" spans="1:15" x14ac:dyDescent="0.2">
      <c r="A197" s="4" t="s">
        <v>1545</v>
      </c>
      <c r="B197" s="10" t="s">
        <v>1546</v>
      </c>
      <c r="C197" s="14" t="s">
        <v>1544</v>
      </c>
      <c r="D197" s="10"/>
      <c r="E197" s="3" t="s">
        <v>1501</v>
      </c>
      <c r="F197" s="3" t="s">
        <v>1502</v>
      </c>
      <c r="G197" s="3" t="s">
        <v>25</v>
      </c>
      <c r="H197" s="3" t="s">
        <v>21</v>
      </c>
      <c r="I197" s="3">
        <v>6</v>
      </c>
      <c r="J197" s="3">
        <v>3</v>
      </c>
      <c r="K197" s="3">
        <v>20</v>
      </c>
      <c r="L197" s="3">
        <v>0</v>
      </c>
      <c r="M197" s="3">
        <v>18</v>
      </c>
      <c r="N197" s="3">
        <v>0</v>
      </c>
      <c r="O197" s="3">
        <f t="shared" si="15"/>
        <v>41</v>
      </c>
    </row>
    <row r="198" spans="1:15" x14ac:dyDescent="0.2">
      <c r="A198" s="4" t="s">
        <v>1468</v>
      </c>
      <c r="B198" s="10" t="s">
        <v>1469</v>
      </c>
      <c r="C198" s="14" t="s">
        <v>1463</v>
      </c>
      <c r="D198" s="10"/>
      <c r="E198" s="3" t="s">
        <v>1443</v>
      </c>
      <c r="F198" s="3" t="s">
        <v>1444</v>
      </c>
      <c r="G198" s="3" t="s">
        <v>25</v>
      </c>
      <c r="H198" s="3" t="s">
        <v>67</v>
      </c>
      <c r="I198" s="3">
        <v>6</v>
      </c>
      <c r="J198" s="3">
        <v>11</v>
      </c>
      <c r="K198" s="3">
        <v>22</v>
      </c>
      <c r="L198" s="3">
        <v>6</v>
      </c>
      <c r="M198" s="3">
        <v>6</v>
      </c>
      <c r="N198" s="3">
        <v>6</v>
      </c>
      <c r="O198" s="3">
        <f t="shared" si="15"/>
        <v>51</v>
      </c>
    </row>
    <row r="199" spans="1:15" x14ac:dyDescent="0.2">
      <c r="A199" s="3" t="s">
        <v>2303</v>
      </c>
      <c r="B199" s="3" t="s">
        <v>2304</v>
      </c>
      <c r="C199" s="14" t="s">
        <v>2284</v>
      </c>
      <c r="E199" s="3" t="s">
        <v>2226</v>
      </c>
      <c r="F199" s="3" t="s">
        <v>2227</v>
      </c>
      <c r="G199" s="3" t="s">
        <v>25</v>
      </c>
      <c r="H199" s="3" t="s">
        <v>67</v>
      </c>
      <c r="I199" s="3">
        <v>6</v>
      </c>
      <c r="J199" s="3">
        <v>6</v>
      </c>
      <c r="K199" s="3">
        <v>25</v>
      </c>
      <c r="L199" s="3">
        <v>25</v>
      </c>
      <c r="M199" s="3">
        <v>0</v>
      </c>
      <c r="N199" s="3">
        <v>6</v>
      </c>
      <c r="O199" s="3">
        <v>62</v>
      </c>
    </row>
    <row r="200" spans="1:15" x14ac:dyDescent="0.2">
      <c r="A200" s="4" t="s">
        <v>1401</v>
      </c>
      <c r="B200" s="10" t="s">
        <v>1402</v>
      </c>
      <c r="C200" s="14" t="s">
        <v>1396</v>
      </c>
      <c r="D200" s="10"/>
      <c r="E200" s="3" t="s">
        <v>203</v>
      </c>
      <c r="F200" s="3" t="s">
        <v>1268</v>
      </c>
      <c r="G200" s="3" t="s">
        <v>25</v>
      </c>
      <c r="H200" s="3" t="s">
        <v>67</v>
      </c>
      <c r="I200" s="3">
        <v>6</v>
      </c>
      <c r="J200" s="3">
        <v>18</v>
      </c>
      <c r="K200" s="3">
        <v>25</v>
      </c>
      <c r="L200" s="3">
        <v>25</v>
      </c>
      <c r="M200" s="3">
        <v>0</v>
      </c>
      <c r="N200" s="3">
        <v>0</v>
      </c>
      <c r="O200" s="3">
        <f>SUM(J200:N200)</f>
        <v>68</v>
      </c>
    </row>
    <row r="201" spans="1:15" x14ac:dyDescent="0.2">
      <c r="A201" s="5" t="s">
        <v>105</v>
      </c>
      <c r="B201" s="6" t="s">
        <v>106</v>
      </c>
      <c r="C201" s="14" t="s">
        <v>99</v>
      </c>
      <c r="D201" s="6"/>
      <c r="E201" s="3" t="s">
        <v>65</v>
      </c>
      <c r="F201" s="3" t="s">
        <v>66</v>
      </c>
      <c r="G201" s="3" t="s">
        <v>25</v>
      </c>
      <c r="H201" s="3" t="s">
        <v>67</v>
      </c>
      <c r="I201" s="3">
        <v>6</v>
      </c>
      <c r="J201" s="3">
        <v>18</v>
      </c>
      <c r="K201" s="3">
        <v>25</v>
      </c>
      <c r="L201" s="3">
        <v>14</v>
      </c>
      <c r="M201" s="3">
        <v>6</v>
      </c>
      <c r="N201" s="3">
        <v>6</v>
      </c>
      <c r="O201" s="3">
        <f>SUM(J201:N201)</f>
        <v>69</v>
      </c>
    </row>
    <row r="202" spans="1:15" x14ac:dyDescent="0.2">
      <c r="A202" s="4" t="s">
        <v>1713</v>
      </c>
      <c r="B202" s="10" t="s">
        <v>1714</v>
      </c>
      <c r="C202" s="14" t="s">
        <v>1710</v>
      </c>
      <c r="D202" s="10"/>
      <c r="E202" s="3" t="s">
        <v>576</v>
      </c>
      <c r="F202" s="3" t="s">
        <v>1639</v>
      </c>
      <c r="G202" s="3" t="s">
        <v>25</v>
      </c>
      <c r="H202" s="3" t="s">
        <v>67</v>
      </c>
      <c r="I202" s="3">
        <v>6</v>
      </c>
      <c r="J202" s="3">
        <v>18</v>
      </c>
      <c r="K202" s="3">
        <v>25</v>
      </c>
      <c r="L202" s="3">
        <v>25</v>
      </c>
      <c r="M202" s="3">
        <v>30</v>
      </c>
      <c r="N202" s="3">
        <v>0</v>
      </c>
      <c r="O202" s="3">
        <f>SUM(J202:N202)</f>
        <v>98</v>
      </c>
    </row>
    <row r="203" spans="1:15" x14ac:dyDescent="0.2">
      <c r="A203" s="3" t="s">
        <v>2140</v>
      </c>
      <c r="B203" s="3" t="s">
        <v>2141</v>
      </c>
      <c r="C203" s="14" t="s">
        <v>2117</v>
      </c>
      <c r="E203" s="3" t="s">
        <v>18</v>
      </c>
      <c r="F203" s="3" t="s">
        <v>2091</v>
      </c>
      <c r="G203" s="3" t="s">
        <v>25</v>
      </c>
      <c r="H203" s="3" t="s">
        <v>21</v>
      </c>
      <c r="I203" s="3">
        <v>7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</row>
    <row r="204" spans="1:15" x14ac:dyDescent="0.2">
      <c r="A204" s="4" t="s">
        <v>536</v>
      </c>
      <c r="B204" s="10" t="s">
        <v>537</v>
      </c>
      <c r="C204" s="14" t="s">
        <v>472</v>
      </c>
      <c r="D204" s="10"/>
      <c r="E204" s="3" t="s">
        <v>203</v>
      </c>
      <c r="F204" s="3" t="s">
        <v>423</v>
      </c>
      <c r="G204" s="3" t="s">
        <v>25</v>
      </c>
      <c r="H204" s="3" t="s">
        <v>21</v>
      </c>
      <c r="I204" s="3">
        <v>7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f>SUM(J204:N204)</f>
        <v>0</v>
      </c>
    </row>
    <row r="205" spans="1:15" x14ac:dyDescent="0.2">
      <c r="A205" s="4" t="s">
        <v>1376</v>
      </c>
      <c r="B205" s="10" t="s">
        <v>1377</v>
      </c>
      <c r="C205" s="14" t="s">
        <v>1319</v>
      </c>
      <c r="D205" s="10"/>
      <c r="E205" s="3" t="s">
        <v>203</v>
      </c>
      <c r="F205" s="3" t="s">
        <v>1268</v>
      </c>
      <c r="G205" s="3" t="s">
        <v>25</v>
      </c>
      <c r="H205" s="3" t="s">
        <v>21</v>
      </c>
      <c r="I205" s="3">
        <v>7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f>SUM(J205:N205)</f>
        <v>0</v>
      </c>
    </row>
    <row r="206" spans="1:15" x14ac:dyDescent="0.2">
      <c r="A206" s="4" t="s">
        <v>1397</v>
      </c>
      <c r="B206" s="10" t="s">
        <v>1398</v>
      </c>
      <c r="C206" s="14" t="s">
        <v>1396</v>
      </c>
      <c r="D206" s="10"/>
      <c r="E206" s="3" t="s">
        <v>203</v>
      </c>
      <c r="F206" s="3" t="s">
        <v>1268</v>
      </c>
      <c r="G206" s="3" t="s">
        <v>25</v>
      </c>
      <c r="H206" s="3" t="s">
        <v>67</v>
      </c>
      <c r="I206" s="3">
        <v>7</v>
      </c>
      <c r="J206" s="3">
        <v>11</v>
      </c>
      <c r="K206" s="3">
        <v>0</v>
      </c>
      <c r="L206" s="3">
        <v>0</v>
      </c>
      <c r="M206" s="3">
        <v>0</v>
      </c>
      <c r="N206" s="3">
        <v>0</v>
      </c>
      <c r="O206" s="3">
        <f>SUM(J206:N206)</f>
        <v>11</v>
      </c>
    </row>
    <row r="207" spans="1:15" x14ac:dyDescent="0.2">
      <c r="A207" s="3" t="s">
        <v>2118</v>
      </c>
      <c r="B207" s="3" t="s">
        <v>2119</v>
      </c>
      <c r="C207" s="14" t="s">
        <v>2117</v>
      </c>
      <c r="E207" s="3" t="s">
        <v>18</v>
      </c>
      <c r="F207" s="3" t="s">
        <v>2091</v>
      </c>
      <c r="G207" s="3" t="s">
        <v>25</v>
      </c>
      <c r="H207" s="3" t="s">
        <v>21</v>
      </c>
      <c r="I207" s="3">
        <v>7</v>
      </c>
      <c r="J207" s="3">
        <v>3</v>
      </c>
      <c r="K207" s="3">
        <v>0</v>
      </c>
      <c r="L207" s="3">
        <v>10</v>
      </c>
      <c r="M207" s="3">
        <v>0</v>
      </c>
      <c r="N207" s="3">
        <v>0</v>
      </c>
      <c r="O207" s="3">
        <v>13</v>
      </c>
    </row>
    <row r="208" spans="1:15" x14ac:dyDescent="0.2">
      <c r="A208" s="3" t="s">
        <v>2126</v>
      </c>
      <c r="B208" s="3" t="s">
        <v>2127</v>
      </c>
      <c r="C208" s="14" t="s">
        <v>2117</v>
      </c>
      <c r="E208" s="3" t="s">
        <v>18</v>
      </c>
      <c r="F208" s="3" t="s">
        <v>2091</v>
      </c>
      <c r="G208" s="3" t="s">
        <v>25</v>
      </c>
      <c r="H208" s="3" t="s">
        <v>21</v>
      </c>
      <c r="I208" s="3">
        <v>7</v>
      </c>
      <c r="J208" s="3">
        <v>0</v>
      </c>
      <c r="K208" s="3">
        <v>0</v>
      </c>
      <c r="L208" s="3">
        <v>0</v>
      </c>
      <c r="M208" s="3">
        <v>8</v>
      </c>
      <c r="N208" s="3">
        <v>15</v>
      </c>
      <c r="O208" s="3">
        <v>23</v>
      </c>
    </row>
    <row r="209" spans="1:15" x14ac:dyDescent="0.2">
      <c r="A209" s="4" t="s">
        <v>845</v>
      </c>
      <c r="B209" s="10" t="s">
        <v>846</v>
      </c>
      <c r="C209" s="14" t="s">
        <v>782</v>
      </c>
      <c r="D209" s="10"/>
      <c r="E209" s="3" t="s">
        <v>65</v>
      </c>
      <c r="F209" s="3" t="s">
        <v>675</v>
      </c>
      <c r="G209" s="3" t="s">
        <v>25</v>
      </c>
      <c r="H209" s="3" t="s">
        <v>67</v>
      </c>
      <c r="I209" s="3">
        <v>7</v>
      </c>
      <c r="J209" s="3">
        <v>0</v>
      </c>
      <c r="K209" s="3">
        <v>25</v>
      </c>
      <c r="L209" s="3">
        <v>0</v>
      </c>
      <c r="M209" s="3">
        <v>0</v>
      </c>
      <c r="N209" s="3">
        <v>0</v>
      </c>
      <c r="O209" s="3">
        <f>SUM(J209:N209)</f>
        <v>25</v>
      </c>
    </row>
    <row r="210" spans="1:15" x14ac:dyDescent="0.2">
      <c r="A210" s="4" t="s">
        <v>1739</v>
      </c>
      <c r="B210" s="10" t="s">
        <v>1740</v>
      </c>
      <c r="C210" s="14" t="s">
        <v>1710</v>
      </c>
      <c r="D210" s="10"/>
      <c r="E210" s="3" t="s">
        <v>576</v>
      </c>
      <c r="F210" s="3" t="s">
        <v>1639</v>
      </c>
      <c r="G210" s="3" t="s">
        <v>25</v>
      </c>
      <c r="H210" s="3" t="s">
        <v>67</v>
      </c>
      <c r="I210" s="3">
        <v>7</v>
      </c>
      <c r="J210" s="3">
        <v>6</v>
      </c>
      <c r="K210" s="3">
        <v>20</v>
      </c>
      <c r="O210" s="3">
        <f>SUM(J210:N210)</f>
        <v>26</v>
      </c>
    </row>
    <row r="211" spans="1:15" x14ac:dyDescent="0.2">
      <c r="A211" s="4" t="s">
        <v>1901</v>
      </c>
      <c r="B211" s="10" t="s">
        <v>1902</v>
      </c>
      <c r="C211" s="14" t="s">
        <v>1866</v>
      </c>
      <c r="D211" s="10"/>
      <c r="E211" s="3" t="s">
        <v>1744</v>
      </c>
      <c r="F211" s="3" t="s">
        <v>1744</v>
      </c>
      <c r="G211" s="3" t="s">
        <v>25</v>
      </c>
      <c r="H211" s="3" t="s">
        <v>21</v>
      </c>
      <c r="I211" s="3">
        <v>7</v>
      </c>
      <c r="J211" s="3">
        <v>3</v>
      </c>
      <c r="K211" s="3">
        <v>0</v>
      </c>
      <c r="L211" s="3">
        <v>4</v>
      </c>
      <c r="M211" s="3">
        <v>30</v>
      </c>
      <c r="N211" s="3">
        <v>0</v>
      </c>
      <c r="O211" s="3">
        <f>SUM(J211:N211)</f>
        <v>37</v>
      </c>
    </row>
    <row r="212" spans="1:15" x14ac:dyDescent="0.2">
      <c r="A212" s="4" t="s">
        <v>1233</v>
      </c>
      <c r="B212" s="10" t="s">
        <v>1234</v>
      </c>
      <c r="C212" s="14" t="s">
        <v>1228</v>
      </c>
      <c r="D212" s="10"/>
      <c r="E212" s="3" t="s">
        <v>280</v>
      </c>
      <c r="F212" s="3" t="s">
        <v>1180</v>
      </c>
      <c r="G212" s="3" t="s">
        <v>25</v>
      </c>
      <c r="H212" s="3" t="s">
        <v>67</v>
      </c>
      <c r="I212" s="3">
        <v>7</v>
      </c>
      <c r="J212" s="3">
        <v>18</v>
      </c>
      <c r="K212" s="3">
        <v>15</v>
      </c>
      <c r="L212" s="3">
        <v>6</v>
      </c>
      <c r="M212" s="3">
        <v>0</v>
      </c>
      <c r="N212" s="3">
        <v>4</v>
      </c>
      <c r="O212" s="3">
        <f>SUM(J212:N212)</f>
        <v>43</v>
      </c>
    </row>
    <row r="213" spans="1:15" x14ac:dyDescent="0.2">
      <c r="A213" s="3" t="s">
        <v>2400</v>
      </c>
      <c r="B213" s="3" t="s">
        <v>2401</v>
      </c>
      <c r="C213" s="14" t="s">
        <v>2402</v>
      </c>
      <c r="E213" s="3" t="s">
        <v>2366</v>
      </c>
      <c r="F213" s="3" t="s">
        <v>2367</v>
      </c>
      <c r="G213" s="3" t="s">
        <v>25</v>
      </c>
      <c r="H213" s="3" t="s">
        <v>67</v>
      </c>
      <c r="I213" s="3">
        <v>7</v>
      </c>
      <c r="J213" s="3">
        <v>5</v>
      </c>
      <c r="K213" s="3">
        <v>9</v>
      </c>
      <c r="L213" s="3">
        <v>25</v>
      </c>
      <c r="M213" s="3">
        <v>6</v>
      </c>
      <c r="N213" s="3">
        <v>6</v>
      </c>
      <c r="O213" s="3">
        <v>51</v>
      </c>
    </row>
    <row r="214" spans="1:15" x14ac:dyDescent="0.2">
      <c r="A214" s="5" t="s">
        <v>101</v>
      </c>
      <c r="B214" s="6" t="s">
        <v>102</v>
      </c>
      <c r="C214" s="14" t="s">
        <v>99</v>
      </c>
      <c r="D214" s="6"/>
      <c r="E214" s="3" t="s">
        <v>65</v>
      </c>
      <c r="F214" s="3" t="s">
        <v>66</v>
      </c>
      <c r="G214" s="3" t="s">
        <v>25</v>
      </c>
      <c r="H214" s="3" t="s">
        <v>67</v>
      </c>
      <c r="I214" s="3">
        <v>7</v>
      </c>
      <c r="J214" s="3">
        <v>18</v>
      </c>
      <c r="K214" s="3">
        <v>25</v>
      </c>
      <c r="L214" s="3">
        <v>25</v>
      </c>
      <c r="M214" s="3">
        <v>16</v>
      </c>
      <c r="N214" s="3">
        <v>6</v>
      </c>
      <c r="O214" s="3">
        <f t="shared" ref="O214:O251" si="16">SUM(J214:N214)</f>
        <v>90</v>
      </c>
    </row>
    <row r="215" spans="1:15" x14ac:dyDescent="0.2">
      <c r="A215" s="4" t="s">
        <v>813</v>
      </c>
      <c r="B215" s="10" t="s">
        <v>814</v>
      </c>
      <c r="C215" s="14" t="s">
        <v>782</v>
      </c>
      <c r="D215" s="10"/>
      <c r="E215" s="3" t="s">
        <v>65</v>
      </c>
      <c r="F215" s="3" t="s">
        <v>675</v>
      </c>
      <c r="G215" s="3" t="s">
        <v>25</v>
      </c>
      <c r="H215" s="3" t="s">
        <v>67</v>
      </c>
      <c r="I215" s="3">
        <v>7</v>
      </c>
      <c r="J215" s="3">
        <v>11</v>
      </c>
      <c r="K215" s="3">
        <v>25</v>
      </c>
      <c r="L215" s="3">
        <v>25</v>
      </c>
      <c r="M215" s="3">
        <v>20</v>
      </c>
      <c r="N215" s="3">
        <v>16</v>
      </c>
      <c r="O215" s="3">
        <f t="shared" si="16"/>
        <v>97</v>
      </c>
    </row>
    <row r="216" spans="1:15" x14ac:dyDescent="0.2">
      <c r="A216" s="4" t="s">
        <v>552</v>
      </c>
      <c r="B216" s="10" t="s">
        <v>553</v>
      </c>
      <c r="C216" s="14" t="s">
        <v>472</v>
      </c>
      <c r="D216" s="10"/>
      <c r="E216" s="3" t="s">
        <v>203</v>
      </c>
      <c r="F216" s="3" t="s">
        <v>423</v>
      </c>
      <c r="G216" s="3" t="s">
        <v>25</v>
      </c>
      <c r="H216" s="3" t="s">
        <v>21</v>
      </c>
      <c r="I216" s="3">
        <v>8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f t="shared" si="16"/>
        <v>0</v>
      </c>
    </row>
    <row r="217" spans="1:15" x14ac:dyDescent="0.2">
      <c r="A217" s="4" t="s">
        <v>534</v>
      </c>
      <c r="B217" s="10" t="s">
        <v>535</v>
      </c>
      <c r="C217" s="14" t="s">
        <v>472</v>
      </c>
      <c r="D217" s="10"/>
      <c r="E217" s="3" t="s">
        <v>203</v>
      </c>
      <c r="F217" s="3" t="s">
        <v>423</v>
      </c>
      <c r="G217" s="3" t="s">
        <v>25</v>
      </c>
      <c r="H217" s="3" t="s">
        <v>21</v>
      </c>
      <c r="I217" s="3">
        <v>8</v>
      </c>
      <c r="J217" s="3">
        <v>3</v>
      </c>
      <c r="K217" s="3">
        <v>0</v>
      </c>
      <c r="L217" s="3">
        <v>0</v>
      </c>
      <c r="M217" s="3">
        <v>0</v>
      </c>
      <c r="N217" s="3">
        <v>0</v>
      </c>
      <c r="O217" s="3">
        <f t="shared" si="16"/>
        <v>3</v>
      </c>
    </row>
    <row r="218" spans="1:15" x14ac:dyDescent="0.2">
      <c r="A218" s="4" t="s">
        <v>316</v>
      </c>
      <c r="B218" s="10" t="s">
        <v>317</v>
      </c>
      <c r="C218" s="14" t="s">
        <v>315</v>
      </c>
      <c r="D218" s="10"/>
      <c r="E218" s="3" t="s">
        <v>280</v>
      </c>
      <c r="F218" s="3" t="s">
        <v>281</v>
      </c>
      <c r="G218" s="3" t="s">
        <v>25</v>
      </c>
      <c r="H218" s="3" t="s">
        <v>21</v>
      </c>
      <c r="I218" s="3">
        <v>8</v>
      </c>
      <c r="J218" s="3">
        <v>6</v>
      </c>
      <c r="K218" s="3">
        <v>0</v>
      </c>
      <c r="L218" s="3">
        <v>4</v>
      </c>
      <c r="M218" s="3">
        <v>0</v>
      </c>
      <c r="N218" s="3">
        <v>0</v>
      </c>
      <c r="O218" s="3">
        <f t="shared" si="16"/>
        <v>10</v>
      </c>
    </row>
    <row r="219" spans="1:15" x14ac:dyDescent="0.2">
      <c r="A219" s="4" t="s">
        <v>489</v>
      </c>
      <c r="B219" s="10" t="s">
        <v>490</v>
      </c>
      <c r="C219" s="14" t="s">
        <v>472</v>
      </c>
      <c r="D219" s="10"/>
      <c r="E219" s="3" t="s">
        <v>203</v>
      </c>
      <c r="F219" s="3" t="s">
        <v>423</v>
      </c>
      <c r="G219" s="3" t="s">
        <v>25</v>
      </c>
      <c r="H219" s="3" t="s">
        <v>21</v>
      </c>
      <c r="I219" s="3">
        <v>8</v>
      </c>
      <c r="J219" s="3">
        <v>3</v>
      </c>
      <c r="K219" s="3">
        <v>0</v>
      </c>
      <c r="L219" s="3">
        <v>4</v>
      </c>
      <c r="M219" s="3">
        <v>8</v>
      </c>
      <c r="N219" s="3">
        <v>0</v>
      </c>
      <c r="O219" s="3">
        <f t="shared" si="16"/>
        <v>15</v>
      </c>
    </row>
    <row r="220" spans="1:15" x14ac:dyDescent="0.2">
      <c r="A220" s="4" t="s">
        <v>1600</v>
      </c>
      <c r="B220" s="10" t="s">
        <v>1601</v>
      </c>
      <c r="C220" s="14" t="s">
        <v>1567</v>
      </c>
      <c r="D220" s="10"/>
      <c r="E220" s="3" t="s">
        <v>1501</v>
      </c>
      <c r="F220" s="3" t="s">
        <v>1502</v>
      </c>
      <c r="G220" s="3" t="s">
        <v>25</v>
      </c>
      <c r="H220" s="3" t="s">
        <v>67</v>
      </c>
      <c r="I220" s="3">
        <v>8</v>
      </c>
      <c r="J220" s="3">
        <v>6</v>
      </c>
      <c r="K220" s="3">
        <v>9</v>
      </c>
      <c r="L220" s="3">
        <v>0</v>
      </c>
      <c r="M220" s="3">
        <v>0</v>
      </c>
      <c r="N220" s="3">
        <v>0</v>
      </c>
      <c r="O220" s="3">
        <f t="shared" si="16"/>
        <v>15</v>
      </c>
    </row>
    <row r="221" spans="1:15" x14ac:dyDescent="0.2">
      <c r="A221" s="4" t="s">
        <v>520</v>
      </c>
      <c r="B221" s="10" t="s">
        <v>521</v>
      </c>
      <c r="C221" s="14" t="s">
        <v>472</v>
      </c>
      <c r="D221" s="10"/>
      <c r="E221" s="3" t="s">
        <v>203</v>
      </c>
      <c r="F221" s="3" t="s">
        <v>423</v>
      </c>
      <c r="G221" s="3" t="s">
        <v>25</v>
      </c>
      <c r="H221" s="3" t="s">
        <v>21</v>
      </c>
      <c r="I221" s="3">
        <v>8</v>
      </c>
      <c r="J221" s="3">
        <v>3</v>
      </c>
      <c r="K221" s="3">
        <v>14</v>
      </c>
      <c r="L221" s="3">
        <v>0</v>
      </c>
      <c r="M221" s="3">
        <v>0</v>
      </c>
      <c r="N221" s="3">
        <v>0</v>
      </c>
      <c r="O221" s="3">
        <f t="shared" si="16"/>
        <v>17</v>
      </c>
    </row>
    <row r="222" spans="1:15" x14ac:dyDescent="0.2">
      <c r="A222" s="4" t="s">
        <v>952</v>
      </c>
      <c r="B222" s="10" t="s">
        <v>953</v>
      </c>
      <c r="C222" s="14" t="s">
        <v>947</v>
      </c>
      <c r="D222" s="10"/>
      <c r="E222" s="3" t="s">
        <v>894</v>
      </c>
      <c r="F222" s="3" t="s">
        <v>895</v>
      </c>
      <c r="G222" s="3" t="s">
        <v>25</v>
      </c>
      <c r="H222" s="3" t="s">
        <v>21</v>
      </c>
      <c r="I222" s="3">
        <v>8</v>
      </c>
      <c r="J222" s="3">
        <v>18</v>
      </c>
      <c r="K222" s="3">
        <v>0</v>
      </c>
      <c r="L222" s="3">
        <v>0</v>
      </c>
      <c r="M222" s="3">
        <v>0</v>
      </c>
      <c r="N222" s="3">
        <v>0</v>
      </c>
      <c r="O222" s="3">
        <f t="shared" si="16"/>
        <v>18</v>
      </c>
    </row>
    <row r="223" spans="1:15" x14ac:dyDescent="0.2">
      <c r="A223" s="4" t="s">
        <v>1110</v>
      </c>
      <c r="B223" s="10" t="s">
        <v>1111</v>
      </c>
      <c r="C223" s="14" t="s">
        <v>1097</v>
      </c>
      <c r="D223" s="10"/>
      <c r="E223" s="3" t="s">
        <v>144</v>
      </c>
      <c r="F223" s="3" t="s">
        <v>1094</v>
      </c>
      <c r="G223" s="3" t="s">
        <v>25</v>
      </c>
      <c r="H223" s="3" t="s">
        <v>21</v>
      </c>
      <c r="I223" s="3">
        <v>8</v>
      </c>
      <c r="J223" s="3">
        <v>0</v>
      </c>
      <c r="K223" s="3">
        <v>6</v>
      </c>
      <c r="L223" s="3">
        <v>20</v>
      </c>
      <c r="M223" s="3">
        <v>0</v>
      </c>
      <c r="N223" s="3">
        <v>0</v>
      </c>
      <c r="O223" s="3">
        <f t="shared" si="16"/>
        <v>26</v>
      </c>
    </row>
    <row r="224" spans="1:15" x14ac:dyDescent="0.2">
      <c r="A224" s="4" t="s">
        <v>1602</v>
      </c>
      <c r="B224" s="10" t="s">
        <v>1603</v>
      </c>
      <c r="C224" s="14" t="s">
        <v>1567</v>
      </c>
      <c r="D224" s="10"/>
      <c r="E224" s="3" t="s">
        <v>1501</v>
      </c>
      <c r="F224" s="3" t="s">
        <v>1502</v>
      </c>
      <c r="G224" s="3" t="s">
        <v>25</v>
      </c>
      <c r="H224" s="3" t="s">
        <v>67</v>
      </c>
      <c r="I224" s="3">
        <v>8</v>
      </c>
      <c r="J224" s="3">
        <v>6</v>
      </c>
      <c r="K224" s="3">
        <v>0</v>
      </c>
      <c r="L224" s="3">
        <v>14</v>
      </c>
      <c r="M224" s="3">
        <v>6</v>
      </c>
      <c r="N224" s="3">
        <v>0</v>
      </c>
      <c r="O224" s="3">
        <f t="shared" si="16"/>
        <v>26</v>
      </c>
    </row>
    <row r="225" spans="1:15" x14ac:dyDescent="0.2">
      <c r="A225" s="4" t="s">
        <v>1962</v>
      </c>
      <c r="B225" s="10" t="s">
        <v>1963</v>
      </c>
      <c r="C225" s="14" t="s">
        <v>1866</v>
      </c>
      <c r="D225" s="10"/>
      <c r="E225" s="3" t="s">
        <v>1744</v>
      </c>
      <c r="F225" s="3" t="s">
        <v>1744</v>
      </c>
      <c r="G225" s="3" t="s">
        <v>25</v>
      </c>
      <c r="H225" s="3" t="s">
        <v>21</v>
      </c>
      <c r="I225" s="3">
        <v>8</v>
      </c>
      <c r="J225" s="3">
        <v>18</v>
      </c>
      <c r="K225" s="3">
        <v>0</v>
      </c>
      <c r="L225" s="3">
        <v>10</v>
      </c>
      <c r="M225" s="3">
        <v>0</v>
      </c>
      <c r="N225" s="3">
        <v>0</v>
      </c>
      <c r="O225" s="3">
        <f t="shared" si="16"/>
        <v>28</v>
      </c>
    </row>
    <row r="226" spans="1:15" x14ac:dyDescent="0.2">
      <c r="A226" s="4" t="s">
        <v>265</v>
      </c>
      <c r="B226" s="10" t="s">
        <v>266</v>
      </c>
      <c r="C226" s="14" t="s">
        <v>232</v>
      </c>
      <c r="D226" s="10"/>
      <c r="E226" s="3" t="s">
        <v>203</v>
      </c>
      <c r="F226" s="3" t="s">
        <v>204</v>
      </c>
      <c r="G226" s="3" t="s">
        <v>25</v>
      </c>
      <c r="H226" s="3" t="s">
        <v>21</v>
      </c>
      <c r="I226" s="3">
        <v>8</v>
      </c>
      <c r="J226" s="3">
        <v>0</v>
      </c>
      <c r="K226" s="3">
        <v>11</v>
      </c>
      <c r="L226" s="3">
        <v>0</v>
      </c>
      <c r="M226" s="3">
        <v>18</v>
      </c>
      <c r="N226" s="3">
        <v>0</v>
      </c>
      <c r="O226" s="3">
        <f t="shared" si="16"/>
        <v>29</v>
      </c>
    </row>
    <row r="227" spans="1:15" x14ac:dyDescent="0.2">
      <c r="A227" s="4" t="s">
        <v>563</v>
      </c>
      <c r="B227" s="10" t="s">
        <v>564</v>
      </c>
      <c r="C227" s="14" t="s">
        <v>560</v>
      </c>
      <c r="D227" s="10"/>
      <c r="E227" s="3" t="s">
        <v>203</v>
      </c>
      <c r="F227" s="3" t="s">
        <v>423</v>
      </c>
      <c r="G227" s="3" t="s">
        <v>25</v>
      </c>
      <c r="H227" s="3" t="s">
        <v>67</v>
      </c>
      <c r="I227" s="3">
        <v>8</v>
      </c>
      <c r="J227" s="3">
        <v>0</v>
      </c>
      <c r="K227" s="3">
        <v>25</v>
      </c>
      <c r="L227" s="3">
        <v>0</v>
      </c>
      <c r="M227" s="3">
        <v>6</v>
      </c>
      <c r="N227" s="3">
        <v>0</v>
      </c>
      <c r="O227" s="3">
        <f t="shared" si="16"/>
        <v>31</v>
      </c>
    </row>
    <row r="228" spans="1:15" x14ac:dyDescent="0.2">
      <c r="A228" s="4" t="s">
        <v>653</v>
      </c>
      <c r="B228" s="10" t="s">
        <v>654</v>
      </c>
      <c r="C228" s="14" t="s">
        <v>602</v>
      </c>
      <c r="D228" s="10"/>
      <c r="E228" s="3" t="s">
        <v>576</v>
      </c>
      <c r="F228" s="3" t="s">
        <v>577</v>
      </c>
      <c r="G228" s="3" t="s">
        <v>25</v>
      </c>
      <c r="H228" s="3" t="s">
        <v>67</v>
      </c>
      <c r="I228" s="3">
        <v>8</v>
      </c>
      <c r="J228" s="3">
        <v>13</v>
      </c>
      <c r="K228" s="3">
        <v>25</v>
      </c>
      <c r="L228" s="3">
        <v>6</v>
      </c>
      <c r="M228" s="3">
        <v>0</v>
      </c>
      <c r="N228" s="3">
        <v>0</v>
      </c>
      <c r="O228" s="3">
        <f t="shared" si="16"/>
        <v>44</v>
      </c>
    </row>
    <row r="229" spans="1:15" x14ac:dyDescent="0.2">
      <c r="A229" s="4" t="s">
        <v>1555</v>
      </c>
      <c r="B229" s="10" t="s">
        <v>1556</v>
      </c>
      <c r="C229" s="14" t="s">
        <v>1544</v>
      </c>
      <c r="D229" s="10"/>
      <c r="E229" s="3" t="s">
        <v>1501</v>
      </c>
      <c r="F229" s="3" t="s">
        <v>1502</v>
      </c>
      <c r="G229" s="3" t="s">
        <v>25</v>
      </c>
      <c r="H229" s="3" t="s">
        <v>21</v>
      </c>
      <c r="I229" s="3">
        <v>8</v>
      </c>
      <c r="J229" s="3">
        <v>0</v>
      </c>
      <c r="K229" s="3">
        <v>20</v>
      </c>
      <c r="L229" s="3">
        <v>0</v>
      </c>
      <c r="M229" s="3">
        <v>0</v>
      </c>
      <c r="N229" s="3">
        <v>25</v>
      </c>
      <c r="O229" s="3">
        <f t="shared" si="16"/>
        <v>45</v>
      </c>
    </row>
    <row r="230" spans="1:15" x14ac:dyDescent="0.2">
      <c r="A230" s="4" t="s">
        <v>1588</v>
      </c>
      <c r="B230" s="10" t="s">
        <v>1589</v>
      </c>
      <c r="C230" s="14" t="s">
        <v>1567</v>
      </c>
      <c r="D230" s="10"/>
      <c r="E230" s="3" t="s">
        <v>1501</v>
      </c>
      <c r="F230" s="3" t="s">
        <v>1502</v>
      </c>
      <c r="G230" s="3" t="s">
        <v>25</v>
      </c>
      <c r="H230" s="3" t="s">
        <v>67</v>
      </c>
      <c r="I230" s="3">
        <v>8</v>
      </c>
      <c r="J230" s="3">
        <v>11</v>
      </c>
      <c r="K230" s="3">
        <v>25</v>
      </c>
      <c r="L230" s="3">
        <v>6</v>
      </c>
      <c r="M230" s="3">
        <v>0</v>
      </c>
      <c r="N230" s="3">
        <v>6</v>
      </c>
      <c r="O230" s="3">
        <f t="shared" si="16"/>
        <v>48</v>
      </c>
    </row>
    <row r="231" spans="1:15" x14ac:dyDescent="0.2">
      <c r="A231" s="4" t="s">
        <v>410</v>
      </c>
      <c r="B231" s="10" t="s">
        <v>411</v>
      </c>
      <c r="C231" s="14" t="s">
        <v>369</v>
      </c>
      <c r="D231" s="10"/>
      <c r="E231" s="3" t="s">
        <v>203</v>
      </c>
      <c r="F231" s="3" t="s">
        <v>332</v>
      </c>
      <c r="G231" s="3" t="s">
        <v>25</v>
      </c>
      <c r="H231" s="3" t="s">
        <v>67</v>
      </c>
      <c r="I231" s="3">
        <v>8</v>
      </c>
      <c r="J231" s="3">
        <v>18</v>
      </c>
      <c r="K231" s="3">
        <v>25</v>
      </c>
      <c r="L231" s="3">
        <v>6</v>
      </c>
      <c r="M231" s="3">
        <v>0</v>
      </c>
      <c r="N231" s="3">
        <v>0</v>
      </c>
      <c r="O231" s="3">
        <f t="shared" si="16"/>
        <v>49</v>
      </c>
    </row>
    <row r="232" spans="1:15" x14ac:dyDescent="0.2">
      <c r="A232" s="4" t="s">
        <v>1887</v>
      </c>
      <c r="B232" s="10" t="s">
        <v>1888</v>
      </c>
      <c r="C232" s="14" t="s">
        <v>1866</v>
      </c>
      <c r="D232" s="10"/>
      <c r="E232" s="3" t="s">
        <v>1744</v>
      </c>
      <c r="F232" s="3" t="s">
        <v>1744</v>
      </c>
      <c r="G232" s="3" t="s">
        <v>25</v>
      </c>
      <c r="H232" s="3" t="s">
        <v>21</v>
      </c>
      <c r="I232" s="3">
        <v>8</v>
      </c>
      <c r="J232" s="3">
        <v>13</v>
      </c>
      <c r="K232" s="3">
        <v>18</v>
      </c>
      <c r="L232" s="3">
        <v>0</v>
      </c>
      <c r="M232" s="3">
        <v>4</v>
      </c>
      <c r="N232" s="3">
        <v>18</v>
      </c>
      <c r="O232" s="3">
        <f t="shared" si="16"/>
        <v>53</v>
      </c>
    </row>
    <row r="233" spans="1:15" x14ac:dyDescent="0.2">
      <c r="A233" s="5" t="s">
        <v>137</v>
      </c>
      <c r="B233" s="6" t="s">
        <v>138</v>
      </c>
      <c r="C233" s="14" t="s">
        <v>99</v>
      </c>
      <c r="D233" s="6"/>
      <c r="E233" s="3" t="s">
        <v>65</v>
      </c>
      <c r="F233" s="3" t="s">
        <v>66</v>
      </c>
      <c r="G233" s="3" t="s">
        <v>25</v>
      </c>
      <c r="H233" s="3" t="s">
        <v>67</v>
      </c>
      <c r="I233" s="3">
        <v>8</v>
      </c>
      <c r="J233" s="3">
        <v>18</v>
      </c>
      <c r="K233" s="3">
        <v>16</v>
      </c>
      <c r="L233" s="3">
        <v>14</v>
      </c>
      <c r="M233" s="3">
        <v>6</v>
      </c>
      <c r="N233" s="3">
        <v>0</v>
      </c>
      <c r="O233" s="3">
        <f t="shared" si="16"/>
        <v>54</v>
      </c>
    </row>
    <row r="234" spans="1:15" x14ac:dyDescent="0.2">
      <c r="A234" s="4" t="s">
        <v>881</v>
      </c>
      <c r="B234" s="10" t="s">
        <v>882</v>
      </c>
      <c r="C234" s="14" t="s">
        <v>782</v>
      </c>
      <c r="D234" s="10"/>
      <c r="E234" s="3" t="s">
        <v>65</v>
      </c>
      <c r="F234" s="3" t="s">
        <v>675</v>
      </c>
      <c r="G234" s="3" t="s">
        <v>25</v>
      </c>
      <c r="H234" s="3" t="s">
        <v>67</v>
      </c>
      <c r="I234" s="3">
        <v>8</v>
      </c>
      <c r="J234" s="3">
        <v>11</v>
      </c>
      <c r="K234" s="3">
        <v>12</v>
      </c>
      <c r="L234" s="3">
        <v>14</v>
      </c>
      <c r="M234" s="3">
        <v>6</v>
      </c>
      <c r="N234" s="3">
        <v>16</v>
      </c>
      <c r="O234" s="3">
        <f t="shared" si="16"/>
        <v>59</v>
      </c>
    </row>
    <row r="235" spans="1:15" x14ac:dyDescent="0.2">
      <c r="A235" s="4" t="s">
        <v>1731</v>
      </c>
      <c r="B235" s="10" t="s">
        <v>1732</v>
      </c>
      <c r="C235" s="14" t="s">
        <v>1710</v>
      </c>
      <c r="D235" s="10"/>
      <c r="E235" s="3" t="s">
        <v>576</v>
      </c>
      <c r="F235" s="3" t="s">
        <v>1639</v>
      </c>
      <c r="G235" s="3" t="s">
        <v>25</v>
      </c>
      <c r="H235" s="3" t="s">
        <v>67</v>
      </c>
      <c r="I235" s="3">
        <v>8</v>
      </c>
      <c r="J235" s="3">
        <v>18</v>
      </c>
      <c r="K235" s="3">
        <v>25</v>
      </c>
      <c r="L235" s="3">
        <v>25</v>
      </c>
      <c r="M235" s="3">
        <v>6</v>
      </c>
      <c r="N235" s="3">
        <v>0</v>
      </c>
      <c r="O235" s="3">
        <f t="shared" si="16"/>
        <v>74</v>
      </c>
    </row>
    <row r="236" spans="1:15" x14ac:dyDescent="0.2">
      <c r="A236" s="4" t="s">
        <v>847</v>
      </c>
      <c r="B236" s="10" t="s">
        <v>848</v>
      </c>
      <c r="C236" s="14" t="s">
        <v>782</v>
      </c>
      <c r="D236" s="10"/>
      <c r="E236" s="3" t="s">
        <v>65</v>
      </c>
      <c r="F236" s="3" t="s">
        <v>675</v>
      </c>
      <c r="G236" s="3" t="s">
        <v>25</v>
      </c>
      <c r="H236" s="3" t="s">
        <v>67</v>
      </c>
      <c r="I236" s="3">
        <v>8</v>
      </c>
      <c r="J236" s="3">
        <v>18</v>
      </c>
      <c r="K236" s="3">
        <v>25</v>
      </c>
      <c r="L236" s="3">
        <v>25</v>
      </c>
      <c r="M236" s="3">
        <v>20</v>
      </c>
      <c r="N236" s="3">
        <v>16</v>
      </c>
      <c r="O236" s="3">
        <f t="shared" si="16"/>
        <v>104</v>
      </c>
    </row>
    <row r="237" spans="1:15" x14ac:dyDescent="0.2">
      <c r="A237" s="9" t="s">
        <v>170</v>
      </c>
      <c r="B237" s="10" t="s">
        <v>171</v>
      </c>
      <c r="C237" s="14" t="s">
        <v>161</v>
      </c>
      <c r="D237" s="10"/>
      <c r="E237" s="3" t="s">
        <v>144</v>
      </c>
      <c r="F237" s="3" t="s">
        <v>145</v>
      </c>
      <c r="G237" s="3" t="s">
        <v>25</v>
      </c>
      <c r="H237" s="3" t="s">
        <v>21</v>
      </c>
      <c r="I237" s="3">
        <v>9</v>
      </c>
      <c r="J237" s="3">
        <v>3</v>
      </c>
      <c r="K237" s="3">
        <v>0</v>
      </c>
      <c r="L237" s="3">
        <v>0</v>
      </c>
      <c r="M237" s="3">
        <v>0</v>
      </c>
      <c r="N237" s="3">
        <v>0</v>
      </c>
      <c r="O237" s="3">
        <f t="shared" si="16"/>
        <v>3</v>
      </c>
    </row>
    <row r="238" spans="1:15" x14ac:dyDescent="0.2">
      <c r="A238" s="4" t="s">
        <v>1563</v>
      </c>
      <c r="B238" s="10" t="s">
        <v>1564</v>
      </c>
      <c r="C238" s="14" t="s">
        <v>1544</v>
      </c>
      <c r="D238" s="10"/>
      <c r="E238" s="3" t="s">
        <v>1501</v>
      </c>
      <c r="F238" s="3" t="s">
        <v>1502</v>
      </c>
      <c r="G238" s="3" t="s">
        <v>25</v>
      </c>
      <c r="H238" s="3" t="s">
        <v>21</v>
      </c>
      <c r="I238" s="3">
        <v>9</v>
      </c>
      <c r="J238" s="3">
        <v>0</v>
      </c>
      <c r="K238" s="3">
        <v>20</v>
      </c>
      <c r="L238" s="3">
        <v>0</v>
      </c>
      <c r="M238" s="3">
        <v>18</v>
      </c>
      <c r="N238" s="3">
        <v>0</v>
      </c>
      <c r="O238" s="3">
        <f t="shared" si="16"/>
        <v>38</v>
      </c>
    </row>
    <row r="239" spans="1:15" x14ac:dyDescent="0.2">
      <c r="A239" s="4" t="s">
        <v>1492</v>
      </c>
      <c r="B239" s="10" t="s">
        <v>1493</v>
      </c>
      <c r="C239" s="14" t="s">
        <v>1463</v>
      </c>
      <c r="D239" s="10"/>
      <c r="E239" s="3" t="s">
        <v>1443</v>
      </c>
      <c r="F239" s="3" t="s">
        <v>1444</v>
      </c>
      <c r="G239" s="3" t="s">
        <v>25</v>
      </c>
      <c r="H239" s="3" t="s">
        <v>67</v>
      </c>
      <c r="I239" s="3">
        <v>9</v>
      </c>
      <c r="J239" s="3">
        <v>11</v>
      </c>
      <c r="K239" s="3">
        <v>22</v>
      </c>
      <c r="L239" s="3">
        <v>6</v>
      </c>
      <c r="M239" s="3">
        <v>0</v>
      </c>
      <c r="N239" s="3">
        <v>0</v>
      </c>
      <c r="O239" s="3">
        <f t="shared" si="16"/>
        <v>39</v>
      </c>
    </row>
    <row r="240" spans="1:15" x14ac:dyDescent="0.2">
      <c r="A240" s="4" t="s">
        <v>803</v>
      </c>
      <c r="B240" s="10" t="s">
        <v>804</v>
      </c>
      <c r="C240" s="14" t="s">
        <v>782</v>
      </c>
      <c r="D240" s="10"/>
      <c r="E240" s="3" t="s">
        <v>65</v>
      </c>
      <c r="F240" s="3" t="s">
        <v>675</v>
      </c>
      <c r="G240" s="3" t="s">
        <v>25</v>
      </c>
      <c r="H240" s="3" t="s">
        <v>67</v>
      </c>
      <c r="I240" s="3">
        <v>9</v>
      </c>
      <c r="J240" s="3">
        <v>18</v>
      </c>
      <c r="K240" s="3">
        <v>13</v>
      </c>
      <c r="L240" s="3">
        <v>6</v>
      </c>
      <c r="M240" s="3">
        <v>6</v>
      </c>
      <c r="N240" s="3">
        <v>16</v>
      </c>
      <c r="O240" s="3">
        <f t="shared" si="16"/>
        <v>59</v>
      </c>
    </row>
    <row r="241" spans="1:15" x14ac:dyDescent="0.2">
      <c r="A241" s="4" t="s">
        <v>819</v>
      </c>
      <c r="B241" s="10" t="s">
        <v>820</v>
      </c>
      <c r="C241" s="14" t="s">
        <v>782</v>
      </c>
      <c r="D241" s="10"/>
      <c r="E241" s="3" t="s">
        <v>65</v>
      </c>
      <c r="F241" s="3" t="s">
        <v>675</v>
      </c>
      <c r="G241" s="3" t="s">
        <v>25</v>
      </c>
      <c r="H241" s="3" t="s">
        <v>67</v>
      </c>
      <c r="I241" s="3">
        <v>9</v>
      </c>
      <c r="J241" s="3">
        <v>18</v>
      </c>
      <c r="K241" s="3">
        <v>25</v>
      </c>
      <c r="L241" s="3">
        <v>6</v>
      </c>
      <c r="M241" s="3">
        <v>6</v>
      </c>
      <c r="N241" s="3">
        <v>6</v>
      </c>
      <c r="O241" s="3">
        <f t="shared" si="16"/>
        <v>61</v>
      </c>
    </row>
    <row r="242" spans="1:15" x14ac:dyDescent="0.2">
      <c r="A242" s="4" t="s">
        <v>863</v>
      </c>
      <c r="B242" s="10" t="s">
        <v>864</v>
      </c>
      <c r="C242" s="14" t="s">
        <v>782</v>
      </c>
      <c r="D242" s="10"/>
      <c r="E242" s="3" t="s">
        <v>65</v>
      </c>
      <c r="F242" s="3" t="s">
        <v>675</v>
      </c>
      <c r="G242" s="3" t="s">
        <v>25</v>
      </c>
      <c r="H242" s="3" t="s">
        <v>67</v>
      </c>
      <c r="I242" s="3">
        <v>9</v>
      </c>
      <c r="J242" s="3">
        <v>18</v>
      </c>
      <c r="K242" s="3">
        <v>25</v>
      </c>
      <c r="L242" s="3">
        <v>6</v>
      </c>
      <c r="M242" s="3">
        <v>6</v>
      </c>
      <c r="N242" s="3">
        <v>16</v>
      </c>
      <c r="O242" s="3">
        <f t="shared" si="16"/>
        <v>71</v>
      </c>
    </row>
    <row r="243" spans="1:15" x14ac:dyDescent="0.2">
      <c r="A243" s="4" t="s">
        <v>849</v>
      </c>
      <c r="B243" s="10" t="s">
        <v>850</v>
      </c>
      <c r="C243" s="14" t="s">
        <v>782</v>
      </c>
      <c r="D243" s="10"/>
      <c r="E243" s="3" t="s">
        <v>65</v>
      </c>
      <c r="F243" s="3" t="s">
        <v>675</v>
      </c>
      <c r="G243" s="3" t="s">
        <v>25</v>
      </c>
      <c r="H243" s="3" t="s">
        <v>67</v>
      </c>
      <c r="I243" s="3">
        <v>9</v>
      </c>
      <c r="J243" s="3">
        <v>18</v>
      </c>
      <c r="K243" s="3">
        <v>25</v>
      </c>
      <c r="L243" s="3">
        <v>25</v>
      </c>
      <c r="M243" s="3">
        <v>20</v>
      </c>
      <c r="N243" s="3">
        <v>16</v>
      </c>
      <c r="O243" s="3">
        <f t="shared" si="16"/>
        <v>104</v>
      </c>
    </row>
    <row r="244" spans="1:15" x14ac:dyDescent="0.2">
      <c r="A244" s="4" t="s">
        <v>1707</v>
      </c>
      <c r="B244" s="10" t="s">
        <v>1708</v>
      </c>
      <c r="C244" s="14" t="s">
        <v>1704</v>
      </c>
      <c r="D244" s="10"/>
      <c r="E244" s="3" t="s">
        <v>576</v>
      </c>
      <c r="F244" s="3" t="s">
        <v>1639</v>
      </c>
      <c r="G244" s="3" t="s">
        <v>25</v>
      </c>
      <c r="H244" s="3" t="s">
        <v>21</v>
      </c>
      <c r="I244" s="3">
        <v>10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f t="shared" si="16"/>
        <v>0</v>
      </c>
    </row>
    <row r="245" spans="1:15" x14ac:dyDescent="0.2">
      <c r="A245" s="4" t="s">
        <v>1969</v>
      </c>
      <c r="B245" s="10" t="s">
        <v>1970</v>
      </c>
      <c r="C245" s="14" t="s">
        <v>1866</v>
      </c>
      <c r="D245" s="10"/>
      <c r="E245" s="3" t="s">
        <v>1744</v>
      </c>
      <c r="F245" s="3" t="s">
        <v>1744</v>
      </c>
      <c r="G245" s="3" t="s">
        <v>25</v>
      </c>
      <c r="H245" s="3" t="s">
        <v>21</v>
      </c>
      <c r="I245" s="3">
        <v>10</v>
      </c>
      <c r="J245" s="3">
        <v>0</v>
      </c>
      <c r="K245" s="3">
        <v>0</v>
      </c>
      <c r="L245" s="3">
        <v>4</v>
      </c>
      <c r="M245" s="3">
        <v>0</v>
      </c>
      <c r="N245" s="3">
        <v>0</v>
      </c>
      <c r="O245" s="3">
        <f t="shared" si="16"/>
        <v>4</v>
      </c>
    </row>
    <row r="246" spans="1:15" x14ac:dyDescent="0.2">
      <c r="A246" s="4" t="s">
        <v>950</v>
      </c>
      <c r="B246" s="10" t="s">
        <v>951</v>
      </c>
      <c r="C246" s="14" t="s">
        <v>947</v>
      </c>
      <c r="D246" s="10"/>
      <c r="E246" s="3" t="s">
        <v>894</v>
      </c>
      <c r="F246" s="3" t="s">
        <v>895</v>
      </c>
      <c r="G246" s="3" t="s">
        <v>25</v>
      </c>
      <c r="H246" s="3" t="s">
        <v>21</v>
      </c>
      <c r="I246" s="3">
        <v>10</v>
      </c>
      <c r="J246" s="3">
        <v>6</v>
      </c>
      <c r="K246" s="3">
        <v>0</v>
      </c>
      <c r="L246" s="3">
        <v>0</v>
      </c>
      <c r="M246" s="3">
        <v>0</v>
      </c>
      <c r="N246" s="3">
        <v>0</v>
      </c>
      <c r="O246" s="3">
        <f t="shared" si="16"/>
        <v>6</v>
      </c>
    </row>
    <row r="247" spans="1:15" x14ac:dyDescent="0.2">
      <c r="A247" s="4" t="s">
        <v>1366</v>
      </c>
      <c r="B247" s="10" t="s">
        <v>1367</v>
      </c>
      <c r="C247" s="14" t="s">
        <v>1319</v>
      </c>
      <c r="D247" s="10"/>
      <c r="E247" s="3" t="s">
        <v>203</v>
      </c>
      <c r="F247" s="3" t="s">
        <v>1268</v>
      </c>
      <c r="G247" s="3" t="s">
        <v>25</v>
      </c>
      <c r="H247" s="3" t="s">
        <v>21</v>
      </c>
      <c r="I247" s="3">
        <v>10</v>
      </c>
      <c r="J247" s="3">
        <v>18</v>
      </c>
      <c r="K247" s="3">
        <v>0</v>
      </c>
      <c r="L247" s="3">
        <v>0</v>
      </c>
      <c r="M247" s="3">
        <v>0</v>
      </c>
      <c r="N247" s="3">
        <v>0</v>
      </c>
      <c r="O247" s="3">
        <f t="shared" si="16"/>
        <v>18</v>
      </c>
    </row>
    <row r="248" spans="1:15" x14ac:dyDescent="0.2">
      <c r="A248" s="4" t="s">
        <v>506</v>
      </c>
      <c r="B248" s="10" t="s">
        <v>507</v>
      </c>
      <c r="C248" s="14" t="s">
        <v>472</v>
      </c>
      <c r="D248" s="10"/>
      <c r="E248" s="3" t="s">
        <v>203</v>
      </c>
      <c r="F248" s="3" t="s">
        <v>423</v>
      </c>
      <c r="G248" s="3" t="s">
        <v>25</v>
      </c>
      <c r="H248" s="3" t="s">
        <v>21</v>
      </c>
      <c r="I248" s="3">
        <v>10</v>
      </c>
      <c r="J248" s="3">
        <v>6</v>
      </c>
      <c r="K248" s="3">
        <v>20</v>
      </c>
      <c r="L248" s="3">
        <v>0</v>
      </c>
      <c r="M248" s="3">
        <v>0</v>
      </c>
      <c r="N248" s="3">
        <v>0</v>
      </c>
      <c r="O248" s="3">
        <f t="shared" si="16"/>
        <v>26</v>
      </c>
    </row>
    <row r="249" spans="1:15" x14ac:dyDescent="0.2">
      <c r="A249" s="9" t="s">
        <v>166</v>
      </c>
      <c r="B249" s="10" t="s">
        <v>167</v>
      </c>
      <c r="C249" s="14" t="s">
        <v>161</v>
      </c>
      <c r="D249" s="10"/>
      <c r="E249" s="3" t="s">
        <v>144</v>
      </c>
      <c r="F249" s="3" t="s">
        <v>145</v>
      </c>
      <c r="G249" s="3" t="s">
        <v>25</v>
      </c>
      <c r="H249" s="3" t="s">
        <v>21</v>
      </c>
      <c r="I249" s="3">
        <v>10</v>
      </c>
      <c r="J249" s="3">
        <v>3</v>
      </c>
      <c r="K249" s="3">
        <v>11</v>
      </c>
      <c r="L249" s="3">
        <v>4</v>
      </c>
      <c r="M249" s="3">
        <v>8</v>
      </c>
      <c r="N249" s="3">
        <v>0</v>
      </c>
      <c r="O249" s="3">
        <f t="shared" si="16"/>
        <v>26</v>
      </c>
    </row>
    <row r="250" spans="1:15" x14ac:dyDescent="0.2">
      <c r="A250" s="9" t="s">
        <v>159</v>
      </c>
      <c r="B250" s="10" t="s">
        <v>160</v>
      </c>
      <c r="C250" s="14" t="s">
        <v>161</v>
      </c>
      <c r="D250" s="10"/>
      <c r="E250" s="3" t="s">
        <v>144</v>
      </c>
      <c r="F250" s="3" t="s">
        <v>145</v>
      </c>
      <c r="G250" s="3" t="s">
        <v>25</v>
      </c>
      <c r="H250" s="3" t="s">
        <v>21</v>
      </c>
      <c r="I250" s="3">
        <v>10</v>
      </c>
      <c r="J250" s="3">
        <v>18</v>
      </c>
      <c r="K250" s="3">
        <v>11</v>
      </c>
      <c r="L250" s="3">
        <v>4</v>
      </c>
      <c r="M250" s="3">
        <v>0</v>
      </c>
      <c r="N250" s="3">
        <v>0</v>
      </c>
      <c r="O250" s="3">
        <f t="shared" si="16"/>
        <v>33</v>
      </c>
    </row>
    <row r="251" spans="1:15" x14ac:dyDescent="0.2">
      <c r="A251" s="4" t="s">
        <v>1987</v>
      </c>
      <c r="B251" s="10" t="s">
        <v>1988</v>
      </c>
      <c r="C251" s="14" t="s">
        <v>1866</v>
      </c>
      <c r="D251" s="10"/>
      <c r="E251" s="3" t="s">
        <v>1744</v>
      </c>
      <c r="F251" s="3" t="s">
        <v>1744</v>
      </c>
      <c r="G251" s="3" t="s">
        <v>25</v>
      </c>
      <c r="H251" s="3" t="s">
        <v>21</v>
      </c>
      <c r="I251" s="3">
        <v>10</v>
      </c>
      <c r="J251" s="3">
        <v>18</v>
      </c>
      <c r="K251" s="3">
        <v>10</v>
      </c>
      <c r="L251" s="3">
        <v>0</v>
      </c>
      <c r="M251" s="3">
        <v>8</v>
      </c>
      <c r="N251" s="3">
        <v>0</v>
      </c>
      <c r="O251" s="3">
        <f t="shared" si="16"/>
        <v>36</v>
      </c>
    </row>
    <row r="252" spans="1:15" x14ac:dyDescent="0.2">
      <c r="A252" s="3" t="s">
        <v>2182</v>
      </c>
      <c r="B252" s="3" t="s">
        <v>2183</v>
      </c>
      <c r="C252" s="14" t="s">
        <v>2177</v>
      </c>
      <c r="E252" s="3" t="s">
        <v>324</v>
      </c>
      <c r="F252" s="3" t="s">
        <v>2170</v>
      </c>
      <c r="G252" s="3" t="s">
        <v>25</v>
      </c>
      <c r="H252" s="3" t="s">
        <v>21</v>
      </c>
      <c r="I252" s="3">
        <v>10</v>
      </c>
      <c r="J252" s="3">
        <v>12</v>
      </c>
      <c r="K252" s="3">
        <v>0</v>
      </c>
      <c r="L252" s="3">
        <v>25</v>
      </c>
      <c r="M252" s="3">
        <v>0</v>
      </c>
      <c r="N252" s="3">
        <v>0</v>
      </c>
      <c r="O252" s="3">
        <v>37</v>
      </c>
    </row>
    <row r="253" spans="1:15" x14ac:dyDescent="0.2">
      <c r="A253" s="4" t="s">
        <v>1049</v>
      </c>
      <c r="B253" s="10" t="s">
        <v>1050</v>
      </c>
      <c r="C253" s="14" t="s">
        <v>1051</v>
      </c>
      <c r="D253" s="10"/>
      <c r="E253" s="3" t="s">
        <v>987</v>
      </c>
      <c r="F253" s="3" t="s">
        <v>988</v>
      </c>
      <c r="G253" s="3" t="s">
        <v>25</v>
      </c>
      <c r="H253" s="3" t="s">
        <v>67</v>
      </c>
      <c r="I253" s="3">
        <v>10</v>
      </c>
      <c r="J253" s="3">
        <v>7</v>
      </c>
      <c r="K253" s="3">
        <v>19</v>
      </c>
      <c r="L253" s="3">
        <v>6</v>
      </c>
      <c r="M253" s="3">
        <v>0</v>
      </c>
      <c r="N253" s="3">
        <v>6</v>
      </c>
      <c r="O253" s="3">
        <f>SUM(J253:N253)</f>
        <v>38</v>
      </c>
    </row>
    <row r="254" spans="1:15" x14ac:dyDescent="0.2">
      <c r="A254" s="4" t="s">
        <v>1330</v>
      </c>
      <c r="B254" s="10" t="s">
        <v>1331</v>
      </c>
      <c r="C254" s="14" t="s">
        <v>1319</v>
      </c>
      <c r="D254" s="10"/>
      <c r="E254" s="3" t="s">
        <v>203</v>
      </c>
      <c r="F254" s="3" t="s">
        <v>1268</v>
      </c>
      <c r="G254" s="3" t="s">
        <v>25</v>
      </c>
      <c r="H254" s="3" t="s">
        <v>21</v>
      </c>
      <c r="I254" s="3">
        <v>10</v>
      </c>
      <c r="J254" s="3">
        <v>18</v>
      </c>
      <c r="K254" s="3">
        <v>0</v>
      </c>
      <c r="L254" s="3">
        <v>10</v>
      </c>
      <c r="M254" s="3">
        <v>18</v>
      </c>
      <c r="N254" s="3">
        <v>0</v>
      </c>
      <c r="O254" s="3">
        <f>SUM(J254:N254)</f>
        <v>46</v>
      </c>
    </row>
    <row r="255" spans="1:15" x14ac:dyDescent="0.2">
      <c r="A255" s="3" t="s">
        <v>2289</v>
      </c>
      <c r="B255" s="3" t="s">
        <v>2290</v>
      </c>
      <c r="C255" s="14" t="s">
        <v>2284</v>
      </c>
      <c r="E255" s="3" t="s">
        <v>2226</v>
      </c>
      <c r="F255" s="3" t="s">
        <v>2227</v>
      </c>
      <c r="G255" s="3" t="s">
        <v>25</v>
      </c>
      <c r="H255" s="3" t="s">
        <v>67</v>
      </c>
      <c r="I255" s="3">
        <v>10</v>
      </c>
      <c r="J255" s="3">
        <v>13</v>
      </c>
      <c r="K255" s="3">
        <v>16</v>
      </c>
      <c r="L255" s="3">
        <v>6</v>
      </c>
      <c r="M255" s="3">
        <v>6</v>
      </c>
      <c r="N255" s="3">
        <v>6</v>
      </c>
      <c r="O255" s="3">
        <v>47</v>
      </c>
    </row>
    <row r="256" spans="1:15" x14ac:dyDescent="0.2">
      <c r="A256" s="4" t="s">
        <v>801</v>
      </c>
      <c r="B256" s="10" t="s">
        <v>802</v>
      </c>
      <c r="C256" s="14" t="s">
        <v>782</v>
      </c>
      <c r="D256" s="10"/>
      <c r="E256" s="3" t="s">
        <v>65</v>
      </c>
      <c r="F256" s="3" t="s">
        <v>675</v>
      </c>
      <c r="G256" s="3" t="s">
        <v>25</v>
      </c>
      <c r="H256" s="3" t="s">
        <v>67</v>
      </c>
      <c r="I256" s="3">
        <v>10</v>
      </c>
      <c r="J256" s="3">
        <v>18</v>
      </c>
      <c r="K256" s="3">
        <v>25</v>
      </c>
      <c r="L256" s="3">
        <v>25</v>
      </c>
      <c r="M256" s="3">
        <v>30</v>
      </c>
      <c r="N256" s="3">
        <v>16</v>
      </c>
      <c r="O256" s="3">
        <f>SUM(J256:N256)</f>
        <v>114</v>
      </c>
    </row>
    <row r="257" spans="1:15" x14ac:dyDescent="0.2">
      <c r="A257" s="3" t="s">
        <v>2120</v>
      </c>
      <c r="B257" s="3" t="s">
        <v>2121</v>
      </c>
      <c r="C257" s="14" t="s">
        <v>2117</v>
      </c>
      <c r="E257" s="3" t="s">
        <v>18</v>
      </c>
      <c r="F257" s="3" t="s">
        <v>2091</v>
      </c>
      <c r="G257" s="3" t="s">
        <v>25</v>
      </c>
      <c r="H257" s="3" t="s">
        <v>21</v>
      </c>
      <c r="I257" s="3">
        <v>11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</row>
    <row r="258" spans="1:15" x14ac:dyDescent="0.2">
      <c r="A258" s="4" t="s">
        <v>1343</v>
      </c>
      <c r="B258" s="10" t="s">
        <v>1344</v>
      </c>
      <c r="C258" s="14" t="s">
        <v>1319</v>
      </c>
      <c r="D258" s="10"/>
      <c r="E258" s="3" t="s">
        <v>203</v>
      </c>
      <c r="F258" s="3" t="s">
        <v>1268</v>
      </c>
      <c r="G258" s="3" t="s">
        <v>25</v>
      </c>
      <c r="H258" s="3" t="s">
        <v>21</v>
      </c>
      <c r="I258" s="3">
        <v>11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f>SUM(J258:N258)</f>
        <v>0</v>
      </c>
    </row>
    <row r="259" spans="1:15" x14ac:dyDescent="0.2">
      <c r="A259" s="4" t="s">
        <v>261</v>
      </c>
      <c r="B259" s="10" t="s">
        <v>262</v>
      </c>
      <c r="C259" s="14" t="s">
        <v>232</v>
      </c>
      <c r="D259" s="10"/>
      <c r="E259" s="3" t="s">
        <v>203</v>
      </c>
      <c r="F259" s="3" t="s">
        <v>204</v>
      </c>
      <c r="G259" s="3" t="s">
        <v>25</v>
      </c>
      <c r="H259" s="3" t="s">
        <v>21</v>
      </c>
      <c r="I259" s="3">
        <v>11</v>
      </c>
      <c r="J259" s="3">
        <v>6</v>
      </c>
      <c r="K259" s="3">
        <v>0</v>
      </c>
      <c r="L259" s="3">
        <v>0</v>
      </c>
      <c r="M259" s="3">
        <v>0</v>
      </c>
      <c r="N259" s="3">
        <v>0</v>
      </c>
      <c r="O259" s="3">
        <f>SUM(J259:N259)</f>
        <v>6</v>
      </c>
    </row>
    <row r="260" spans="1:15" x14ac:dyDescent="0.2">
      <c r="A260" s="4" t="s">
        <v>1118</v>
      </c>
      <c r="B260" s="10" t="s">
        <v>1119</v>
      </c>
      <c r="C260" s="14" t="s">
        <v>1097</v>
      </c>
      <c r="D260" s="10"/>
      <c r="E260" s="3" t="s">
        <v>144</v>
      </c>
      <c r="F260" s="3" t="s">
        <v>1094</v>
      </c>
      <c r="G260" s="3" t="s">
        <v>25</v>
      </c>
      <c r="H260" s="3" t="s">
        <v>21</v>
      </c>
      <c r="I260" s="3">
        <v>11</v>
      </c>
      <c r="J260" s="3">
        <v>0</v>
      </c>
      <c r="K260" s="3">
        <v>0</v>
      </c>
      <c r="L260" s="3">
        <v>0</v>
      </c>
      <c r="M260" s="3">
        <v>6</v>
      </c>
      <c r="N260" s="3">
        <v>0</v>
      </c>
      <c r="O260" s="3">
        <f>SUM(J260:N260)</f>
        <v>6</v>
      </c>
    </row>
    <row r="261" spans="1:15" x14ac:dyDescent="0.2">
      <c r="A261" s="4" t="s">
        <v>1041</v>
      </c>
      <c r="B261" s="10" t="s">
        <v>1042</v>
      </c>
      <c r="C261" s="14" t="s">
        <v>1020</v>
      </c>
      <c r="D261" s="10"/>
      <c r="E261" s="3" t="s">
        <v>987</v>
      </c>
      <c r="F261" s="3" t="s">
        <v>988</v>
      </c>
      <c r="G261" s="3" t="s">
        <v>25</v>
      </c>
      <c r="H261" s="3" t="s">
        <v>21</v>
      </c>
      <c r="I261" s="3">
        <v>11</v>
      </c>
      <c r="J261" s="3">
        <v>0</v>
      </c>
      <c r="K261" s="3">
        <v>0</v>
      </c>
      <c r="L261" s="3">
        <v>4</v>
      </c>
      <c r="M261" s="3">
        <v>8</v>
      </c>
      <c r="N261" s="3">
        <v>0</v>
      </c>
      <c r="O261" s="3">
        <f>SUM(J261:N261)</f>
        <v>12</v>
      </c>
    </row>
    <row r="262" spans="1:15" x14ac:dyDescent="0.2">
      <c r="A262" s="4" t="s">
        <v>1606</v>
      </c>
      <c r="B262" s="10" t="s">
        <v>1607</v>
      </c>
      <c r="C262" s="14" t="s">
        <v>1567</v>
      </c>
      <c r="D262" s="10"/>
      <c r="E262" s="3" t="s">
        <v>1501</v>
      </c>
      <c r="F262" s="3" t="s">
        <v>1502</v>
      </c>
      <c r="G262" s="3" t="s">
        <v>25</v>
      </c>
      <c r="H262" s="3" t="s">
        <v>67</v>
      </c>
      <c r="I262" s="3">
        <v>11</v>
      </c>
      <c r="J262" s="3">
        <v>0</v>
      </c>
      <c r="K262" s="3">
        <v>15</v>
      </c>
      <c r="L262" s="3">
        <v>0</v>
      </c>
      <c r="M262" s="3">
        <v>0</v>
      </c>
      <c r="N262" s="3">
        <v>0</v>
      </c>
      <c r="O262" s="3">
        <f>SUM(J262:N262)</f>
        <v>15</v>
      </c>
    </row>
    <row r="263" spans="1:15" x14ac:dyDescent="0.2">
      <c r="A263" s="3" t="s">
        <v>2161</v>
      </c>
      <c r="B263" s="3" t="s">
        <v>2162</v>
      </c>
      <c r="C263" s="14" t="s">
        <v>2152</v>
      </c>
      <c r="E263" s="3" t="s">
        <v>18</v>
      </c>
      <c r="F263" s="3" t="s">
        <v>2091</v>
      </c>
      <c r="G263" s="3" t="s">
        <v>25</v>
      </c>
      <c r="H263" s="3" t="s">
        <v>67</v>
      </c>
      <c r="I263" s="3">
        <v>11</v>
      </c>
      <c r="J263" s="3">
        <v>18</v>
      </c>
      <c r="K263" s="3">
        <v>4</v>
      </c>
      <c r="L263" s="3">
        <v>0</v>
      </c>
      <c r="M263" s="3">
        <v>0</v>
      </c>
      <c r="N263" s="3">
        <v>0</v>
      </c>
      <c r="O263" s="3">
        <v>22</v>
      </c>
    </row>
    <row r="264" spans="1:15" x14ac:dyDescent="0.2">
      <c r="A264" s="3" t="s">
        <v>22</v>
      </c>
      <c r="B264" s="3" t="s">
        <v>23</v>
      </c>
      <c r="C264" s="14" t="s">
        <v>24</v>
      </c>
      <c r="E264" s="3" t="s">
        <v>18</v>
      </c>
      <c r="F264" s="3" t="s">
        <v>19</v>
      </c>
      <c r="G264" s="3" t="s">
        <v>25</v>
      </c>
      <c r="H264" s="3" t="s">
        <v>21</v>
      </c>
      <c r="I264" s="3">
        <v>11</v>
      </c>
      <c r="J264" s="3">
        <v>12</v>
      </c>
      <c r="K264" s="3">
        <v>0</v>
      </c>
      <c r="L264" s="3">
        <v>10</v>
      </c>
      <c r="M264" s="3">
        <v>0</v>
      </c>
      <c r="N264" s="3">
        <v>0</v>
      </c>
      <c r="O264" s="3">
        <v>22</v>
      </c>
    </row>
    <row r="265" spans="1:15" x14ac:dyDescent="0.2">
      <c r="A265" s="4" t="s">
        <v>483</v>
      </c>
      <c r="B265" s="10" t="s">
        <v>484</v>
      </c>
      <c r="C265" s="14" t="s">
        <v>472</v>
      </c>
      <c r="D265" s="10"/>
      <c r="E265" s="3" t="s">
        <v>203</v>
      </c>
      <c r="F265" s="3" t="s">
        <v>423</v>
      </c>
      <c r="G265" s="3" t="s">
        <v>25</v>
      </c>
      <c r="H265" s="3" t="s">
        <v>21</v>
      </c>
      <c r="I265" s="3">
        <v>11</v>
      </c>
      <c r="J265" s="3">
        <v>3</v>
      </c>
      <c r="K265" s="3">
        <v>0</v>
      </c>
      <c r="L265" s="3">
        <v>19</v>
      </c>
      <c r="M265" s="3">
        <v>0</v>
      </c>
      <c r="N265" s="3">
        <v>0</v>
      </c>
      <c r="O265" s="3">
        <f>SUM(J265:N265)</f>
        <v>22</v>
      </c>
    </row>
    <row r="266" spans="1:15" x14ac:dyDescent="0.2">
      <c r="A266" s="3" t="s">
        <v>2122</v>
      </c>
      <c r="B266" s="3" t="s">
        <v>2123</v>
      </c>
      <c r="C266" s="14" t="s">
        <v>2117</v>
      </c>
      <c r="E266" s="3" t="s">
        <v>18</v>
      </c>
      <c r="F266" s="3" t="s">
        <v>2091</v>
      </c>
      <c r="G266" s="3" t="s">
        <v>25</v>
      </c>
      <c r="H266" s="3" t="s">
        <v>21</v>
      </c>
      <c r="I266" s="3">
        <v>11</v>
      </c>
      <c r="J266" s="3">
        <v>9</v>
      </c>
      <c r="K266" s="3">
        <v>0</v>
      </c>
      <c r="L266" s="3">
        <v>15</v>
      </c>
      <c r="M266" s="3">
        <v>8</v>
      </c>
      <c r="N266" s="3">
        <v>0</v>
      </c>
      <c r="O266" s="3">
        <v>32</v>
      </c>
    </row>
    <row r="267" spans="1:15" x14ac:dyDescent="0.2">
      <c r="A267" s="4" t="s">
        <v>1584</v>
      </c>
      <c r="B267" s="10" t="s">
        <v>1585</v>
      </c>
      <c r="C267" s="14" t="s">
        <v>1567</v>
      </c>
      <c r="D267" s="10"/>
      <c r="E267" s="3" t="s">
        <v>1501</v>
      </c>
      <c r="F267" s="3" t="s">
        <v>1502</v>
      </c>
      <c r="G267" s="3" t="s">
        <v>25</v>
      </c>
      <c r="H267" s="3" t="s">
        <v>67</v>
      </c>
      <c r="I267" s="3">
        <v>11</v>
      </c>
      <c r="J267" s="3">
        <v>11</v>
      </c>
      <c r="K267" s="3">
        <v>3</v>
      </c>
      <c r="L267" s="3">
        <v>6</v>
      </c>
      <c r="M267" s="3">
        <v>6</v>
      </c>
      <c r="N267" s="3">
        <v>6</v>
      </c>
      <c r="O267" s="3">
        <f>SUM(J267:N267)</f>
        <v>32</v>
      </c>
    </row>
    <row r="268" spans="1:15" x14ac:dyDescent="0.2">
      <c r="A268" s="3" t="s">
        <v>32</v>
      </c>
      <c r="B268" s="3" t="s">
        <v>33</v>
      </c>
      <c r="C268" s="14" t="s">
        <v>24</v>
      </c>
      <c r="E268" s="3" t="s">
        <v>18</v>
      </c>
      <c r="F268" s="3" t="s">
        <v>19</v>
      </c>
      <c r="G268" s="3" t="s">
        <v>25</v>
      </c>
      <c r="H268" s="3" t="s">
        <v>21</v>
      </c>
      <c r="I268" s="3">
        <v>11</v>
      </c>
      <c r="J268" s="3">
        <v>18</v>
      </c>
      <c r="K268" s="3">
        <v>0</v>
      </c>
      <c r="L268" s="3">
        <v>10</v>
      </c>
      <c r="M268" s="3">
        <v>8</v>
      </c>
      <c r="N268" s="3">
        <v>0</v>
      </c>
      <c r="O268" s="3">
        <v>36</v>
      </c>
    </row>
    <row r="269" spans="1:15" x14ac:dyDescent="0.2">
      <c r="A269" s="3" t="s">
        <v>2299</v>
      </c>
      <c r="B269" s="3" t="s">
        <v>2300</v>
      </c>
      <c r="C269" s="14" t="s">
        <v>2284</v>
      </c>
      <c r="E269" s="3" t="s">
        <v>2226</v>
      </c>
      <c r="F269" s="3" t="s">
        <v>2227</v>
      </c>
      <c r="G269" s="3" t="s">
        <v>25</v>
      </c>
      <c r="H269" s="3" t="s">
        <v>67</v>
      </c>
      <c r="I269" s="3">
        <v>11</v>
      </c>
      <c r="J269" s="3">
        <v>14</v>
      </c>
      <c r="K269" s="3">
        <v>9</v>
      </c>
      <c r="L269" s="3">
        <v>14</v>
      </c>
      <c r="M269" s="3">
        <v>6</v>
      </c>
      <c r="N269" s="3">
        <v>0</v>
      </c>
      <c r="O269" s="3">
        <v>43</v>
      </c>
    </row>
    <row r="270" spans="1:15" x14ac:dyDescent="0.2">
      <c r="A270" s="4" t="s">
        <v>501</v>
      </c>
      <c r="B270" s="10" t="s">
        <v>502</v>
      </c>
      <c r="C270" s="14" t="s">
        <v>472</v>
      </c>
      <c r="D270" s="10"/>
      <c r="E270" s="3" t="s">
        <v>203</v>
      </c>
      <c r="F270" s="3" t="s">
        <v>423</v>
      </c>
      <c r="G270" s="3" t="s">
        <v>25</v>
      </c>
      <c r="H270" s="3" t="s">
        <v>21</v>
      </c>
      <c r="I270" s="3">
        <v>11</v>
      </c>
      <c r="J270" s="3">
        <v>18</v>
      </c>
      <c r="K270" s="3">
        <v>11</v>
      </c>
      <c r="L270" s="3">
        <v>8</v>
      </c>
      <c r="M270" s="3">
        <v>8</v>
      </c>
      <c r="N270" s="3">
        <v>0</v>
      </c>
      <c r="O270" s="3">
        <f>SUM(J270:N270)</f>
        <v>45</v>
      </c>
    </row>
    <row r="271" spans="1:15" x14ac:dyDescent="0.2">
      <c r="A271" s="4" t="s">
        <v>380</v>
      </c>
      <c r="B271" s="10" t="s">
        <v>381</v>
      </c>
      <c r="C271" s="14" t="s">
        <v>369</v>
      </c>
      <c r="D271" s="10"/>
      <c r="E271" s="3" t="s">
        <v>203</v>
      </c>
      <c r="F271" s="3" t="s">
        <v>332</v>
      </c>
      <c r="G271" s="3" t="s">
        <v>25</v>
      </c>
      <c r="H271" s="3" t="s">
        <v>67</v>
      </c>
      <c r="I271" s="3">
        <v>11</v>
      </c>
      <c r="J271" s="3">
        <v>11</v>
      </c>
      <c r="K271" s="3">
        <v>25</v>
      </c>
      <c r="L271" s="3">
        <v>6</v>
      </c>
      <c r="M271" s="3">
        <v>0</v>
      </c>
      <c r="N271" s="3">
        <v>6</v>
      </c>
      <c r="O271" s="3">
        <f>SUM(J271:N271)</f>
        <v>48</v>
      </c>
    </row>
    <row r="272" spans="1:15" x14ac:dyDescent="0.2">
      <c r="A272" s="4" t="s">
        <v>1386</v>
      </c>
      <c r="B272" s="10" t="s">
        <v>1387</v>
      </c>
      <c r="C272" s="14" t="s">
        <v>1319</v>
      </c>
      <c r="D272" s="10"/>
      <c r="E272" s="3" t="s">
        <v>203</v>
      </c>
      <c r="F272" s="3" t="s">
        <v>1268</v>
      </c>
      <c r="G272" s="3" t="s">
        <v>25</v>
      </c>
      <c r="H272" s="3" t="s">
        <v>21</v>
      </c>
      <c r="I272" s="3">
        <v>11</v>
      </c>
      <c r="J272" s="3">
        <v>18</v>
      </c>
      <c r="K272" s="3">
        <v>25</v>
      </c>
      <c r="L272" s="3">
        <v>0</v>
      </c>
      <c r="M272" s="3">
        <v>8</v>
      </c>
      <c r="N272" s="3">
        <v>0</v>
      </c>
      <c r="O272" s="3">
        <f>SUM(J272:N272)</f>
        <v>51</v>
      </c>
    </row>
    <row r="273" spans="1:15" x14ac:dyDescent="0.2">
      <c r="A273" s="4" t="s">
        <v>382</v>
      </c>
      <c r="B273" s="10" t="s">
        <v>383</v>
      </c>
      <c r="C273" s="14" t="s">
        <v>369</v>
      </c>
      <c r="D273" s="10"/>
      <c r="E273" s="3" t="s">
        <v>203</v>
      </c>
      <c r="F273" s="3" t="s">
        <v>332</v>
      </c>
      <c r="G273" s="3" t="s">
        <v>25</v>
      </c>
      <c r="H273" s="3" t="s">
        <v>67</v>
      </c>
      <c r="I273" s="3">
        <v>11</v>
      </c>
      <c r="J273" s="3">
        <v>18</v>
      </c>
      <c r="K273" s="3">
        <v>25</v>
      </c>
      <c r="L273" s="3">
        <v>25</v>
      </c>
      <c r="M273" s="3">
        <v>6</v>
      </c>
      <c r="N273" s="3">
        <v>6</v>
      </c>
      <c r="O273" s="3">
        <f>SUM(J273:N273)</f>
        <v>80</v>
      </c>
    </row>
    <row r="274" spans="1:15" x14ac:dyDescent="0.2">
      <c r="A274" s="3" t="s">
        <v>2204</v>
      </c>
      <c r="B274" s="3" t="s">
        <v>2205</v>
      </c>
      <c r="C274" s="14" t="s">
        <v>2177</v>
      </c>
      <c r="E274" s="3" t="s">
        <v>324</v>
      </c>
      <c r="F274" s="3" t="s">
        <v>2170</v>
      </c>
      <c r="G274" s="3" t="s">
        <v>25</v>
      </c>
      <c r="H274" s="3" t="s">
        <v>21</v>
      </c>
      <c r="I274" s="3">
        <v>11</v>
      </c>
      <c r="J274" s="3">
        <v>18</v>
      </c>
      <c r="K274" s="3">
        <v>19</v>
      </c>
      <c r="L274" s="3">
        <v>23</v>
      </c>
      <c r="M274" s="3">
        <v>10</v>
      </c>
      <c r="N274" s="3">
        <v>10</v>
      </c>
      <c r="O274" s="3">
        <v>80</v>
      </c>
    </row>
    <row r="275" spans="1:15" x14ac:dyDescent="0.2">
      <c r="A275" s="4" t="s">
        <v>861</v>
      </c>
      <c r="B275" s="10" t="s">
        <v>862</v>
      </c>
      <c r="C275" s="14" t="s">
        <v>782</v>
      </c>
      <c r="D275" s="10"/>
      <c r="E275" s="3" t="s">
        <v>65</v>
      </c>
      <c r="F275" s="3" t="s">
        <v>675</v>
      </c>
      <c r="G275" s="3" t="s">
        <v>25</v>
      </c>
      <c r="H275" s="3" t="s">
        <v>67</v>
      </c>
      <c r="I275" s="3">
        <v>11</v>
      </c>
      <c r="J275" s="3">
        <v>18</v>
      </c>
      <c r="K275" s="3">
        <v>25</v>
      </c>
      <c r="L275" s="3">
        <v>25</v>
      </c>
      <c r="M275" s="3">
        <v>20</v>
      </c>
      <c r="N275" s="3">
        <v>0</v>
      </c>
      <c r="O275" s="3">
        <f t="shared" ref="O275:O287" si="17">SUM(J275:N275)</f>
        <v>88</v>
      </c>
    </row>
    <row r="276" spans="1:15" x14ac:dyDescent="0.2">
      <c r="A276" s="4" t="s">
        <v>1256</v>
      </c>
      <c r="B276" s="10" t="s">
        <v>1257</v>
      </c>
      <c r="C276" s="14" t="s">
        <v>1255</v>
      </c>
      <c r="D276" s="10"/>
      <c r="E276" s="3" t="s">
        <v>203</v>
      </c>
      <c r="F276" s="3" t="s">
        <v>1252</v>
      </c>
      <c r="G276" s="3" t="s">
        <v>25</v>
      </c>
      <c r="H276" s="3" t="s">
        <v>67</v>
      </c>
      <c r="I276" s="3">
        <v>11</v>
      </c>
      <c r="J276" s="3">
        <v>18</v>
      </c>
      <c r="K276" s="3">
        <v>25</v>
      </c>
      <c r="L276" s="3">
        <v>25</v>
      </c>
      <c r="M276" s="3">
        <v>30</v>
      </c>
      <c r="N276" s="3">
        <v>6</v>
      </c>
      <c r="O276" s="3">
        <f t="shared" si="17"/>
        <v>104</v>
      </c>
    </row>
    <row r="277" spans="1:15" x14ac:dyDescent="0.2">
      <c r="A277" s="4" t="s">
        <v>1590</v>
      </c>
      <c r="B277" s="10" t="s">
        <v>1591</v>
      </c>
      <c r="C277" s="14" t="s">
        <v>1567</v>
      </c>
      <c r="D277" s="10"/>
      <c r="E277" s="3" t="s">
        <v>1501</v>
      </c>
      <c r="F277" s="3" t="s">
        <v>1502</v>
      </c>
      <c r="G277" s="3" t="s">
        <v>25</v>
      </c>
      <c r="H277" s="3" t="s">
        <v>67</v>
      </c>
      <c r="I277" s="3">
        <v>12</v>
      </c>
      <c r="O277" s="3">
        <f t="shared" si="17"/>
        <v>0</v>
      </c>
    </row>
    <row r="278" spans="1:15" x14ac:dyDescent="0.2">
      <c r="A278" s="4" t="s">
        <v>1384</v>
      </c>
      <c r="B278" s="10" t="s">
        <v>1385</v>
      </c>
      <c r="C278" s="14" t="s">
        <v>1319</v>
      </c>
      <c r="D278" s="10"/>
      <c r="E278" s="3" t="s">
        <v>203</v>
      </c>
      <c r="F278" s="3" t="s">
        <v>1268</v>
      </c>
      <c r="G278" s="3" t="s">
        <v>25</v>
      </c>
      <c r="H278" s="3" t="s">
        <v>21</v>
      </c>
      <c r="I278" s="3">
        <v>12</v>
      </c>
      <c r="J278" s="3">
        <v>0</v>
      </c>
      <c r="K278" s="3">
        <v>4</v>
      </c>
      <c r="L278" s="3">
        <v>0</v>
      </c>
      <c r="M278" s="3">
        <v>0</v>
      </c>
      <c r="N278" s="3">
        <v>0</v>
      </c>
      <c r="O278" s="3">
        <f t="shared" si="17"/>
        <v>4</v>
      </c>
    </row>
    <row r="279" spans="1:15" x14ac:dyDescent="0.2">
      <c r="A279" s="4" t="s">
        <v>1106</v>
      </c>
      <c r="B279" s="10" t="s">
        <v>1107</v>
      </c>
      <c r="C279" s="14" t="s">
        <v>1097</v>
      </c>
      <c r="D279" s="10"/>
      <c r="E279" s="3" t="s">
        <v>144</v>
      </c>
      <c r="F279" s="3" t="s">
        <v>1094</v>
      </c>
      <c r="G279" s="3" t="s">
        <v>25</v>
      </c>
      <c r="H279" s="3" t="s">
        <v>21</v>
      </c>
      <c r="I279" s="3">
        <v>12</v>
      </c>
      <c r="J279" s="3">
        <v>0</v>
      </c>
      <c r="K279" s="3">
        <v>20</v>
      </c>
      <c r="L279" s="3">
        <v>0</v>
      </c>
      <c r="M279" s="3">
        <v>0</v>
      </c>
      <c r="N279" s="3">
        <v>0</v>
      </c>
      <c r="O279" s="3">
        <f t="shared" si="17"/>
        <v>20</v>
      </c>
    </row>
    <row r="280" spans="1:15" x14ac:dyDescent="0.2">
      <c r="A280" s="4" t="s">
        <v>1482</v>
      </c>
      <c r="B280" s="10" t="s">
        <v>1483</v>
      </c>
      <c r="C280" s="14" t="s">
        <v>1463</v>
      </c>
      <c r="D280" s="10"/>
      <c r="E280" s="3" t="s">
        <v>1443</v>
      </c>
      <c r="F280" s="3" t="s">
        <v>1444</v>
      </c>
      <c r="G280" s="3" t="s">
        <v>25</v>
      </c>
      <c r="H280" s="3" t="s">
        <v>67</v>
      </c>
      <c r="I280" s="3">
        <v>12</v>
      </c>
      <c r="J280" s="3">
        <v>11</v>
      </c>
      <c r="K280" s="3">
        <v>12</v>
      </c>
      <c r="L280" s="3">
        <v>6</v>
      </c>
      <c r="M280" s="3">
        <v>0</v>
      </c>
      <c r="N280" s="3">
        <v>0</v>
      </c>
      <c r="O280" s="3">
        <f t="shared" si="17"/>
        <v>29</v>
      </c>
    </row>
    <row r="281" spans="1:15" x14ac:dyDescent="0.2">
      <c r="A281" s="4" t="s">
        <v>805</v>
      </c>
      <c r="B281" s="10" t="s">
        <v>806</v>
      </c>
      <c r="C281" s="14" t="s">
        <v>782</v>
      </c>
      <c r="D281" s="10"/>
      <c r="E281" s="3" t="s">
        <v>65</v>
      </c>
      <c r="F281" s="3" t="s">
        <v>675</v>
      </c>
      <c r="G281" s="3" t="s">
        <v>25</v>
      </c>
      <c r="H281" s="3" t="s">
        <v>67</v>
      </c>
      <c r="I281" s="3">
        <v>12</v>
      </c>
      <c r="J281" s="3">
        <v>18</v>
      </c>
      <c r="K281" s="3">
        <v>22</v>
      </c>
      <c r="L281" s="3">
        <v>0</v>
      </c>
      <c r="M281" s="3">
        <v>0</v>
      </c>
      <c r="N281" s="3">
        <v>0</v>
      </c>
      <c r="O281" s="3">
        <f t="shared" si="17"/>
        <v>40</v>
      </c>
    </row>
    <row r="282" spans="1:15" x14ac:dyDescent="0.2">
      <c r="A282" s="4" t="s">
        <v>1596</v>
      </c>
      <c r="B282" s="10" t="s">
        <v>1597</v>
      </c>
      <c r="C282" s="14" t="s">
        <v>1567</v>
      </c>
      <c r="D282" s="10"/>
      <c r="E282" s="3" t="s">
        <v>1501</v>
      </c>
      <c r="F282" s="3" t="s">
        <v>1502</v>
      </c>
      <c r="G282" s="3" t="s">
        <v>25</v>
      </c>
      <c r="H282" s="3" t="s">
        <v>67</v>
      </c>
      <c r="I282" s="3">
        <v>12</v>
      </c>
      <c r="J282" s="3">
        <v>18</v>
      </c>
      <c r="K282" s="3">
        <v>25</v>
      </c>
      <c r="L282" s="3">
        <v>6</v>
      </c>
      <c r="M282" s="3">
        <v>6</v>
      </c>
      <c r="N282" s="3">
        <v>0</v>
      </c>
      <c r="O282" s="3">
        <f t="shared" si="17"/>
        <v>55</v>
      </c>
    </row>
    <row r="283" spans="1:15" x14ac:dyDescent="0.2">
      <c r="A283" s="4" t="s">
        <v>2004</v>
      </c>
      <c r="B283" s="10" t="s">
        <v>2005</v>
      </c>
      <c r="C283" s="14" t="s">
        <v>1991</v>
      </c>
      <c r="D283" s="10"/>
      <c r="E283" s="3" t="s">
        <v>1744</v>
      </c>
      <c r="F283" s="3" t="s">
        <v>1744</v>
      </c>
      <c r="G283" s="3" t="s">
        <v>25</v>
      </c>
      <c r="H283" s="3" t="s">
        <v>67</v>
      </c>
      <c r="I283" s="3">
        <v>12</v>
      </c>
      <c r="J283" s="3">
        <v>18</v>
      </c>
      <c r="K283" s="3">
        <v>25</v>
      </c>
      <c r="L283" s="3">
        <v>25</v>
      </c>
      <c r="M283" s="3">
        <v>20</v>
      </c>
      <c r="N283" s="3">
        <v>0</v>
      </c>
      <c r="O283" s="3">
        <f t="shared" si="17"/>
        <v>88</v>
      </c>
    </row>
    <row r="284" spans="1:15" x14ac:dyDescent="0.2">
      <c r="A284" s="4" t="s">
        <v>873</v>
      </c>
      <c r="B284" s="10" t="s">
        <v>874</v>
      </c>
      <c r="C284" s="14" t="s">
        <v>782</v>
      </c>
      <c r="D284" s="10"/>
      <c r="E284" s="3" t="s">
        <v>65</v>
      </c>
      <c r="F284" s="3" t="s">
        <v>675</v>
      </c>
      <c r="G284" s="3" t="s">
        <v>25</v>
      </c>
      <c r="H284" s="3" t="s">
        <v>67</v>
      </c>
      <c r="I284" s="3">
        <v>12</v>
      </c>
      <c r="J284" s="3">
        <v>18</v>
      </c>
      <c r="K284" s="3">
        <v>25</v>
      </c>
      <c r="L284" s="3">
        <v>25</v>
      </c>
      <c r="M284" s="3">
        <v>6</v>
      </c>
      <c r="N284" s="3">
        <v>16</v>
      </c>
      <c r="O284" s="3">
        <f t="shared" si="17"/>
        <v>90</v>
      </c>
    </row>
    <row r="285" spans="1:15" x14ac:dyDescent="0.2">
      <c r="A285" s="4" t="s">
        <v>1112</v>
      </c>
      <c r="B285" s="10" t="s">
        <v>1113</v>
      </c>
      <c r="C285" s="14" t="s">
        <v>1097</v>
      </c>
      <c r="D285" s="10"/>
      <c r="E285" s="3" t="s">
        <v>144</v>
      </c>
      <c r="F285" s="3" t="s">
        <v>1094</v>
      </c>
      <c r="G285" s="3" t="s">
        <v>25</v>
      </c>
      <c r="H285" s="3" t="s">
        <v>21</v>
      </c>
      <c r="I285" s="3">
        <v>13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f t="shared" si="17"/>
        <v>0</v>
      </c>
    </row>
    <row r="286" spans="1:15" x14ac:dyDescent="0.2">
      <c r="A286" s="4" t="s">
        <v>1218</v>
      </c>
      <c r="B286" s="10" t="s">
        <v>1219</v>
      </c>
      <c r="C286" s="14" t="s">
        <v>1199</v>
      </c>
      <c r="D286" s="10"/>
      <c r="E286" s="3" t="s">
        <v>280</v>
      </c>
      <c r="F286" s="3" t="s">
        <v>1180</v>
      </c>
      <c r="G286" s="3" t="s">
        <v>25</v>
      </c>
      <c r="H286" s="3" t="s">
        <v>21</v>
      </c>
      <c r="I286" s="3">
        <v>13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f t="shared" si="17"/>
        <v>0</v>
      </c>
    </row>
    <row r="287" spans="1:15" x14ac:dyDescent="0.2">
      <c r="A287" s="12" t="s">
        <v>326</v>
      </c>
      <c r="B287" s="13" t="s">
        <v>327</v>
      </c>
      <c r="C287" s="1" t="s">
        <v>328</v>
      </c>
      <c r="D287" s="13"/>
      <c r="E287" s="1" t="s">
        <v>324</v>
      </c>
      <c r="F287" s="1" t="s">
        <v>325</v>
      </c>
      <c r="G287" s="1" t="s">
        <v>25</v>
      </c>
      <c r="H287" s="1" t="s">
        <v>21</v>
      </c>
      <c r="I287" s="3">
        <v>13</v>
      </c>
      <c r="J287" s="1">
        <v>6</v>
      </c>
      <c r="K287" s="1">
        <v>0</v>
      </c>
      <c r="L287" s="1">
        <v>4</v>
      </c>
      <c r="M287" s="1">
        <v>0</v>
      </c>
      <c r="N287" s="1">
        <v>0</v>
      </c>
      <c r="O287" s="1">
        <f t="shared" si="17"/>
        <v>10</v>
      </c>
    </row>
    <row r="288" spans="1:15" x14ac:dyDescent="0.2">
      <c r="A288" s="3" t="s">
        <v>2208</v>
      </c>
      <c r="B288" s="3" t="s">
        <v>2209</v>
      </c>
      <c r="C288" s="14" t="s">
        <v>2177</v>
      </c>
      <c r="E288" s="3" t="s">
        <v>324</v>
      </c>
      <c r="F288" s="3" t="s">
        <v>2170</v>
      </c>
      <c r="G288" s="3" t="s">
        <v>25</v>
      </c>
      <c r="H288" s="3" t="s">
        <v>21</v>
      </c>
      <c r="I288" s="3">
        <v>13</v>
      </c>
      <c r="J288" s="3">
        <v>12</v>
      </c>
      <c r="K288" s="3">
        <v>0</v>
      </c>
      <c r="L288" s="3">
        <v>0</v>
      </c>
      <c r="M288" s="3">
        <v>0</v>
      </c>
      <c r="N288" s="3">
        <v>0</v>
      </c>
      <c r="O288" s="3">
        <v>12</v>
      </c>
    </row>
    <row r="289" spans="1:15" x14ac:dyDescent="0.2">
      <c r="A289" s="3" t="s">
        <v>36</v>
      </c>
      <c r="B289" s="3" t="s">
        <v>37</v>
      </c>
      <c r="C289" s="14" t="s">
        <v>24</v>
      </c>
      <c r="E289" s="3" t="s">
        <v>18</v>
      </c>
      <c r="F289" s="3" t="s">
        <v>19</v>
      </c>
      <c r="G289" s="3" t="s">
        <v>25</v>
      </c>
      <c r="H289" s="3" t="s">
        <v>21</v>
      </c>
      <c r="I289" s="3">
        <v>13</v>
      </c>
      <c r="J289" s="3">
        <v>12</v>
      </c>
      <c r="K289" s="3">
        <v>0</v>
      </c>
      <c r="L289" s="3">
        <v>10</v>
      </c>
      <c r="M289" s="3">
        <v>0</v>
      </c>
      <c r="N289" s="3">
        <v>0</v>
      </c>
      <c r="O289" s="3">
        <v>22</v>
      </c>
    </row>
    <row r="290" spans="1:15" x14ac:dyDescent="0.2">
      <c r="A290" s="4" t="s">
        <v>1972</v>
      </c>
      <c r="B290" s="10" t="s">
        <v>1973</v>
      </c>
      <c r="C290" s="14" t="s">
        <v>1866</v>
      </c>
      <c r="D290" s="10"/>
      <c r="E290" s="3" t="s">
        <v>1744</v>
      </c>
      <c r="F290" s="3" t="s">
        <v>1744</v>
      </c>
      <c r="G290" s="3" t="s">
        <v>25</v>
      </c>
      <c r="H290" s="3" t="s">
        <v>21</v>
      </c>
      <c r="I290" s="3">
        <v>13</v>
      </c>
      <c r="J290" s="3">
        <v>18</v>
      </c>
      <c r="K290" s="3">
        <v>0</v>
      </c>
      <c r="L290" s="3">
        <v>10</v>
      </c>
      <c r="M290" s="3">
        <v>0</v>
      </c>
      <c r="N290" s="3">
        <v>0</v>
      </c>
      <c r="O290" s="3">
        <f t="shared" ref="O290:O295" si="18">SUM(J290:N290)</f>
        <v>28</v>
      </c>
    </row>
    <row r="291" spans="1:15" x14ac:dyDescent="0.2">
      <c r="A291" s="4" t="s">
        <v>956</v>
      </c>
      <c r="B291" s="10" t="s">
        <v>957</v>
      </c>
      <c r="C291" s="14" t="s">
        <v>947</v>
      </c>
      <c r="D291" s="10"/>
      <c r="E291" s="3" t="s">
        <v>894</v>
      </c>
      <c r="F291" s="3" t="s">
        <v>895</v>
      </c>
      <c r="G291" s="3" t="s">
        <v>25</v>
      </c>
      <c r="H291" s="3" t="s">
        <v>21</v>
      </c>
      <c r="I291" s="3">
        <v>13</v>
      </c>
      <c r="J291" s="3">
        <v>12</v>
      </c>
      <c r="K291" s="3">
        <v>0</v>
      </c>
      <c r="L291" s="3">
        <v>19</v>
      </c>
      <c r="M291" s="3">
        <v>0</v>
      </c>
      <c r="N291" s="3">
        <v>0</v>
      </c>
      <c r="O291" s="3">
        <f t="shared" si="18"/>
        <v>31</v>
      </c>
    </row>
    <row r="292" spans="1:15" x14ac:dyDescent="0.2">
      <c r="A292" s="4" t="s">
        <v>619</v>
      </c>
      <c r="B292" s="10" t="s">
        <v>620</v>
      </c>
      <c r="C292" s="14" t="s">
        <v>602</v>
      </c>
      <c r="D292" s="10"/>
      <c r="E292" s="3" t="s">
        <v>576</v>
      </c>
      <c r="F292" s="3" t="s">
        <v>577</v>
      </c>
      <c r="G292" s="3" t="s">
        <v>25</v>
      </c>
      <c r="H292" s="3" t="s">
        <v>21</v>
      </c>
      <c r="I292" s="3">
        <v>13</v>
      </c>
      <c r="J292" s="3">
        <v>16</v>
      </c>
      <c r="K292" s="3">
        <v>17</v>
      </c>
      <c r="L292" s="3">
        <v>0</v>
      </c>
      <c r="M292" s="3">
        <v>0</v>
      </c>
      <c r="N292" s="3">
        <v>0</v>
      </c>
      <c r="O292" s="3">
        <f t="shared" si="18"/>
        <v>33</v>
      </c>
    </row>
    <row r="293" spans="1:15" x14ac:dyDescent="0.2">
      <c r="A293" s="4" t="s">
        <v>871</v>
      </c>
      <c r="B293" s="10" t="s">
        <v>872</v>
      </c>
      <c r="C293" s="14" t="s">
        <v>782</v>
      </c>
      <c r="D293" s="10"/>
      <c r="E293" s="3" t="s">
        <v>65</v>
      </c>
      <c r="F293" s="3" t="s">
        <v>675</v>
      </c>
      <c r="G293" s="3" t="s">
        <v>25</v>
      </c>
      <c r="H293" s="3" t="s">
        <v>67</v>
      </c>
      <c r="I293" s="3">
        <v>13</v>
      </c>
      <c r="J293" s="3">
        <v>11</v>
      </c>
      <c r="K293" s="3">
        <v>11</v>
      </c>
      <c r="L293" s="3">
        <v>6</v>
      </c>
      <c r="M293" s="3">
        <v>6</v>
      </c>
      <c r="N293" s="3">
        <v>6</v>
      </c>
      <c r="O293" s="3">
        <f t="shared" si="18"/>
        <v>40</v>
      </c>
    </row>
    <row r="294" spans="1:15" x14ac:dyDescent="0.2">
      <c r="A294" s="4" t="s">
        <v>982</v>
      </c>
      <c r="B294" s="10" t="s">
        <v>983</v>
      </c>
      <c r="C294" s="14" t="s">
        <v>981</v>
      </c>
      <c r="D294" s="10"/>
      <c r="E294" s="3" t="s">
        <v>894</v>
      </c>
      <c r="F294" s="3" t="s">
        <v>895</v>
      </c>
      <c r="G294" s="3" t="s">
        <v>25</v>
      </c>
      <c r="H294" s="3" t="s">
        <v>67</v>
      </c>
      <c r="I294" s="3">
        <v>13</v>
      </c>
      <c r="J294" s="3">
        <v>18</v>
      </c>
      <c r="K294" s="3">
        <v>25</v>
      </c>
      <c r="L294" s="3">
        <v>6</v>
      </c>
      <c r="M294" s="3">
        <v>6</v>
      </c>
      <c r="N294" s="3">
        <v>0</v>
      </c>
      <c r="O294" s="3">
        <f t="shared" si="18"/>
        <v>55</v>
      </c>
    </row>
    <row r="295" spans="1:15" x14ac:dyDescent="0.2">
      <c r="A295" s="4" t="s">
        <v>887</v>
      </c>
      <c r="B295" s="10" t="s">
        <v>888</v>
      </c>
      <c r="C295" s="14" t="s">
        <v>782</v>
      </c>
      <c r="D295" s="10"/>
      <c r="E295" s="3" t="s">
        <v>65</v>
      </c>
      <c r="F295" s="3" t="s">
        <v>675</v>
      </c>
      <c r="G295" s="3" t="s">
        <v>25</v>
      </c>
      <c r="H295" s="3" t="s">
        <v>67</v>
      </c>
      <c r="I295" s="3">
        <v>13</v>
      </c>
      <c r="J295" s="3">
        <v>18</v>
      </c>
      <c r="K295" s="3">
        <v>11</v>
      </c>
      <c r="L295" s="3">
        <v>6</v>
      </c>
      <c r="M295" s="3">
        <v>6</v>
      </c>
      <c r="N295" s="3">
        <v>16</v>
      </c>
      <c r="O295" s="3">
        <f t="shared" si="18"/>
        <v>57</v>
      </c>
    </row>
    <row r="296" spans="1:15" x14ac:dyDescent="0.2">
      <c r="A296" s="3" t="s">
        <v>2291</v>
      </c>
      <c r="B296" s="3" t="s">
        <v>2292</v>
      </c>
      <c r="C296" s="14" t="s">
        <v>2284</v>
      </c>
      <c r="E296" s="3" t="s">
        <v>2226</v>
      </c>
      <c r="F296" s="3" t="s">
        <v>2227</v>
      </c>
      <c r="G296" s="3" t="s">
        <v>25</v>
      </c>
      <c r="H296" s="3" t="s">
        <v>67</v>
      </c>
      <c r="I296" s="3">
        <v>13</v>
      </c>
      <c r="J296" s="3">
        <v>13</v>
      </c>
      <c r="K296" s="3">
        <v>25</v>
      </c>
      <c r="L296" s="3">
        <v>25</v>
      </c>
      <c r="M296" s="3">
        <v>6</v>
      </c>
      <c r="N296" s="3">
        <v>6</v>
      </c>
      <c r="O296" s="3">
        <v>75</v>
      </c>
    </row>
    <row r="297" spans="1:15" x14ac:dyDescent="0.2">
      <c r="A297" s="4" t="s">
        <v>1431</v>
      </c>
      <c r="B297" s="10" t="s">
        <v>1432</v>
      </c>
      <c r="C297" s="14" t="s">
        <v>1428</v>
      </c>
      <c r="D297" s="10" t="s">
        <v>434</v>
      </c>
      <c r="E297" s="3" t="s">
        <v>144</v>
      </c>
      <c r="F297" s="3" t="s">
        <v>1421</v>
      </c>
      <c r="G297" s="3" t="s">
        <v>25</v>
      </c>
      <c r="H297" s="3" t="s">
        <v>21</v>
      </c>
      <c r="I297" s="3">
        <v>14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f>SUM(J297:N297)</f>
        <v>0</v>
      </c>
    </row>
    <row r="298" spans="1:15" x14ac:dyDescent="0.2">
      <c r="A298" s="4" t="s">
        <v>1980</v>
      </c>
      <c r="B298" s="10" t="s">
        <v>1981</v>
      </c>
      <c r="C298" s="14" t="s">
        <v>1866</v>
      </c>
      <c r="D298" s="10"/>
      <c r="E298" s="3" t="s">
        <v>1744</v>
      </c>
      <c r="F298" s="3" t="s">
        <v>1744</v>
      </c>
      <c r="G298" s="3" t="s">
        <v>25</v>
      </c>
      <c r="H298" s="3" t="s">
        <v>21</v>
      </c>
      <c r="I298" s="3">
        <v>14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f>SUM(J298:N298)</f>
        <v>0</v>
      </c>
    </row>
    <row r="299" spans="1:15" x14ac:dyDescent="0.2">
      <c r="A299" s="4" t="s">
        <v>1031</v>
      </c>
      <c r="B299" s="10" t="s">
        <v>1032</v>
      </c>
      <c r="C299" s="14" t="s">
        <v>1020</v>
      </c>
      <c r="D299" s="10"/>
      <c r="E299" s="3" t="s">
        <v>987</v>
      </c>
      <c r="F299" s="3" t="s">
        <v>988</v>
      </c>
      <c r="G299" s="3" t="s">
        <v>25</v>
      </c>
      <c r="H299" s="3" t="s">
        <v>21</v>
      </c>
      <c r="I299" s="3">
        <v>14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f>SUM(J299:N299)</f>
        <v>0</v>
      </c>
    </row>
    <row r="300" spans="1:15" x14ac:dyDescent="0.2">
      <c r="A300" s="3" t="s">
        <v>2144</v>
      </c>
      <c r="B300" s="3" t="s">
        <v>2145</v>
      </c>
      <c r="C300" s="14" t="s">
        <v>2117</v>
      </c>
      <c r="E300" s="3" t="s">
        <v>18</v>
      </c>
      <c r="F300" s="3" t="s">
        <v>2091</v>
      </c>
      <c r="G300" s="3" t="s">
        <v>25</v>
      </c>
      <c r="H300" s="3" t="s">
        <v>21</v>
      </c>
      <c r="I300" s="3">
        <v>14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</row>
    <row r="301" spans="1:15" x14ac:dyDescent="0.2">
      <c r="A301" s="4" t="s">
        <v>627</v>
      </c>
      <c r="B301" s="10" t="s">
        <v>628</v>
      </c>
      <c r="C301" s="14" t="s">
        <v>602</v>
      </c>
      <c r="D301" s="10"/>
      <c r="E301" s="3" t="s">
        <v>576</v>
      </c>
      <c r="F301" s="3" t="s">
        <v>577</v>
      </c>
      <c r="G301" s="3" t="s">
        <v>25</v>
      </c>
      <c r="H301" s="3" t="s">
        <v>21</v>
      </c>
      <c r="I301" s="3">
        <v>14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f>SUM(J301:N301)</f>
        <v>0</v>
      </c>
    </row>
    <row r="302" spans="1:15" x14ac:dyDescent="0.2">
      <c r="A302" s="4" t="s">
        <v>247</v>
      </c>
      <c r="B302" s="10" t="s">
        <v>248</v>
      </c>
      <c r="C302" s="14" t="s">
        <v>232</v>
      </c>
      <c r="D302" s="10"/>
      <c r="E302" s="3" t="s">
        <v>203</v>
      </c>
      <c r="F302" s="3" t="s">
        <v>204</v>
      </c>
      <c r="G302" s="3" t="s">
        <v>25</v>
      </c>
      <c r="H302" s="3" t="s">
        <v>21</v>
      </c>
      <c r="I302" s="3">
        <v>14</v>
      </c>
      <c r="J302" s="3">
        <v>0</v>
      </c>
      <c r="K302" s="3">
        <v>3</v>
      </c>
      <c r="L302" s="3">
        <v>0</v>
      </c>
      <c r="M302" s="3">
        <v>0</v>
      </c>
      <c r="N302" s="3">
        <v>0</v>
      </c>
      <c r="O302" s="3">
        <f>SUM(J302:N302)</f>
        <v>3</v>
      </c>
    </row>
    <row r="303" spans="1:15" x14ac:dyDescent="0.2">
      <c r="A303" s="4" t="s">
        <v>1023</v>
      </c>
      <c r="B303" s="10" t="s">
        <v>1024</v>
      </c>
      <c r="C303" s="14" t="s">
        <v>1020</v>
      </c>
      <c r="D303" s="10"/>
      <c r="E303" s="3" t="s">
        <v>987</v>
      </c>
      <c r="F303" s="3" t="s">
        <v>988</v>
      </c>
      <c r="G303" s="3" t="s">
        <v>25</v>
      </c>
      <c r="H303" s="3" t="s">
        <v>21</v>
      </c>
      <c r="I303" s="3">
        <v>14</v>
      </c>
      <c r="J303" s="3">
        <v>0</v>
      </c>
      <c r="K303" s="3">
        <v>0</v>
      </c>
      <c r="L303" s="3">
        <v>4</v>
      </c>
      <c r="M303" s="3">
        <v>0</v>
      </c>
      <c r="N303" s="3">
        <v>0</v>
      </c>
      <c r="O303" s="3">
        <f>SUM(J303:N303)</f>
        <v>4</v>
      </c>
    </row>
    <row r="304" spans="1:15" x14ac:dyDescent="0.2">
      <c r="A304" s="4" t="s">
        <v>245</v>
      </c>
      <c r="B304" s="10" t="s">
        <v>246</v>
      </c>
      <c r="C304" s="14" t="s">
        <v>232</v>
      </c>
      <c r="D304" s="10"/>
      <c r="E304" s="3" t="s">
        <v>203</v>
      </c>
      <c r="F304" s="3" t="s">
        <v>204</v>
      </c>
      <c r="G304" s="3" t="s">
        <v>25</v>
      </c>
      <c r="H304" s="3" t="s">
        <v>21</v>
      </c>
      <c r="I304" s="3">
        <v>14</v>
      </c>
      <c r="J304" s="3">
        <v>3</v>
      </c>
      <c r="K304" s="3">
        <v>6</v>
      </c>
      <c r="L304" s="3">
        <v>4</v>
      </c>
      <c r="M304" s="3">
        <v>0</v>
      </c>
      <c r="O304" s="3">
        <f>SUM(J304:N304)</f>
        <v>13</v>
      </c>
    </row>
    <row r="305" spans="1:15" x14ac:dyDescent="0.2">
      <c r="A305" s="3" t="s">
        <v>2159</v>
      </c>
      <c r="B305" s="3" t="s">
        <v>2160</v>
      </c>
      <c r="C305" s="14" t="s">
        <v>2152</v>
      </c>
      <c r="E305" s="3" t="s">
        <v>18</v>
      </c>
      <c r="F305" s="3" t="s">
        <v>2091</v>
      </c>
      <c r="G305" s="3" t="s">
        <v>25</v>
      </c>
      <c r="H305" s="3" t="s">
        <v>67</v>
      </c>
      <c r="I305" s="3">
        <v>14</v>
      </c>
      <c r="J305" s="3">
        <v>0</v>
      </c>
      <c r="K305" s="3">
        <v>14</v>
      </c>
      <c r="L305" s="3">
        <v>0</v>
      </c>
      <c r="M305" s="3">
        <v>0</v>
      </c>
      <c r="N305" s="3">
        <v>0</v>
      </c>
      <c r="O305" s="3">
        <v>14</v>
      </c>
    </row>
    <row r="306" spans="1:15" x14ac:dyDescent="0.2">
      <c r="A306" s="4" t="s">
        <v>1553</v>
      </c>
      <c r="B306" s="10" t="s">
        <v>1554</v>
      </c>
      <c r="C306" s="14" t="s">
        <v>1544</v>
      </c>
      <c r="D306" s="10"/>
      <c r="E306" s="3" t="s">
        <v>1501</v>
      </c>
      <c r="F306" s="3" t="s">
        <v>1502</v>
      </c>
      <c r="G306" s="3" t="s">
        <v>25</v>
      </c>
      <c r="H306" s="3" t="s">
        <v>21</v>
      </c>
      <c r="I306" s="3">
        <v>14</v>
      </c>
      <c r="J306" s="3">
        <v>0</v>
      </c>
      <c r="K306" s="3">
        <v>0</v>
      </c>
      <c r="L306" s="3">
        <v>0</v>
      </c>
      <c r="M306" s="3">
        <v>18</v>
      </c>
      <c r="N306" s="3">
        <v>0</v>
      </c>
      <c r="O306" s="3">
        <f>SUM(J306:N306)</f>
        <v>18</v>
      </c>
    </row>
    <row r="307" spans="1:15" x14ac:dyDescent="0.2">
      <c r="A307" s="4" t="s">
        <v>192</v>
      </c>
      <c r="B307" s="10" t="s">
        <v>193</v>
      </c>
      <c r="C307" s="14" t="s">
        <v>191</v>
      </c>
      <c r="D307" s="10"/>
      <c r="E307" s="3" t="s">
        <v>185</v>
      </c>
      <c r="F307" s="3" t="s">
        <v>186</v>
      </c>
      <c r="G307" s="3" t="s">
        <v>25</v>
      </c>
      <c r="H307" s="3" t="s">
        <v>67</v>
      </c>
      <c r="I307" s="3">
        <v>14</v>
      </c>
      <c r="J307" s="3">
        <v>18</v>
      </c>
      <c r="K307" s="3">
        <v>3</v>
      </c>
      <c r="L307" s="3">
        <v>0</v>
      </c>
      <c r="M307" s="3">
        <v>0</v>
      </c>
      <c r="N307" s="3">
        <v>0</v>
      </c>
      <c r="O307" s="3">
        <f>SUM(J307:N307)</f>
        <v>21</v>
      </c>
    </row>
    <row r="308" spans="1:15" x14ac:dyDescent="0.2">
      <c r="A308" s="4" t="s">
        <v>512</v>
      </c>
      <c r="B308" s="10" t="s">
        <v>513</v>
      </c>
      <c r="C308" s="14" t="s">
        <v>472</v>
      </c>
      <c r="D308" s="10"/>
      <c r="E308" s="3" t="s">
        <v>203</v>
      </c>
      <c r="F308" s="3" t="s">
        <v>423</v>
      </c>
      <c r="G308" s="3" t="s">
        <v>25</v>
      </c>
      <c r="H308" s="3" t="s">
        <v>21</v>
      </c>
      <c r="I308" s="3">
        <v>14</v>
      </c>
      <c r="J308" s="3">
        <v>18</v>
      </c>
      <c r="K308" s="3">
        <v>0</v>
      </c>
      <c r="L308" s="3">
        <v>4</v>
      </c>
      <c r="M308" s="3">
        <v>0</v>
      </c>
      <c r="N308" s="3">
        <v>0</v>
      </c>
      <c r="O308" s="3">
        <f>SUM(J308:N308)</f>
        <v>22</v>
      </c>
    </row>
    <row r="309" spans="1:15" x14ac:dyDescent="0.2">
      <c r="A309" s="4" t="s">
        <v>972</v>
      </c>
      <c r="B309" s="10" t="s">
        <v>973</v>
      </c>
      <c r="C309" s="14" t="s">
        <v>947</v>
      </c>
      <c r="D309" s="10"/>
      <c r="E309" s="3" t="s">
        <v>894</v>
      </c>
      <c r="F309" s="3" t="s">
        <v>895</v>
      </c>
      <c r="G309" s="3" t="s">
        <v>25</v>
      </c>
      <c r="H309" s="3" t="s">
        <v>21</v>
      </c>
      <c r="I309" s="3">
        <v>14</v>
      </c>
      <c r="J309" s="3">
        <v>12</v>
      </c>
      <c r="K309" s="3">
        <v>0</v>
      </c>
      <c r="L309" s="3">
        <v>8</v>
      </c>
      <c r="M309" s="3">
        <v>8</v>
      </c>
      <c r="N309" s="3">
        <v>0</v>
      </c>
      <c r="O309" s="3">
        <f>SUM(J309:N309)</f>
        <v>28</v>
      </c>
    </row>
    <row r="310" spans="1:15" x14ac:dyDescent="0.2">
      <c r="A310" s="3" t="s">
        <v>2338</v>
      </c>
      <c r="B310" s="3" t="s">
        <v>2339</v>
      </c>
      <c r="C310" s="14" t="s">
        <v>2329</v>
      </c>
      <c r="E310" s="3" t="s">
        <v>2308</v>
      </c>
      <c r="F310" s="3" t="s">
        <v>2309</v>
      </c>
      <c r="G310" s="3" t="s">
        <v>25</v>
      </c>
      <c r="H310" s="3" t="s">
        <v>21</v>
      </c>
      <c r="I310" s="3">
        <v>14</v>
      </c>
      <c r="J310" s="3">
        <v>18</v>
      </c>
      <c r="K310" s="3">
        <v>11</v>
      </c>
      <c r="L310" s="3">
        <v>0</v>
      </c>
      <c r="M310" s="3">
        <v>0</v>
      </c>
      <c r="N310" s="3">
        <v>7</v>
      </c>
      <c r="O310" s="3">
        <v>36</v>
      </c>
    </row>
    <row r="311" spans="1:15" x14ac:dyDescent="0.2">
      <c r="A311" s="4" t="s">
        <v>665</v>
      </c>
      <c r="B311" s="10" t="s">
        <v>666</v>
      </c>
      <c r="C311" s="14" t="s">
        <v>602</v>
      </c>
      <c r="D311" s="10"/>
      <c r="E311" s="3" t="s">
        <v>576</v>
      </c>
      <c r="F311" s="3" t="s">
        <v>577</v>
      </c>
      <c r="G311" s="3" t="s">
        <v>25</v>
      </c>
      <c r="H311" s="3" t="s">
        <v>67</v>
      </c>
      <c r="I311" s="3">
        <v>14</v>
      </c>
      <c r="J311" s="3">
        <v>18</v>
      </c>
      <c r="K311" s="3">
        <v>15</v>
      </c>
      <c r="L311" s="3">
        <v>6</v>
      </c>
      <c r="M311" s="3">
        <v>0</v>
      </c>
      <c r="N311" s="3">
        <v>0</v>
      </c>
      <c r="O311" s="3">
        <f>SUM(J311:N311)</f>
        <v>39</v>
      </c>
    </row>
    <row r="312" spans="1:15" x14ac:dyDescent="0.2">
      <c r="A312" s="4" t="s">
        <v>1241</v>
      </c>
      <c r="B312" s="10" t="s">
        <v>1242</v>
      </c>
      <c r="C312" s="14" t="s">
        <v>1228</v>
      </c>
      <c r="D312" s="10"/>
      <c r="E312" s="3" t="s">
        <v>280</v>
      </c>
      <c r="F312" s="3" t="s">
        <v>1180</v>
      </c>
      <c r="G312" s="3" t="s">
        <v>25</v>
      </c>
      <c r="H312" s="3" t="s">
        <v>67</v>
      </c>
      <c r="I312" s="3">
        <v>14</v>
      </c>
      <c r="J312" s="3">
        <v>6</v>
      </c>
      <c r="K312" s="3">
        <v>6</v>
      </c>
      <c r="L312" s="3">
        <v>25</v>
      </c>
      <c r="M312" s="3">
        <v>0</v>
      </c>
      <c r="N312" s="3">
        <v>6</v>
      </c>
      <c r="O312" s="3">
        <f>SUM(J312:N312)</f>
        <v>43</v>
      </c>
    </row>
    <row r="313" spans="1:15" x14ac:dyDescent="0.2">
      <c r="A313" s="4" t="s">
        <v>1220</v>
      </c>
      <c r="B313" s="10" t="s">
        <v>1221</v>
      </c>
      <c r="C313" s="14" t="s">
        <v>1199</v>
      </c>
      <c r="D313" s="10"/>
      <c r="E313" s="3" t="s">
        <v>280</v>
      </c>
      <c r="F313" s="3" t="s">
        <v>1180</v>
      </c>
      <c r="G313" s="3" t="s">
        <v>25</v>
      </c>
      <c r="H313" s="3" t="s">
        <v>21</v>
      </c>
      <c r="I313" s="3">
        <v>14</v>
      </c>
      <c r="J313" s="3">
        <v>18</v>
      </c>
      <c r="K313" s="3">
        <v>11</v>
      </c>
      <c r="L313" s="3">
        <v>25</v>
      </c>
      <c r="M313" s="3">
        <v>0</v>
      </c>
      <c r="N313" s="3">
        <v>0</v>
      </c>
      <c r="O313" s="3">
        <f>SUM(J313:N313)</f>
        <v>54</v>
      </c>
    </row>
    <row r="314" spans="1:15" x14ac:dyDescent="0.2">
      <c r="A314" s="4" t="s">
        <v>1998</v>
      </c>
      <c r="B314" s="10" t="s">
        <v>1999</v>
      </c>
      <c r="C314" s="14" t="s">
        <v>1991</v>
      </c>
      <c r="D314" s="10"/>
      <c r="E314" s="3" t="s">
        <v>1744</v>
      </c>
      <c r="F314" s="3" t="s">
        <v>1744</v>
      </c>
      <c r="G314" s="3" t="s">
        <v>25</v>
      </c>
      <c r="H314" s="3" t="s">
        <v>67</v>
      </c>
      <c r="I314" s="3">
        <v>14</v>
      </c>
      <c r="J314" s="3">
        <v>18</v>
      </c>
      <c r="K314" s="3">
        <v>22</v>
      </c>
      <c r="L314" s="3">
        <v>6</v>
      </c>
      <c r="M314" s="3">
        <v>0</v>
      </c>
      <c r="N314" s="3">
        <v>16</v>
      </c>
      <c r="O314" s="3">
        <f>SUM(J314:N314)</f>
        <v>62</v>
      </c>
    </row>
    <row r="315" spans="1:15" x14ac:dyDescent="0.2">
      <c r="A315" s="3" t="s">
        <v>2165</v>
      </c>
      <c r="B315" s="3" t="s">
        <v>2166</v>
      </c>
      <c r="C315" s="14" t="s">
        <v>2152</v>
      </c>
      <c r="E315" s="3" t="s">
        <v>18</v>
      </c>
      <c r="F315" s="3" t="s">
        <v>2091</v>
      </c>
      <c r="G315" s="3" t="s">
        <v>25</v>
      </c>
      <c r="H315" s="3" t="s">
        <v>67</v>
      </c>
      <c r="I315" s="3">
        <v>14</v>
      </c>
      <c r="J315" s="3">
        <v>18</v>
      </c>
      <c r="K315" s="3">
        <v>20</v>
      </c>
      <c r="L315" s="3">
        <v>25</v>
      </c>
      <c r="M315" s="3">
        <v>2</v>
      </c>
      <c r="N315" s="3">
        <v>0</v>
      </c>
      <c r="O315" s="3">
        <v>65</v>
      </c>
    </row>
    <row r="316" spans="1:15" x14ac:dyDescent="0.2">
      <c r="A316" s="3" t="s">
        <v>2295</v>
      </c>
      <c r="B316" s="3" t="s">
        <v>2296</v>
      </c>
      <c r="C316" s="14" t="s">
        <v>2284</v>
      </c>
      <c r="E316" s="3" t="s">
        <v>2226</v>
      </c>
      <c r="F316" s="3" t="s">
        <v>2227</v>
      </c>
      <c r="G316" s="3" t="s">
        <v>25</v>
      </c>
      <c r="H316" s="3" t="s">
        <v>67</v>
      </c>
      <c r="I316" s="3">
        <v>14</v>
      </c>
      <c r="J316" s="3">
        <v>18</v>
      </c>
      <c r="K316" s="3">
        <v>25</v>
      </c>
      <c r="L316" s="3">
        <v>14</v>
      </c>
      <c r="M316" s="3">
        <v>6</v>
      </c>
      <c r="N316" s="3">
        <v>6</v>
      </c>
      <c r="O316" s="3">
        <v>69</v>
      </c>
    </row>
    <row r="317" spans="1:15" x14ac:dyDescent="0.2">
      <c r="A317" s="15" t="s">
        <v>2084</v>
      </c>
      <c r="B317" s="16" t="s">
        <v>2085</v>
      </c>
      <c r="C317" s="15" t="s">
        <v>2065</v>
      </c>
      <c r="D317" s="2"/>
      <c r="E317" s="2" t="s">
        <v>280</v>
      </c>
      <c r="F317" s="2" t="s">
        <v>281</v>
      </c>
      <c r="G317" s="2" t="s">
        <v>25</v>
      </c>
      <c r="H317" s="2" t="s">
        <v>67</v>
      </c>
      <c r="I317" s="2">
        <v>14</v>
      </c>
      <c r="J317" s="18">
        <v>6</v>
      </c>
      <c r="K317" s="18">
        <v>10</v>
      </c>
      <c r="L317" s="18">
        <v>25</v>
      </c>
      <c r="M317" s="18">
        <v>24</v>
      </c>
      <c r="N317" s="18">
        <v>6</v>
      </c>
      <c r="O317" s="2">
        <f>SUM(J317:N317)</f>
        <v>71</v>
      </c>
    </row>
    <row r="318" spans="1:15" x14ac:dyDescent="0.2">
      <c r="A318" s="3" t="s">
        <v>2403</v>
      </c>
      <c r="B318" s="3" t="s">
        <v>2404</v>
      </c>
      <c r="C318" s="14" t="s">
        <v>2402</v>
      </c>
      <c r="E318" s="3" t="s">
        <v>2366</v>
      </c>
      <c r="F318" s="3" t="s">
        <v>2367</v>
      </c>
      <c r="G318" s="3" t="s">
        <v>25</v>
      </c>
      <c r="H318" s="3" t="s">
        <v>67</v>
      </c>
      <c r="I318" s="3">
        <v>14</v>
      </c>
      <c r="J318" s="3">
        <v>11</v>
      </c>
      <c r="K318" s="3">
        <v>25</v>
      </c>
      <c r="L318" s="3">
        <v>24</v>
      </c>
      <c r="M318" s="3">
        <v>6</v>
      </c>
      <c r="N318" s="3">
        <v>14</v>
      </c>
      <c r="O318" s="3">
        <v>80</v>
      </c>
    </row>
    <row r="319" spans="1:15" x14ac:dyDescent="0.2">
      <c r="A319" s="4" t="s">
        <v>396</v>
      </c>
      <c r="B319" s="10" t="s">
        <v>397</v>
      </c>
      <c r="C319" s="14" t="s">
        <v>369</v>
      </c>
      <c r="D319" s="10"/>
      <c r="E319" s="3" t="s">
        <v>203</v>
      </c>
      <c r="F319" s="3" t="s">
        <v>332</v>
      </c>
      <c r="G319" s="3" t="s">
        <v>25</v>
      </c>
      <c r="H319" s="3" t="s">
        <v>67</v>
      </c>
      <c r="I319" s="3">
        <v>14</v>
      </c>
      <c r="J319" s="3">
        <v>18</v>
      </c>
      <c r="K319" s="3">
        <v>25</v>
      </c>
      <c r="L319" s="3">
        <v>14</v>
      </c>
      <c r="M319" s="3">
        <v>30</v>
      </c>
      <c r="N319" s="3">
        <v>6</v>
      </c>
      <c r="O319" s="3">
        <f>SUM(J319:N319)</f>
        <v>93</v>
      </c>
    </row>
    <row r="320" spans="1:15" x14ac:dyDescent="0.2">
      <c r="A320" s="3" t="s">
        <v>2190</v>
      </c>
      <c r="B320" s="3" t="s">
        <v>2191</v>
      </c>
      <c r="C320" s="14" t="s">
        <v>2177</v>
      </c>
      <c r="E320" s="3" t="s">
        <v>324</v>
      </c>
      <c r="F320" s="3" t="s">
        <v>2170</v>
      </c>
      <c r="G320" s="3" t="s">
        <v>25</v>
      </c>
      <c r="H320" s="3" t="s">
        <v>21</v>
      </c>
      <c r="I320" s="3">
        <v>14</v>
      </c>
      <c r="J320" s="3">
        <v>18</v>
      </c>
      <c r="K320" s="3">
        <v>20</v>
      </c>
      <c r="L320" s="3">
        <v>25</v>
      </c>
      <c r="M320" s="3">
        <v>30</v>
      </c>
      <c r="N320" s="3">
        <v>24</v>
      </c>
      <c r="O320" s="3">
        <v>117</v>
      </c>
    </row>
    <row r="321" spans="1:15" x14ac:dyDescent="0.2">
      <c r="A321" s="3" t="s">
        <v>2148</v>
      </c>
      <c r="B321" s="3" t="s">
        <v>2149</v>
      </c>
      <c r="C321" s="14" t="s">
        <v>2117</v>
      </c>
      <c r="E321" s="3" t="s">
        <v>18</v>
      </c>
      <c r="F321" s="3" t="s">
        <v>2091</v>
      </c>
      <c r="G321" s="3" t="s">
        <v>25</v>
      </c>
      <c r="H321" s="3" t="s">
        <v>21</v>
      </c>
      <c r="I321" s="3">
        <v>15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</row>
    <row r="322" spans="1:15" x14ac:dyDescent="0.2">
      <c r="A322" s="4" t="s">
        <v>631</v>
      </c>
      <c r="B322" s="10" t="s">
        <v>632</v>
      </c>
      <c r="C322" s="14" t="s">
        <v>602</v>
      </c>
      <c r="D322" s="10"/>
      <c r="E322" s="3" t="s">
        <v>576</v>
      </c>
      <c r="F322" s="3" t="s">
        <v>577</v>
      </c>
      <c r="G322" s="3" t="s">
        <v>25</v>
      </c>
      <c r="H322" s="3" t="s">
        <v>21</v>
      </c>
      <c r="I322" s="3">
        <v>15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f>SUM(J322:N322)</f>
        <v>0</v>
      </c>
    </row>
    <row r="323" spans="1:15" x14ac:dyDescent="0.2">
      <c r="A323" s="4" t="s">
        <v>1169</v>
      </c>
      <c r="B323" s="10" t="s">
        <v>1170</v>
      </c>
      <c r="C323" s="14" t="s">
        <v>1164</v>
      </c>
      <c r="D323" s="10"/>
      <c r="E323" s="3" t="s">
        <v>576</v>
      </c>
      <c r="F323" s="3" t="s">
        <v>1143</v>
      </c>
      <c r="G323" s="3" t="s">
        <v>25</v>
      </c>
      <c r="H323" s="3" t="s">
        <v>21</v>
      </c>
      <c r="I323" s="3">
        <v>15</v>
      </c>
      <c r="J323" s="3">
        <v>3</v>
      </c>
      <c r="K323" s="3">
        <v>6</v>
      </c>
      <c r="L323" s="3">
        <v>0</v>
      </c>
      <c r="M323" s="3">
        <v>4</v>
      </c>
      <c r="N323" s="3">
        <v>5</v>
      </c>
      <c r="O323" s="3">
        <f>SUM(J323:N323)</f>
        <v>18</v>
      </c>
    </row>
    <row r="324" spans="1:15" x14ac:dyDescent="0.2">
      <c r="A324" s="4" t="s">
        <v>1702</v>
      </c>
      <c r="B324" s="10" t="s">
        <v>1703</v>
      </c>
      <c r="C324" s="14" t="s">
        <v>1704</v>
      </c>
      <c r="D324" s="10"/>
      <c r="E324" s="3" t="s">
        <v>576</v>
      </c>
      <c r="F324" s="3" t="s">
        <v>1639</v>
      </c>
      <c r="G324" s="3" t="s">
        <v>25</v>
      </c>
      <c r="H324" s="3" t="s">
        <v>21</v>
      </c>
      <c r="I324" s="3">
        <v>15</v>
      </c>
      <c r="J324" s="3">
        <v>18</v>
      </c>
      <c r="K324" s="3">
        <v>0</v>
      </c>
      <c r="L324" s="3">
        <v>4</v>
      </c>
      <c r="M324" s="3">
        <v>0</v>
      </c>
      <c r="N324" s="3">
        <v>0</v>
      </c>
      <c r="O324" s="3">
        <f>SUM(J324:N324)</f>
        <v>22</v>
      </c>
    </row>
    <row r="325" spans="1:15" x14ac:dyDescent="0.2">
      <c r="A325" s="4" t="s">
        <v>1895</v>
      </c>
      <c r="B325" s="10" t="s">
        <v>1896</v>
      </c>
      <c r="C325" s="14" t="s">
        <v>1866</v>
      </c>
      <c r="D325" s="10"/>
      <c r="E325" s="3" t="s">
        <v>1744</v>
      </c>
      <c r="F325" s="3" t="s">
        <v>1744</v>
      </c>
      <c r="G325" s="3" t="s">
        <v>25</v>
      </c>
      <c r="H325" s="3" t="s">
        <v>21</v>
      </c>
      <c r="I325" s="3">
        <v>15</v>
      </c>
      <c r="J325" s="3">
        <v>18</v>
      </c>
      <c r="K325" s="3">
        <v>0</v>
      </c>
      <c r="L325" s="3">
        <v>4</v>
      </c>
      <c r="M325" s="3">
        <v>8</v>
      </c>
      <c r="N325" s="3">
        <v>0</v>
      </c>
      <c r="O325" s="3">
        <f>SUM(J325:N325)</f>
        <v>30</v>
      </c>
    </row>
    <row r="326" spans="1:15" x14ac:dyDescent="0.2">
      <c r="A326" s="4" t="s">
        <v>1608</v>
      </c>
      <c r="B326" s="10" t="s">
        <v>1609</v>
      </c>
      <c r="C326" s="14" t="s">
        <v>1567</v>
      </c>
      <c r="D326" s="10"/>
      <c r="E326" s="3" t="s">
        <v>1501</v>
      </c>
      <c r="F326" s="3" t="s">
        <v>1502</v>
      </c>
      <c r="G326" s="3" t="s">
        <v>25</v>
      </c>
      <c r="H326" s="3" t="s">
        <v>67</v>
      </c>
      <c r="I326" s="3">
        <v>15</v>
      </c>
      <c r="J326" s="3">
        <v>18</v>
      </c>
      <c r="K326" s="3">
        <v>25</v>
      </c>
      <c r="L326" s="3">
        <v>25</v>
      </c>
      <c r="M326" s="3">
        <v>0</v>
      </c>
      <c r="N326" s="3">
        <v>6</v>
      </c>
      <c r="O326" s="3">
        <f>SUM(J326:N326)</f>
        <v>74</v>
      </c>
    </row>
    <row r="327" spans="1:15" x14ac:dyDescent="0.2">
      <c r="A327" s="3" t="s">
        <v>2348</v>
      </c>
      <c r="B327" s="3" t="s">
        <v>2349</v>
      </c>
      <c r="C327" s="14" t="s">
        <v>2329</v>
      </c>
      <c r="E327" s="3" t="s">
        <v>2308</v>
      </c>
      <c r="F327" s="3" t="s">
        <v>2309</v>
      </c>
      <c r="G327" s="3" t="s">
        <v>25</v>
      </c>
      <c r="H327" s="3" t="s">
        <v>21</v>
      </c>
      <c r="I327" s="3">
        <v>16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</row>
    <row r="328" spans="1:15" x14ac:dyDescent="0.2">
      <c r="A328" s="4" t="s">
        <v>1433</v>
      </c>
      <c r="B328" s="10" t="s">
        <v>1434</v>
      </c>
      <c r="C328" s="14" t="s">
        <v>1428</v>
      </c>
      <c r="D328" s="10"/>
      <c r="E328" s="3" t="s">
        <v>144</v>
      </c>
      <c r="F328" s="3" t="s">
        <v>1421</v>
      </c>
      <c r="G328" s="3" t="s">
        <v>25</v>
      </c>
      <c r="H328" s="3" t="s">
        <v>21</v>
      </c>
      <c r="I328" s="3">
        <v>16</v>
      </c>
      <c r="J328" s="3">
        <v>0</v>
      </c>
      <c r="K328" s="3">
        <v>0</v>
      </c>
      <c r="L328" s="3">
        <v>0</v>
      </c>
      <c r="M328" s="3">
        <v>8</v>
      </c>
      <c r="N328" s="3">
        <v>0</v>
      </c>
      <c r="O328" s="3">
        <f>SUM(J328:N328)</f>
        <v>8</v>
      </c>
    </row>
    <row r="329" spans="1:15" x14ac:dyDescent="0.2">
      <c r="A329" s="3" t="s">
        <v>2384</v>
      </c>
      <c r="B329" s="3" t="s">
        <v>2385</v>
      </c>
      <c r="C329" s="14" t="s">
        <v>2375</v>
      </c>
      <c r="E329" s="3" t="s">
        <v>2366</v>
      </c>
      <c r="F329" s="3" t="s">
        <v>2367</v>
      </c>
      <c r="G329" s="3" t="s">
        <v>25</v>
      </c>
      <c r="H329" s="3" t="s">
        <v>21</v>
      </c>
      <c r="I329" s="3">
        <v>16</v>
      </c>
      <c r="J329" s="3">
        <v>3</v>
      </c>
      <c r="K329" s="3">
        <v>0</v>
      </c>
      <c r="L329" s="3">
        <v>0</v>
      </c>
      <c r="M329" s="3">
        <v>8</v>
      </c>
      <c r="N329" s="3">
        <v>0</v>
      </c>
      <c r="O329" s="3">
        <v>11</v>
      </c>
    </row>
    <row r="330" spans="1:15" x14ac:dyDescent="0.2">
      <c r="A330" s="4" t="s">
        <v>1893</v>
      </c>
      <c r="B330" s="10" t="s">
        <v>1894</v>
      </c>
      <c r="C330" s="14" t="s">
        <v>1866</v>
      </c>
      <c r="D330" s="10"/>
      <c r="E330" s="3" t="s">
        <v>1744</v>
      </c>
      <c r="F330" s="3" t="s">
        <v>1744</v>
      </c>
      <c r="G330" s="3" t="s">
        <v>25</v>
      </c>
      <c r="H330" s="3" t="s">
        <v>21</v>
      </c>
      <c r="I330" s="3">
        <v>16</v>
      </c>
      <c r="J330" s="3">
        <v>18</v>
      </c>
      <c r="K330" s="3">
        <v>0</v>
      </c>
      <c r="L330" s="3">
        <v>4</v>
      </c>
      <c r="M330" s="3">
        <v>8</v>
      </c>
      <c r="N330" s="3">
        <v>0</v>
      </c>
      <c r="O330" s="3">
        <f>SUM(J330:N330)</f>
        <v>30</v>
      </c>
    </row>
    <row r="331" spans="1:15" x14ac:dyDescent="0.2">
      <c r="A331" s="4" t="s">
        <v>550</v>
      </c>
      <c r="B331" s="10" t="s">
        <v>551</v>
      </c>
      <c r="C331" s="14" t="s">
        <v>472</v>
      </c>
      <c r="D331" s="10"/>
      <c r="E331" s="3" t="s">
        <v>203</v>
      </c>
      <c r="F331" s="3" t="s">
        <v>423</v>
      </c>
      <c r="G331" s="3" t="s">
        <v>25</v>
      </c>
      <c r="H331" s="3" t="s">
        <v>21</v>
      </c>
      <c r="I331" s="3">
        <v>16</v>
      </c>
      <c r="J331" s="3">
        <v>18</v>
      </c>
      <c r="K331" s="3">
        <v>11</v>
      </c>
      <c r="L331" s="3">
        <v>4</v>
      </c>
      <c r="M331" s="3">
        <v>18</v>
      </c>
      <c r="N331" s="3">
        <v>0</v>
      </c>
      <c r="O331" s="3">
        <f>SUM(J331:N331)</f>
        <v>51</v>
      </c>
    </row>
    <row r="332" spans="1:15" x14ac:dyDescent="0.2">
      <c r="A332" s="4" t="s">
        <v>1258</v>
      </c>
      <c r="B332" s="10" t="s">
        <v>1259</v>
      </c>
      <c r="C332" s="14" t="s">
        <v>1255</v>
      </c>
      <c r="D332" s="10"/>
      <c r="E332" s="3" t="s">
        <v>203</v>
      </c>
      <c r="F332" s="3" t="s">
        <v>1252</v>
      </c>
      <c r="G332" s="3" t="s">
        <v>25</v>
      </c>
      <c r="H332" s="3" t="s">
        <v>67</v>
      </c>
      <c r="I332" s="3">
        <v>16</v>
      </c>
      <c r="J332" s="3">
        <v>18</v>
      </c>
      <c r="K332" s="3">
        <v>25</v>
      </c>
      <c r="L332" s="3">
        <v>14</v>
      </c>
      <c r="O332" s="3">
        <f>SUM(J332:N332)</f>
        <v>57</v>
      </c>
    </row>
    <row r="333" spans="1:15" x14ac:dyDescent="0.2">
      <c r="A333" s="3" t="s">
        <v>2184</v>
      </c>
      <c r="B333" s="3" t="s">
        <v>2185</v>
      </c>
      <c r="C333" s="14" t="s">
        <v>2177</v>
      </c>
      <c r="E333" s="3" t="s">
        <v>324</v>
      </c>
      <c r="F333" s="3" t="s">
        <v>2170</v>
      </c>
      <c r="G333" s="3" t="s">
        <v>25</v>
      </c>
      <c r="H333" s="3" t="s">
        <v>21</v>
      </c>
      <c r="I333" s="3">
        <v>16</v>
      </c>
      <c r="J333" s="3">
        <v>19</v>
      </c>
      <c r="K333" s="3">
        <v>10</v>
      </c>
      <c r="L333" s="3">
        <v>23</v>
      </c>
      <c r="M333" s="3">
        <v>10</v>
      </c>
      <c r="N333" s="3">
        <v>10</v>
      </c>
      <c r="O333" s="3">
        <v>72</v>
      </c>
    </row>
    <row r="334" spans="1:15" x14ac:dyDescent="0.2">
      <c r="A334" s="4" t="s">
        <v>825</v>
      </c>
      <c r="B334" s="10" t="s">
        <v>826</v>
      </c>
      <c r="C334" s="14" t="s">
        <v>782</v>
      </c>
      <c r="D334" s="10"/>
      <c r="E334" s="3" t="s">
        <v>65</v>
      </c>
      <c r="F334" s="3" t="s">
        <v>675</v>
      </c>
      <c r="G334" s="3" t="s">
        <v>25</v>
      </c>
      <c r="H334" s="3" t="s">
        <v>67</v>
      </c>
      <c r="I334" s="3">
        <v>16</v>
      </c>
      <c r="J334" s="3">
        <v>14</v>
      </c>
      <c r="K334" s="3">
        <v>25</v>
      </c>
      <c r="L334" s="3">
        <v>25</v>
      </c>
      <c r="M334" s="3">
        <v>20</v>
      </c>
      <c r="N334" s="3">
        <v>0</v>
      </c>
      <c r="O334" s="3">
        <f t="shared" ref="O334:O340" si="19">SUM(J334:N334)</f>
        <v>84</v>
      </c>
    </row>
    <row r="335" spans="1:15" x14ac:dyDescent="0.2">
      <c r="A335" s="4" t="s">
        <v>554</v>
      </c>
      <c r="B335" s="10" t="s">
        <v>555</v>
      </c>
      <c r="C335" s="14" t="s">
        <v>472</v>
      </c>
      <c r="D335" s="10"/>
      <c r="E335" s="3" t="s">
        <v>203</v>
      </c>
      <c r="F335" s="3" t="s">
        <v>423</v>
      </c>
      <c r="G335" s="3" t="s">
        <v>25</v>
      </c>
      <c r="H335" s="3" t="s">
        <v>21</v>
      </c>
      <c r="I335" s="3">
        <v>17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f t="shared" si="19"/>
        <v>0</v>
      </c>
    </row>
    <row r="336" spans="1:15" x14ac:dyDescent="0.2">
      <c r="A336" s="4" t="s">
        <v>470</v>
      </c>
      <c r="B336" s="10" t="s">
        <v>471</v>
      </c>
      <c r="C336" s="14" t="s">
        <v>472</v>
      </c>
      <c r="D336" s="10"/>
      <c r="E336" s="3" t="s">
        <v>203</v>
      </c>
      <c r="F336" s="3" t="s">
        <v>423</v>
      </c>
      <c r="G336" s="3" t="s">
        <v>25</v>
      </c>
      <c r="H336" s="3" t="s">
        <v>21</v>
      </c>
      <c r="I336" s="3">
        <v>17</v>
      </c>
      <c r="J336" s="3">
        <v>6</v>
      </c>
      <c r="K336" s="3">
        <v>0</v>
      </c>
      <c r="L336" s="3">
        <v>4</v>
      </c>
      <c r="M336" s="3">
        <v>8</v>
      </c>
      <c r="N336" s="3">
        <v>0</v>
      </c>
      <c r="O336" s="3">
        <f t="shared" si="19"/>
        <v>18</v>
      </c>
    </row>
    <row r="337" spans="1:15" x14ac:dyDescent="0.2">
      <c r="A337" s="4" t="s">
        <v>1358</v>
      </c>
      <c r="B337" s="10" t="s">
        <v>1359</v>
      </c>
      <c r="C337" s="14" t="s">
        <v>1319</v>
      </c>
      <c r="D337" s="10"/>
      <c r="E337" s="3" t="s">
        <v>203</v>
      </c>
      <c r="F337" s="3" t="s">
        <v>1268</v>
      </c>
      <c r="G337" s="3" t="s">
        <v>25</v>
      </c>
      <c r="H337" s="3" t="s">
        <v>21</v>
      </c>
      <c r="I337" s="3">
        <v>17</v>
      </c>
      <c r="J337" s="3">
        <v>18</v>
      </c>
      <c r="K337" s="3">
        <v>0</v>
      </c>
      <c r="L337" s="3">
        <v>0</v>
      </c>
      <c r="M337" s="3">
        <v>0</v>
      </c>
      <c r="N337" s="3">
        <v>0</v>
      </c>
      <c r="O337" s="3">
        <f t="shared" si="19"/>
        <v>18</v>
      </c>
    </row>
    <row r="338" spans="1:15" x14ac:dyDescent="0.2">
      <c r="A338" s="4" t="s">
        <v>1029</v>
      </c>
      <c r="B338" s="10" t="s">
        <v>1030</v>
      </c>
      <c r="C338" s="14" t="s">
        <v>1020</v>
      </c>
      <c r="D338" s="10"/>
      <c r="E338" s="3" t="s">
        <v>987</v>
      </c>
      <c r="F338" s="3" t="s">
        <v>988</v>
      </c>
      <c r="G338" s="3" t="s">
        <v>25</v>
      </c>
      <c r="H338" s="3" t="s">
        <v>21</v>
      </c>
      <c r="I338" s="3">
        <v>17</v>
      </c>
      <c r="J338" s="3">
        <v>0</v>
      </c>
      <c r="K338" s="3">
        <v>0</v>
      </c>
      <c r="L338" s="3">
        <v>0</v>
      </c>
      <c r="M338" s="3">
        <v>19</v>
      </c>
      <c r="N338" s="3">
        <v>0</v>
      </c>
      <c r="O338" s="3">
        <f t="shared" si="19"/>
        <v>19</v>
      </c>
    </row>
    <row r="339" spans="1:15" x14ac:dyDescent="0.2">
      <c r="A339" s="4" t="s">
        <v>1952</v>
      </c>
      <c r="B339" s="10" t="s">
        <v>1953</v>
      </c>
      <c r="C339" s="14" t="s">
        <v>1866</v>
      </c>
      <c r="D339" s="10"/>
      <c r="E339" s="3" t="s">
        <v>1744</v>
      </c>
      <c r="F339" s="3" t="s">
        <v>1744</v>
      </c>
      <c r="G339" s="3" t="s">
        <v>25</v>
      </c>
      <c r="H339" s="3" t="s">
        <v>21</v>
      </c>
      <c r="I339" s="3">
        <v>17</v>
      </c>
      <c r="J339" s="3">
        <v>3</v>
      </c>
      <c r="K339" s="3">
        <v>0</v>
      </c>
      <c r="L339" s="3">
        <v>19</v>
      </c>
      <c r="M339" s="3">
        <v>0</v>
      </c>
      <c r="N339" s="3">
        <v>0</v>
      </c>
      <c r="O339" s="3">
        <f t="shared" si="19"/>
        <v>22</v>
      </c>
    </row>
    <row r="340" spans="1:15" x14ac:dyDescent="0.2">
      <c r="A340" s="4" t="s">
        <v>243</v>
      </c>
      <c r="B340" s="10" t="s">
        <v>244</v>
      </c>
      <c r="C340" s="14" t="s">
        <v>232</v>
      </c>
      <c r="D340" s="10"/>
      <c r="E340" s="3" t="s">
        <v>203</v>
      </c>
      <c r="F340" s="3" t="s">
        <v>204</v>
      </c>
      <c r="G340" s="3" t="s">
        <v>25</v>
      </c>
      <c r="H340" s="3" t="s">
        <v>21</v>
      </c>
      <c r="I340" s="3">
        <v>17</v>
      </c>
      <c r="J340" s="3">
        <v>18</v>
      </c>
      <c r="K340" s="3">
        <v>0</v>
      </c>
      <c r="L340" s="3">
        <v>4</v>
      </c>
      <c r="M340" s="3">
        <v>0</v>
      </c>
      <c r="O340" s="3">
        <f t="shared" si="19"/>
        <v>22</v>
      </c>
    </row>
    <row r="341" spans="1:15" x14ac:dyDescent="0.2">
      <c r="A341" s="3" t="s">
        <v>2376</v>
      </c>
      <c r="B341" s="3" t="s">
        <v>2377</v>
      </c>
      <c r="C341" s="14" t="s">
        <v>2375</v>
      </c>
      <c r="E341" s="3" t="s">
        <v>2366</v>
      </c>
      <c r="F341" s="3" t="s">
        <v>2367</v>
      </c>
      <c r="G341" s="3" t="s">
        <v>25</v>
      </c>
      <c r="H341" s="3" t="s">
        <v>21</v>
      </c>
      <c r="I341" s="3">
        <v>17</v>
      </c>
      <c r="J341" s="3">
        <v>0</v>
      </c>
      <c r="K341" s="3">
        <v>0</v>
      </c>
      <c r="L341" s="3">
        <v>4</v>
      </c>
      <c r="M341" s="3">
        <v>18</v>
      </c>
      <c r="N341" s="3">
        <v>0</v>
      </c>
      <c r="O341" s="3">
        <v>22</v>
      </c>
    </row>
    <row r="342" spans="1:15" x14ac:dyDescent="0.2">
      <c r="A342" s="4" t="s">
        <v>966</v>
      </c>
      <c r="B342" s="10" t="s">
        <v>967</v>
      </c>
      <c r="C342" s="14" t="s">
        <v>947</v>
      </c>
      <c r="D342" s="10"/>
      <c r="E342" s="3" t="s">
        <v>894</v>
      </c>
      <c r="F342" s="3" t="s">
        <v>895</v>
      </c>
      <c r="G342" s="3" t="s">
        <v>25</v>
      </c>
      <c r="H342" s="3" t="s">
        <v>21</v>
      </c>
      <c r="I342" s="3">
        <v>17</v>
      </c>
      <c r="J342" s="3">
        <v>12</v>
      </c>
      <c r="K342" s="3">
        <v>0</v>
      </c>
      <c r="L342" s="3">
        <v>19</v>
      </c>
      <c r="M342" s="3">
        <v>0</v>
      </c>
      <c r="N342" s="3">
        <v>0</v>
      </c>
      <c r="O342" s="3">
        <f>SUM(J342:N342)</f>
        <v>31</v>
      </c>
    </row>
    <row r="343" spans="1:15" x14ac:dyDescent="0.2">
      <c r="A343" s="3" t="s">
        <v>2130</v>
      </c>
      <c r="B343" s="3" t="s">
        <v>2131</v>
      </c>
      <c r="C343" s="14" t="s">
        <v>2117</v>
      </c>
      <c r="E343" s="3" t="s">
        <v>18</v>
      </c>
      <c r="F343" s="3" t="s">
        <v>2091</v>
      </c>
      <c r="G343" s="3" t="s">
        <v>25</v>
      </c>
      <c r="H343" s="3" t="s">
        <v>21</v>
      </c>
      <c r="I343" s="3">
        <v>17</v>
      </c>
      <c r="J343" s="3">
        <v>3</v>
      </c>
      <c r="K343" s="3">
        <v>0</v>
      </c>
      <c r="L343" s="3">
        <v>25</v>
      </c>
      <c r="M343" s="3">
        <v>0</v>
      </c>
      <c r="N343" s="3">
        <v>8</v>
      </c>
      <c r="O343" s="3">
        <v>36</v>
      </c>
    </row>
    <row r="344" spans="1:15" x14ac:dyDescent="0.2">
      <c r="A344" s="4" t="s">
        <v>239</v>
      </c>
      <c r="B344" s="10" t="s">
        <v>240</v>
      </c>
      <c r="C344" s="14" t="s">
        <v>232</v>
      </c>
      <c r="D344" s="10"/>
      <c r="E344" s="3" t="s">
        <v>203</v>
      </c>
      <c r="F344" s="3" t="s">
        <v>204</v>
      </c>
      <c r="G344" s="3" t="s">
        <v>25</v>
      </c>
      <c r="H344" s="3" t="s">
        <v>21</v>
      </c>
      <c r="I344" s="3">
        <v>17</v>
      </c>
      <c r="J344" s="3">
        <v>18</v>
      </c>
      <c r="K344" s="3">
        <v>0</v>
      </c>
      <c r="L344" s="3">
        <v>10</v>
      </c>
      <c r="M344" s="3">
        <v>8</v>
      </c>
      <c r="N344" s="3">
        <v>0</v>
      </c>
      <c r="O344" s="3">
        <f t="shared" ref="O344:O352" si="20">SUM(J344:N344)</f>
        <v>36</v>
      </c>
    </row>
    <row r="345" spans="1:15" x14ac:dyDescent="0.2">
      <c r="A345" s="4" t="s">
        <v>1415</v>
      </c>
      <c r="B345" s="10" t="s">
        <v>1416</v>
      </c>
      <c r="C345" s="14" t="s">
        <v>1417</v>
      </c>
      <c r="D345" s="10"/>
      <c r="E345" s="3" t="s">
        <v>65</v>
      </c>
      <c r="F345" s="3" t="s">
        <v>1408</v>
      </c>
      <c r="G345" s="3" t="s">
        <v>25</v>
      </c>
      <c r="H345" s="3" t="s">
        <v>21</v>
      </c>
      <c r="I345" s="3">
        <v>17</v>
      </c>
      <c r="J345" s="3">
        <v>12</v>
      </c>
      <c r="K345" s="3">
        <v>11</v>
      </c>
      <c r="L345" s="3">
        <v>13</v>
      </c>
      <c r="M345" s="3">
        <v>0</v>
      </c>
      <c r="N345" s="3">
        <v>0</v>
      </c>
      <c r="O345" s="3">
        <f t="shared" si="20"/>
        <v>36</v>
      </c>
    </row>
    <row r="346" spans="1:15" x14ac:dyDescent="0.2">
      <c r="A346" s="4" t="s">
        <v>1721</v>
      </c>
      <c r="B346" s="10" t="s">
        <v>1722</v>
      </c>
      <c r="C346" s="14" t="s">
        <v>1710</v>
      </c>
      <c r="D346" s="10"/>
      <c r="E346" s="3" t="s">
        <v>576</v>
      </c>
      <c r="F346" s="3" t="s">
        <v>1639</v>
      </c>
      <c r="G346" s="3" t="s">
        <v>25</v>
      </c>
      <c r="H346" s="3" t="s">
        <v>67</v>
      </c>
      <c r="I346" s="3">
        <v>17</v>
      </c>
      <c r="J346" s="3">
        <v>11</v>
      </c>
      <c r="K346" s="3">
        <v>16</v>
      </c>
      <c r="L346" s="3">
        <v>6</v>
      </c>
      <c r="M346" s="3">
        <v>0</v>
      </c>
      <c r="N346" s="3">
        <v>6</v>
      </c>
      <c r="O346" s="3">
        <f t="shared" si="20"/>
        <v>39</v>
      </c>
    </row>
    <row r="347" spans="1:15" x14ac:dyDescent="0.2">
      <c r="A347" s="4" t="s">
        <v>645</v>
      </c>
      <c r="B347" s="10" t="s">
        <v>646</v>
      </c>
      <c r="C347" s="14" t="s">
        <v>602</v>
      </c>
      <c r="D347" s="10"/>
      <c r="E347" s="3" t="s">
        <v>576</v>
      </c>
      <c r="F347" s="3" t="s">
        <v>577</v>
      </c>
      <c r="G347" s="3" t="s">
        <v>25</v>
      </c>
      <c r="H347" s="3" t="s">
        <v>21</v>
      </c>
      <c r="I347" s="3">
        <v>17</v>
      </c>
      <c r="J347" s="3">
        <v>17</v>
      </c>
      <c r="K347" s="3">
        <v>0</v>
      </c>
      <c r="L347" s="3">
        <v>25</v>
      </c>
      <c r="M347" s="3">
        <v>0</v>
      </c>
      <c r="N347" s="3">
        <v>0</v>
      </c>
      <c r="O347" s="3">
        <f t="shared" si="20"/>
        <v>42</v>
      </c>
    </row>
    <row r="348" spans="1:15" x14ac:dyDescent="0.2">
      <c r="A348" s="4" t="s">
        <v>1582</v>
      </c>
      <c r="B348" s="10" t="s">
        <v>1583</v>
      </c>
      <c r="C348" s="14" t="s">
        <v>1567</v>
      </c>
      <c r="D348" s="10"/>
      <c r="E348" s="3" t="s">
        <v>1501</v>
      </c>
      <c r="F348" s="3" t="s">
        <v>1502</v>
      </c>
      <c r="G348" s="3" t="s">
        <v>25</v>
      </c>
      <c r="H348" s="3" t="s">
        <v>67</v>
      </c>
      <c r="I348" s="3">
        <v>17</v>
      </c>
      <c r="J348" s="3">
        <v>11</v>
      </c>
      <c r="K348" s="3">
        <v>25</v>
      </c>
      <c r="L348" s="3">
        <v>6</v>
      </c>
      <c r="M348" s="3">
        <v>0</v>
      </c>
      <c r="N348" s="3">
        <v>6</v>
      </c>
      <c r="O348" s="3">
        <f t="shared" si="20"/>
        <v>48</v>
      </c>
    </row>
    <row r="349" spans="1:15" x14ac:dyDescent="0.2">
      <c r="A349" s="4" t="s">
        <v>1872</v>
      </c>
      <c r="B349" s="10" t="s">
        <v>1873</v>
      </c>
      <c r="C349" s="14" t="s">
        <v>1866</v>
      </c>
      <c r="D349" s="10"/>
      <c r="E349" s="3" t="s">
        <v>1744</v>
      </c>
      <c r="F349" s="3" t="s">
        <v>1744</v>
      </c>
      <c r="G349" s="3" t="s">
        <v>25</v>
      </c>
      <c r="H349" s="3" t="s">
        <v>21</v>
      </c>
      <c r="I349" s="3">
        <v>17</v>
      </c>
      <c r="J349" s="3">
        <v>12</v>
      </c>
      <c r="K349" s="3">
        <v>0</v>
      </c>
      <c r="L349" s="3">
        <v>19</v>
      </c>
      <c r="M349" s="3">
        <v>8</v>
      </c>
      <c r="N349" s="3">
        <v>15</v>
      </c>
      <c r="O349" s="3">
        <f t="shared" si="20"/>
        <v>54</v>
      </c>
    </row>
    <row r="350" spans="1:15" x14ac:dyDescent="0.2">
      <c r="A350" s="4" t="s">
        <v>1202</v>
      </c>
      <c r="B350" s="10" t="s">
        <v>1203</v>
      </c>
      <c r="C350" s="14" t="s">
        <v>1199</v>
      </c>
      <c r="D350" s="10"/>
      <c r="E350" s="3" t="s">
        <v>280</v>
      </c>
      <c r="F350" s="3" t="s">
        <v>1180</v>
      </c>
      <c r="G350" s="3" t="s">
        <v>25</v>
      </c>
      <c r="H350" s="3" t="s">
        <v>21</v>
      </c>
      <c r="I350" s="3">
        <v>17</v>
      </c>
      <c r="J350" s="3">
        <v>18</v>
      </c>
      <c r="K350" s="3">
        <v>11</v>
      </c>
      <c r="L350" s="3">
        <v>25</v>
      </c>
      <c r="M350" s="3">
        <v>0</v>
      </c>
      <c r="N350" s="3">
        <v>0</v>
      </c>
      <c r="O350" s="3">
        <f t="shared" si="20"/>
        <v>54</v>
      </c>
    </row>
    <row r="351" spans="1:15" x14ac:dyDescent="0.2">
      <c r="A351" s="4" t="s">
        <v>1580</v>
      </c>
      <c r="B351" s="10" t="s">
        <v>1581</v>
      </c>
      <c r="C351" s="14" t="s">
        <v>1567</v>
      </c>
      <c r="D351" s="10"/>
      <c r="E351" s="3" t="s">
        <v>1501</v>
      </c>
      <c r="F351" s="3" t="s">
        <v>1502</v>
      </c>
      <c r="G351" s="3" t="s">
        <v>25</v>
      </c>
      <c r="H351" s="3" t="s">
        <v>67</v>
      </c>
      <c r="I351" s="3">
        <v>17</v>
      </c>
      <c r="J351" s="3">
        <v>18</v>
      </c>
      <c r="K351" s="3">
        <v>16</v>
      </c>
      <c r="L351" s="3">
        <v>25</v>
      </c>
      <c r="M351" s="3">
        <v>6</v>
      </c>
      <c r="N351" s="3">
        <v>6</v>
      </c>
      <c r="O351" s="3">
        <f t="shared" si="20"/>
        <v>71</v>
      </c>
    </row>
    <row r="352" spans="1:15" x14ac:dyDescent="0.2">
      <c r="A352" s="4" t="s">
        <v>1226</v>
      </c>
      <c r="B352" s="10" t="s">
        <v>1227</v>
      </c>
      <c r="C352" s="14" t="s">
        <v>1228</v>
      </c>
      <c r="D352" s="10"/>
      <c r="E352" s="3" t="s">
        <v>280</v>
      </c>
      <c r="F352" s="3" t="s">
        <v>1180</v>
      </c>
      <c r="G352" s="3" t="s">
        <v>25</v>
      </c>
      <c r="H352" s="3" t="s">
        <v>67</v>
      </c>
      <c r="I352" s="3">
        <v>17</v>
      </c>
      <c r="J352" s="3">
        <v>18</v>
      </c>
      <c r="K352" s="3">
        <v>25</v>
      </c>
      <c r="L352" s="3">
        <v>25</v>
      </c>
      <c r="M352" s="3">
        <v>6</v>
      </c>
      <c r="N352" s="3">
        <v>0</v>
      </c>
      <c r="O352" s="3">
        <f t="shared" si="20"/>
        <v>74</v>
      </c>
    </row>
    <row r="353" spans="1:15" x14ac:dyDescent="0.2">
      <c r="A353" s="3" t="s">
        <v>2157</v>
      </c>
      <c r="B353" s="3" t="s">
        <v>2158</v>
      </c>
      <c r="C353" s="14" t="s">
        <v>2152</v>
      </c>
      <c r="E353" s="3" t="s">
        <v>18</v>
      </c>
      <c r="F353" s="3" t="s">
        <v>2091</v>
      </c>
      <c r="G353" s="3" t="s">
        <v>25</v>
      </c>
      <c r="H353" s="3" t="s">
        <v>67</v>
      </c>
      <c r="I353" s="3">
        <v>17</v>
      </c>
      <c r="J353" s="3">
        <v>18</v>
      </c>
      <c r="K353" s="3">
        <v>25</v>
      </c>
      <c r="L353" s="3">
        <v>25</v>
      </c>
      <c r="M353" s="3">
        <v>6</v>
      </c>
      <c r="N353" s="3">
        <v>2</v>
      </c>
      <c r="O353" s="3">
        <v>76</v>
      </c>
    </row>
    <row r="354" spans="1:15" x14ac:dyDescent="0.2">
      <c r="A354" s="3" t="s">
        <v>2394</v>
      </c>
      <c r="B354" s="3" t="s">
        <v>2395</v>
      </c>
      <c r="C354" s="14" t="s">
        <v>2375</v>
      </c>
      <c r="E354" s="3" t="s">
        <v>2366</v>
      </c>
      <c r="F354" s="3" t="s">
        <v>2367</v>
      </c>
      <c r="G354" s="3" t="s">
        <v>25</v>
      </c>
      <c r="H354" s="3" t="s">
        <v>21</v>
      </c>
      <c r="I354" s="3">
        <v>17</v>
      </c>
      <c r="J354" s="3">
        <v>18</v>
      </c>
      <c r="K354" s="3">
        <v>20</v>
      </c>
      <c r="L354" s="3">
        <v>25</v>
      </c>
      <c r="M354" s="3">
        <v>8</v>
      </c>
      <c r="N354" s="3">
        <v>16.5</v>
      </c>
      <c r="O354" s="3">
        <v>87.5</v>
      </c>
    </row>
    <row r="355" spans="1:15" x14ac:dyDescent="0.2">
      <c r="A355" s="4" t="s">
        <v>374</v>
      </c>
      <c r="B355" s="10" t="s">
        <v>375</v>
      </c>
      <c r="C355" s="14" t="s">
        <v>369</v>
      </c>
      <c r="D355" s="10"/>
      <c r="E355" s="3" t="s">
        <v>203</v>
      </c>
      <c r="F355" s="3" t="s">
        <v>332</v>
      </c>
      <c r="G355" s="3" t="s">
        <v>25</v>
      </c>
      <c r="H355" s="3" t="s">
        <v>67</v>
      </c>
      <c r="I355" s="3">
        <v>17</v>
      </c>
      <c r="J355" s="3">
        <v>18</v>
      </c>
      <c r="K355" s="3">
        <v>25</v>
      </c>
      <c r="L355" s="3">
        <v>25</v>
      </c>
      <c r="M355" s="3">
        <v>30</v>
      </c>
      <c r="N355" s="3">
        <v>0</v>
      </c>
      <c r="O355" s="3">
        <f>SUM(J355:N355)</f>
        <v>98</v>
      </c>
    </row>
    <row r="356" spans="1:15" x14ac:dyDescent="0.2">
      <c r="A356" s="4" t="s">
        <v>1478</v>
      </c>
      <c r="B356" s="10" t="s">
        <v>1479</v>
      </c>
      <c r="C356" s="14" t="s">
        <v>1463</v>
      </c>
      <c r="D356" s="10"/>
      <c r="E356" s="3" t="s">
        <v>1443</v>
      </c>
      <c r="F356" s="3" t="s">
        <v>1444</v>
      </c>
      <c r="G356" s="3" t="s">
        <v>25</v>
      </c>
      <c r="H356" s="3" t="s">
        <v>67</v>
      </c>
      <c r="I356" s="3">
        <v>17</v>
      </c>
      <c r="J356" s="3">
        <v>18</v>
      </c>
      <c r="K356" s="3">
        <v>25</v>
      </c>
      <c r="L356" s="3">
        <v>25</v>
      </c>
      <c r="M356" s="3">
        <v>30</v>
      </c>
      <c r="N356" s="3">
        <v>6</v>
      </c>
      <c r="O356" s="3">
        <f>SUM(J356:N356)</f>
        <v>104</v>
      </c>
    </row>
    <row r="357" spans="1:15" x14ac:dyDescent="0.2">
      <c r="A357" s="4" t="s">
        <v>189</v>
      </c>
      <c r="B357" s="10" t="s">
        <v>190</v>
      </c>
      <c r="C357" s="14" t="s">
        <v>191</v>
      </c>
      <c r="D357" s="10"/>
      <c r="E357" s="3" t="s">
        <v>185</v>
      </c>
      <c r="F357" s="3" t="s">
        <v>186</v>
      </c>
      <c r="G357" s="3" t="s">
        <v>25</v>
      </c>
      <c r="H357" s="3" t="s">
        <v>67</v>
      </c>
      <c r="I357" s="3">
        <v>17</v>
      </c>
      <c r="J357" s="3">
        <v>13</v>
      </c>
      <c r="K357" s="3">
        <v>25</v>
      </c>
      <c r="L357" s="3">
        <v>25</v>
      </c>
      <c r="M357" s="3">
        <v>30</v>
      </c>
      <c r="N357" s="3">
        <v>16</v>
      </c>
      <c r="O357" s="3">
        <f>SUM(J357:N357)</f>
        <v>109</v>
      </c>
    </row>
    <row r="358" spans="1:15" x14ac:dyDescent="0.2">
      <c r="A358" s="3" t="s">
        <v>2210</v>
      </c>
      <c r="B358" s="3" t="s">
        <v>2211</v>
      </c>
      <c r="C358" s="14" t="s">
        <v>2177</v>
      </c>
      <c r="E358" s="3" t="s">
        <v>324</v>
      </c>
      <c r="F358" s="3" t="s">
        <v>2170</v>
      </c>
      <c r="G358" s="3" t="s">
        <v>25</v>
      </c>
      <c r="H358" s="3" t="s">
        <v>21</v>
      </c>
      <c r="I358" s="3">
        <v>18</v>
      </c>
      <c r="J358" s="3">
        <v>5</v>
      </c>
      <c r="K358" s="3">
        <v>0</v>
      </c>
      <c r="L358" s="3">
        <v>0</v>
      </c>
      <c r="M358" s="3">
        <v>0</v>
      </c>
      <c r="N358" s="3">
        <v>0</v>
      </c>
      <c r="O358" s="3">
        <v>5</v>
      </c>
    </row>
    <row r="359" spans="1:15" x14ac:dyDescent="0.2">
      <c r="A359" s="4" t="s">
        <v>1974</v>
      </c>
      <c r="B359" s="10" t="s">
        <v>1975</v>
      </c>
      <c r="C359" s="14" t="s">
        <v>1866</v>
      </c>
      <c r="D359" s="10"/>
      <c r="E359" s="3" t="s">
        <v>1744</v>
      </c>
      <c r="F359" s="3" t="s">
        <v>1744</v>
      </c>
      <c r="G359" s="3" t="s">
        <v>25</v>
      </c>
      <c r="H359" s="3" t="s">
        <v>21</v>
      </c>
      <c r="I359" s="3">
        <v>18</v>
      </c>
      <c r="J359" s="3">
        <v>0</v>
      </c>
      <c r="K359" s="3">
        <v>0</v>
      </c>
      <c r="L359" s="3">
        <v>0</v>
      </c>
      <c r="M359" s="3">
        <v>8</v>
      </c>
      <c r="N359" s="3">
        <v>0</v>
      </c>
      <c r="O359" s="3">
        <f t="shared" ref="O359:O365" si="21">SUM(J359:N359)</f>
        <v>8</v>
      </c>
    </row>
    <row r="360" spans="1:15" x14ac:dyDescent="0.2">
      <c r="A360" s="4" t="s">
        <v>945</v>
      </c>
      <c r="B360" s="10" t="s">
        <v>946</v>
      </c>
      <c r="C360" s="14" t="s">
        <v>947</v>
      </c>
      <c r="D360" s="10"/>
      <c r="E360" s="3" t="s">
        <v>894</v>
      </c>
      <c r="F360" s="3" t="s">
        <v>895</v>
      </c>
      <c r="G360" s="3" t="s">
        <v>25</v>
      </c>
      <c r="H360" s="3" t="s">
        <v>21</v>
      </c>
      <c r="I360" s="3">
        <v>18</v>
      </c>
      <c r="J360" s="3">
        <v>6</v>
      </c>
      <c r="K360" s="3">
        <v>0</v>
      </c>
      <c r="L360" s="3">
        <v>4</v>
      </c>
      <c r="M360" s="3">
        <v>0</v>
      </c>
      <c r="N360" s="3">
        <v>0</v>
      </c>
      <c r="O360" s="3">
        <f t="shared" si="21"/>
        <v>10</v>
      </c>
    </row>
    <row r="361" spans="1:15" x14ac:dyDescent="0.2">
      <c r="A361" s="4" t="s">
        <v>495</v>
      </c>
      <c r="B361" s="10" t="s">
        <v>496</v>
      </c>
      <c r="C361" s="14" t="s">
        <v>472</v>
      </c>
      <c r="D361" s="10"/>
      <c r="E361" s="3" t="s">
        <v>203</v>
      </c>
      <c r="F361" s="3" t="s">
        <v>423</v>
      </c>
      <c r="G361" s="3" t="s">
        <v>25</v>
      </c>
      <c r="H361" s="3" t="s">
        <v>21</v>
      </c>
      <c r="I361" s="3">
        <v>18</v>
      </c>
      <c r="J361" s="3">
        <v>3</v>
      </c>
      <c r="K361" s="3">
        <v>0</v>
      </c>
      <c r="L361" s="3">
        <v>10</v>
      </c>
      <c r="M361" s="3">
        <v>0</v>
      </c>
      <c r="N361" s="3">
        <v>0</v>
      </c>
      <c r="O361" s="3">
        <f t="shared" si="21"/>
        <v>13</v>
      </c>
    </row>
    <row r="362" spans="1:15" x14ac:dyDescent="0.2">
      <c r="A362" s="4" t="s">
        <v>1438</v>
      </c>
      <c r="B362" s="10" t="s">
        <v>1439</v>
      </c>
      <c r="C362" s="14" t="s">
        <v>1437</v>
      </c>
      <c r="D362" s="10"/>
      <c r="E362" s="3" t="s">
        <v>144</v>
      </c>
      <c r="F362" s="3" t="s">
        <v>1421</v>
      </c>
      <c r="G362" s="3" t="s">
        <v>25</v>
      </c>
      <c r="H362" s="3" t="s">
        <v>67</v>
      </c>
      <c r="I362" s="3">
        <v>18</v>
      </c>
      <c r="J362" s="3">
        <v>18</v>
      </c>
      <c r="K362" s="3">
        <v>16</v>
      </c>
      <c r="L362" s="3">
        <v>6</v>
      </c>
      <c r="M362" s="3">
        <v>6</v>
      </c>
      <c r="N362" s="3">
        <v>0</v>
      </c>
      <c r="O362" s="3">
        <f t="shared" si="21"/>
        <v>46</v>
      </c>
    </row>
    <row r="363" spans="1:15" x14ac:dyDescent="0.2">
      <c r="A363" s="4" t="s">
        <v>865</v>
      </c>
      <c r="B363" s="10" t="s">
        <v>866</v>
      </c>
      <c r="C363" s="14" t="s">
        <v>782</v>
      </c>
      <c r="D363" s="10"/>
      <c r="E363" s="3" t="s">
        <v>65</v>
      </c>
      <c r="F363" s="3" t="s">
        <v>675</v>
      </c>
      <c r="G363" s="3" t="s">
        <v>25</v>
      </c>
      <c r="H363" s="3" t="s">
        <v>67</v>
      </c>
      <c r="I363" s="3">
        <v>18</v>
      </c>
      <c r="J363" s="3">
        <v>11</v>
      </c>
      <c r="K363" s="3">
        <v>25</v>
      </c>
      <c r="L363" s="3">
        <v>6</v>
      </c>
      <c r="M363" s="3">
        <v>6</v>
      </c>
      <c r="N363" s="3">
        <v>0</v>
      </c>
      <c r="O363" s="3">
        <f t="shared" si="21"/>
        <v>48</v>
      </c>
    </row>
    <row r="364" spans="1:15" x14ac:dyDescent="0.2">
      <c r="A364" s="4" t="s">
        <v>1960</v>
      </c>
      <c r="B364" s="10" t="s">
        <v>1961</v>
      </c>
      <c r="C364" s="14" t="s">
        <v>1866</v>
      </c>
      <c r="D364" s="10"/>
      <c r="E364" s="3" t="s">
        <v>1744</v>
      </c>
      <c r="F364" s="3" t="s">
        <v>1744</v>
      </c>
      <c r="G364" s="3" t="s">
        <v>25</v>
      </c>
      <c r="H364" s="3" t="s">
        <v>21</v>
      </c>
      <c r="I364" s="3">
        <v>18</v>
      </c>
      <c r="J364" s="3">
        <v>12</v>
      </c>
      <c r="K364" s="3">
        <v>0</v>
      </c>
      <c r="L364" s="3">
        <v>10</v>
      </c>
      <c r="M364" s="3">
        <v>30</v>
      </c>
      <c r="N364" s="3">
        <v>0</v>
      </c>
      <c r="O364" s="3">
        <f t="shared" si="21"/>
        <v>52</v>
      </c>
    </row>
    <row r="365" spans="1:15" x14ac:dyDescent="0.2">
      <c r="A365" s="5" t="s">
        <v>103</v>
      </c>
      <c r="B365" s="6" t="s">
        <v>104</v>
      </c>
      <c r="C365" s="14" t="s">
        <v>99</v>
      </c>
      <c r="D365" s="6"/>
      <c r="E365" s="3" t="s">
        <v>65</v>
      </c>
      <c r="F365" s="3" t="s">
        <v>66</v>
      </c>
      <c r="G365" s="3" t="s">
        <v>25</v>
      </c>
      <c r="H365" s="3" t="s">
        <v>67</v>
      </c>
      <c r="I365" s="3">
        <v>18</v>
      </c>
      <c r="J365" s="3">
        <v>11</v>
      </c>
      <c r="K365" s="3">
        <v>16</v>
      </c>
      <c r="L365" s="3">
        <v>14</v>
      </c>
      <c r="M365" s="3">
        <v>20</v>
      </c>
      <c r="N365" s="3">
        <v>0</v>
      </c>
      <c r="O365" s="3">
        <f t="shared" si="21"/>
        <v>61</v>
      </c>
    </row>
    <row r="366" spans="1:15" x14ac:dyDescent="0.2">
      <c r="A366" s="3" t="s">
        <v>26</v>
      </c>
      <c r="B366" s="3" t="s">
        <v>27</v>
      </c>
      <c r="C366" s="14" t="s">
        <v>24</v>
      </c>
      <c r="E366" s="3" t="s">
        <v>18</v>
      </c>
      <c r="F366" s="3" t="s">
        <v>19</v>
      </c>
      <c r="G366" s="3" t="s">
        <v>25</v>
      </c>
      <c r="H366" s="3" t="s">
        <v>21</v>
      </c>
      <c r="I366" s="3">
        <v>18</v>
      </c>
      <c r="J366" s="3">
        <v>18</v>
      </c>
      <c r="K366" s="3">
        <v>11</v>
      </c>
      <c r="L366" s="3">
        <v>25</v>
      </c>
      <c r="M366" s="3">
        <v>8</v>
      </c>
      <c r="N366" s="3">
        <v>0</v>
      </c>
      <c r="O366" s="3">
        <v>62</v>
      </c>
    </row>
    <row r="367" spans="1:15" x14ac:dyDescent="0.2">
      <c r="A367" s="4" t="s">
        <v>1632</v>
      </c>
      <c r="B367" s="10" t="s">
        <v>1633</v>
      </c>
      <c r="C367" s="14" t="s">
        <v>1567</v>
      </c>
      <c r="D367" s="10"/>
      <c r="E367" s="3" t="s">
        <v>1501</v>
      </c>
      <c r="F367" s="3" t="s">
        <v>1502</v>
      </c>
      <c r="G367" s="3" t="s">
        <v>25</v>
      </c>
      <c r="H367" s="3" t="s">
        <v>67</v>
      </c>
      <c r="I367" s="3">
        <v>18</v>
      </c>
      <c r="J367" s="3">
        <v>18</v>
      </c>
      <c r="K367" s="3">
        <v>25</v>
      </c>
      <c r="L367" s="3">
        <v>14</v>
      </c>
      <c r="M367" s="3">
        <v>6</v>
      </c>
      <c r="N367" s="3">
        <v>6</v>
      </c>
      <c r="O367" s="3">
        <f>SUM(J367:N367)</f>
        <v>69</v>
      </c>
    </row>
    <row r="368" spans="1:15" x14ac:dyDescent="0.2">
      <c r="A368" s="11" t="s">
        <v>174</v>
      </c>
      <c r="B368" s="10" t="s">
        <v>175</v>
      </c>
      <c r="C368" s="14" t="s">
        <v>176</v>
      </c>
      <c r="D368" s="2" t="s">
        <v>100</v>
      </c>
      <c r="E368" s="3" t="s">
        <v>144</v>
      </c>
      <c r="F368" s="3" t="s">
        <v>145</v>
      </c>
      <c r="G368" s="3" t="s">
        <v>25</v>
      </c>
      <c r="H368" s="3" t="s">
        <v>21</v>
      </c>
      <c r="I368" s="3">
        <v>19</v>
      </c>
      <c r="J368" s="3">
        <v>3</v>
      </c>
      <c r="K368" s="3">
        <v>0</v>
      </c>
      <c r="L368" s="3">
        <v>10</v>
      </c>
      <c r="M368" s="3">
        <v>0</v>
      </c>
      <c r="N368" s="3">
        <v>0</v>
      </c>
      <c r="O368" s="3">
        <f>SUM(J368:N368)</f>
        <v>13</v>
      </c>
    </row>
    <row r="369" spans="1:15" x14ac:dyDescent="0.2">
      <c r="A369" s="4" t="s">
        <v>1360</v>
      </c>
      <c r="B369" s="10" t="s">
        <v>1361</v>
      </c>
      <c r="C369" s="14" t="s">
        <v>1319</v>
      </c>
      <c r="D369" s="10"/>
      <c r="E369" s="3" t="s">
        <v>203</v>
      </c>
      <c r="F369" s="3" t="s">
        <v>1268</v>
      </c>
      <c r="G369" s="3" t="s">
        <v>25</v>
      </c>
      <c r="H369" s="3" t="s">
        <v>21</v>
      </c>
      <c r="I369" s="3">
        <v>19</v>
      </c>
      <c r="J369" s="3">
        <v>12</v>
      </c>
      <c r="K369" s="3">
        <v>25</v>
      </c>
      <c r="L369" s="3">
        <v>0</v>
      </c>
      <c r="M369" s="3">
        <v>0</v>
      </c>
      <c r="N369" s="3">
        <v>0</v>
      </c>
      <c r="O369" s="3">
        <f>SUM(J369:N369)</f>
        <v>37</v>
      </c>
    </row>
    <row r="370" spans="1:15" x14ac:dyDescent="0.2">
      <c r="A370" s="3" t="s">
        <v>2282</v>
      </c>
      <c r="B370" s="3" t="s">
        <v>2283</v>
      </c>
      <c r="C370" s="14" t="s">
        <v>2284</v>
      </c>
      <c r="E370" s="3" t="s">
        <v>2226</v>
      </c>
      <c r="F370" s="3" t="s">
        <v>2227</v>
      </c>
      <c r="G370" s="3" t="s">
        <v>25</v>
      </c>
      <c r="H370" s="3" t="s">
        <v>67</v>
      </c>
      <c r="I370" s="3">
        <v>19</v>
      </c>
      <c r="J370" s="3">
        <v>18</v>
      </c>
      <c r="K370" s="3">
        <v>25</v>
      </c>
      <c r="L370" s="3">
        <v>6</v>
      </c>
      <c r="M370" s="3">
        <v>0</v>
      </c>
      <c r="N370" s="3">
        <v>6</v>
      </c>
      <c r="O370" s="3">
        <v>55</v>
      </c>
    </row>
    <row r="371" spans="1:15" x14ac:dyDescent="0.2">
      <c r="A371" s="4" t="s">
        <v>1347</v>
      </c>
      <c r="B371" s="10" t="s">
        <v>1348</v>
      </c>
      <c r="C371" s="14" t="s">
        <v>1319</v>
      </c>
      <c r="D371" s="10"/>
      <c r="E371" s="3" t="s">
        <v>203</v>
      </c>
      <c r="F371" s="3" t="s">
        <v>1268</v>
      </c>
      <c r="G371" s="3" t="s">
        <v>25</v>
      </c>
      <c r="H371" s="3" t="s">
        <v>21</v>
      </c>
      <c r="I371" s="3">
        <v>19</v>
      </c>
      <c r="J371" s="3">
        <v>18</v>
      </c>
      <c r="K371" s="3">
        <v>20</v>
      </c>
      <c r="L371" s="3">
        <v>10</v>
      </c>
      <c r="M371" s="3">
        <v>8</v>
      </c>
      <c r="N371" s="3">
        <v>0</v>
      </c>
      <c r="O371" s="3">
        <f>SUM(J371:N371)</f>
        <v>56</v>
      </c>
    </row>
    <row r="372" spans="1:15" x14ac:dyDescent="0.2">
      <c r="A372" s="4" t="s">
        <v>1472</v>
      </c>
      <c r="B372" s="10" t="s">
        <v>1473</v>
      </c>
      <c r="C372" s="14" t="s">
        <v>1463</v>
      </c>
      <c r="D372" s="10"/>
      <c r="E372" s="3" t="s">
        <v>1443</v>
      </c>
      <c r="F372" s="3" t="s">
        <v>1444</v>
      </c>
      <c r="G372" s="3" t="s">
        <v>25</v>
      </c>
      <c r="H372" s="3" t="s">
        <v>67</v>
      </c>
      <c r="I372" s="3">
        <v>19</v>
      </c>
      <c r="J372" s="3">
        <v>6</v>
      </c>
      <c r="K372" s="3">
        <v>22</v>
      </c>
      <c r="L372" s="3">
        <v>25</v>
      </c>
      <c r="M372" s="3">
        <v>20</v>
      </c>
      <c r="N372" s="3">
        <v>3</v>
      </c>
      <c r="O372" s="3">
        <f>SUM(J372:N372)</f>
        <v>76</v>
      </c>
    </row>
    <row r="373" spans="1:15" x14ac:dyDescent="0.2">
      <c r="A373" s="4" t="s">
        <v>1985</v>
      </c>
      <c r="B373" s="10" t="s">
        <v>1986</v>
      </c>
      <c r="C373" s="14" t="s">
        <v>1866</v>
      </c>
      <c r="D373" s="10"/>
      <c r="E373" s="3" t="s">
        <v>1744</v>
      </c>
      <c r="F373" s="3" t="s">
        <v>1744</v>
      </c>
      <c r="G373" s="3" t="s">
        <v>25</v>
      </c>
      <c r="H373" s="3" t="s">
        <v>21</v>
      </c>
      <c r="I373" s="3">
        <v>20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f>SUM(J373:N373)</f>
        <v>0</v>
      </c>
    </row>
    <row r="374" spans="1:15" x14ac:dyDescent="0.2">
      <c r="A374" s="4" t="s">
        <v>1976</v>
      </c>
      <c r="B374" s="10" t="s">
        <v>1977</v>
      </c>
      <c r="C374" s="14" t="s">
        <v>1866</v>
      </c>
      <c r="D374" s="10"/>
      <c r="E374" s="3" t="s">
        <v>1744</v>
      </c>
      <c r="F374" s="3" t="s">
        <v>1744</v>
      </c>
      <c r="G374" s="3" t="s">
        <v>25</v>
      </c>
      <c r="H374" s="3" t="s">
        <v>21</v>
      </c>
      <c r="I374" s="3">
        <v>20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f>SUM(J374:N374)</f>
        <v>0</v>
      </c>
    </row>
    <row r="375" spans="1:15" x14ac:dyDescent="0.2">
      <c r="A375" s="4" t="s">
        <v>1557</v>
      </c>
      <c r="B375" s="10" t="s">
        <v>1558</v>
      </c>
      <c r="C375" s="14" t="s">
        <v>1544</v>
      </c>
      <c r="D375" s="10"/>
      <c r="E375" s="3" t="s">
        <v>1501</v>
      </c>
      <c r="F375" s="3" t="s">
        <v>1502</v>
      </c>
      <c r="G375" s="3" t="s">
        <v>25</v>
      </c>
      <c r="H375" s="3" t="s">
        <v>21</v>
      </c>
      <c r="I375" s="3">
        <v>20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f>SUM(J375:N375)</f>
        <v>0</v>
      </c>
    </row>
    <row r="376" spans="1:15" x14ac:dyDescent="0.2">
      <c r="A376" s="3" t="s">
        <v>2378</v>
      </c>
      <c r="B376" s="3" t="s">
        <v>2379</v>
      </c>
      <c r="C376" s="14" t="s">
        <v>2375</v>
      </c>
      <c r="E376" s="3" t="s">
        <v>2366</v>
      </c>
      <c r="F376" s="3" t="s">
        <v>2367</v>
      </c>
      <c r="G376" s="3" t="s">
        <v>25</v>
      </c>
      <c r="H376" s="3" t="s">
        <v>21</v>
      </c>
      <c r="I376" s="3">
        <v>20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</row>
    <row r="377" spans="1:15" x14ac:dyDescent="0.2">
      <c r="A377" s="4" t="s">
        <v>1918</v>
      </c>
      <c r="B377" s="10" t="s">
        <v>1919</v>
      </c>
      <c r="C377" s="14" t="s">
        <v>1866</v>
      </c>
      <c r="D377" s="10"/>
      <c r="E377" s="3" t="s">
        <v>1744</v>
      </c>
      <c r="F377" s="3" t="s">
        <v>1744</v>
      </c>
      <c r="G377" s="3" t="s">
        <v>25</v>
      </c>
      <c r="H377" s="3" t="s">
        <v>21</v>
      </c>
      <c r="I377" s="3">
        <v>20</v>
      </c>
      <c r="J377" s="3">
        <v>3</v>
      </c>
      <c r="K377" s="3">
        <v>0</v>
      </c>
      <c r="L377" s="3">
        <v>4</v>
      </c>
      <c r="M377" s="3">
        <v>0</v>
      </c>
      <c r="N377" s="3">
        <v>0</v>
      </c>
      <c r="O377" s="3">
        <f>SUM(J377:N377)</f>
        <v>7</v>
      </c>
    </row>
    <row r="378" spans="1:15" x14ac:dyDescent="0.2">
      <c r="A378" s="4" t="s">
        <v>1903</v>
      </c>
      <c r="B378" s="10" t="s">
        <v>1904</v>
      </c>
      <c r="C378" s="14" t="s">
        <v>1866</v>
      </c>
      <c r="D378" s="10"/>
      <c r="E378" s="3" t="s">
        <v>1744</v>
      </c>
      <c r="F378" s="3" t="s">
        <v>1744</v>
      </c>
      <c r="G378" s="3" t="s">
        <v>25</v>
      </c>
      <c r="H378" s="3" t="s">
        <v>21</v>
      </c>
      <c r="I378" s="3">
        <v>20</v>
      </c>
      <c r="J378" s="3">
        <v>3</v>
      </c>
      <c r="K378" s="3">
        <v>0</v>
      </c>
      <c r="L378" s="3">
        <v>10</v>
      </c>
      <c r="M378" s="3">
        <v>0</v>
      </c>
      <c r="N378" s="3">
        <v>0</v>
      </c>
      <c r="O378" s="3">
        <f>SUM(J378:N378)</f>
        <v>13</v>
      </c>
    </row>
    <row r="379" spans="1:15" x14ac:dyDescent="0.2">
      <c r="A379" s="4" t="s">
        <v>1978</v>
      </c>
      <c r="B379" s="10" t="s">
        <v>1979</v>
      </c>
      <c r="C379" s="14" t="s">
        <v>1866</v>
      </c>
      <c r="D379" s="10"/>
      <c r="E379" s="3" t="s">
        <v>1744</v>
      </c>
      <c r="F379" s="3" t="s">
        <v>1744</v>
      </c>
      <c r="G379" s="3" t="s">
        <v>25</v>
      </c>
      <c r="H379" s="3" t="s">
        <v>21</v>
      </c>
      <c r="I379" s="3">
        <v>20</v>
      </c>
      <c r="J379" s="3">
        <v>3</v>
      </c>
      <c r="K379" s="3">
        <v>0</v>
      </c>
      <c r="L379" s="3">
        <v>10</v>
      </c>
      <c r="M379" s="3">
        <v>8</v>
      </c>
      <c r="N379" s="3">
        <v>0</v>
      </c>
      <c r="O379" s="3">
        <f>SUM(J379:N379)</f>
        <v>21</v>
      </c>
    </row>
    <row r="380" spans="1:15" x14ac:dyDescent="0.2">
      <c r="A380" s="4" t="s">
        <v>1204</v>
      </c>
      <c r="B380" s="10" t="s">
        <v>1205</v>
      </c>
      <c r="C380" s="14" t="s">
        <v>1199</v>
      </c>
      <c r="D380" s="10"/>
      <c r="E380" s="3" t="s">
        <v>280</v>
      </c>
      <c r="F380" s="3" t="s">
        <v>1180</v>
      </c>
      <c r="G380" s="3" t="s">
        <v>25</v>
      </c>
      <c r="H380" s="3" t="s">
        <v>21</v>
      </c>
      <c r="I380" s="3">
        <v>20</v>
      </c>
      <c r="J380" s="3">
        <v>10</v>
      </c>
      <c r="K380" s="3">
        <v>0</v>
      </c>
      <c r="L380" s="3">
        <v>12</v>
      </c>
      <c r="M380" s="3">
        <v>0</v>
      </c>
      <c r="N380" s="3">
        <v>0</v>
      </c>
      <c r="O380" s="3">
        <f>SUM(J380:N380)</f>
        <v>22</v>
      </c>
    </row>
    <row r="381" spans="1:15" x14ac:dyDescent="0.2">
      <c r="A381" s="3" t="s">
        <v>2153</v>
      </c>
      <c r="B381" s="3" t="s">
        <v>2154</v>
      </c>
      <c r="C381" s="14" t="s">
        <v>2152</v>
      </c>
      <c r="E381" s="3" t="s">
        <v>18</v>
      </c>
      <c r="F381" s="3" t="s">
        <v>2091</v>
      </c>
      <c r="G381" s="3" t="s">
        <v>25</v>
      </c>
      <c r="H381" s="3" t="s">
        <v>67</v>
      </c>
      <c r="I381" s="3">
        <v>20</v>
      </c>
      <c r="J381" s="3">
        <v>11</v>
      </c>
      <c r="K381" s="3">
        <v>9</v>
      </c>
      <c r="L381" s="3">
        <v>0</v>
      </c>
      <c r="M381" s="3">
        <v>3</v>
      </c>
      <c r="N381" s="3">
        <v>0</v>
      </c>
      <c r="O381" s="3">
        <v>23</v>
      </c>
    </row>
    <row r="382" spans="1:15" x14ac:dyDescent="0.2">
      <c r="A382" s="4" t="s">
        <v>477</v>
      </c>
      <c r="B382" s="10" t="s">
        <v>478</v>
      </c>
      <c r="C382" s="14" t="s">
        <v>472</v>
      </c>
      <c r="D382" s="10"/>
      <c r="E382" s="3" t="s">
        <v>203</v>
      </c>
      <c r="F382" s="3" t="s">
        <v>423</v>
      </c>
      <c r="G382" s="3" t="s">
        <v>25</v>
      </c>
      <c r="H382" s="3" t="s">
        <v>21</v>
      </c>
      <c r="I382" s="3">
        <v>20</v>
      </c>
      <c r="J382" s="3">
        <v>18</v>
      </c>
      <c r="K382" s="3">
        <v>0</v>
      </c>
      <c r="L382" s="3">
        <v>10</v>
      </c>
      <c r="M382" s="3">
        <v>8</v>
      </c>
      <c r="N382" s="3">
        <v>0</v>
      </c>
      <c r="O382" s="3">
        <f>SUM(J382:N382)</f>
        <v>36</v>
      </c>
    </row>
    <row r="383" spans="1:15" x14ac:dyDescent="0.2">
      <c r="A383" s="3" t="s">
        <v>2373</v>
      </c>
      <c r="B383" s="3" t="s">
        <v>2374</v>
      </c>
      <c r="C383" s="14" t="s">
        <v>2375</v>
      </c>
      <c r="E383" s="3" t="s">
        <v>2366</v>
      </c>
      <c r="F383" s="3" t="s">
        <v>2367</v>
      </c>
      <c r="G383" s="3" t="s">
        <v>25</v>
      </c>
      <c r="H383" s="3" t="s">
        <v>21</v>
      </c>
      <c r="I383" s="3">
        <v>20</v>
      </c>
      <c r="J383" s="3">
        <v>18</v>
      </c>
      <c r="K383" s="3">
        <v>0</v>
      </c>
      <c r="L383" s="3">
        <v>10</v>
      </c>
      <c r="M383" s="3">
        <v>8</v>
      </c>
      <c r="N383" s="3">
        <v>0</v>
      </c>
      <c r="O383" s="3">
        <v>36</v>
      </c>
    </row>
    <row r="384" spans="1:15" x14ac:dyDescent="0.2">
      <c r="A384" s="4" t="s">
        <v>647</v>
      </c>
      <c r="B384" s="10" t="s">
        <v>648</v>
      </c>
      <c r="C384" s="14" t="s">
        <v>602</v>
      </c>
      <c r="D384" s="10"/>
      <c r="E384" s="3" t="s">
        <v>576</v>
      </c>
      <c r="F384" s="3" t="s">
        <v>577</v>
      </c>
      <c r="G384" s="3" t="s">
        <v>25</v>
      </c>
      <c r="H384" s="3" t="s">
        <v>21</v>
      </c>
      <c r="I384" s="3">
        <v>20</v>
      </c>
      <c r="J384" s="3">
        <v>17</v>
      </c>
      <c r="K384" s="3">
        <v>0</v>
      </c>
      <c r="L384" s="3">
        <v>25</v>
      </c>
      <c r="M384" s="3">
        <v>0</v>
      </c>
      <c r="N384" s="3">
        <v>0</v>
      </c>
      <c r="O384" s="3">
        <f t="shared" ref="O384:O390" si="22">SUM(J384:N384)</f>
        <v>42</v>
      </c>
    </row>
    <row r="385" spans="1:15" x14ac:dyDescent="0.2">
      <c r="A385" s="4" t="s">
        <v>1403</v>
      </c>
      <c r="B385" s="10" t="s">
        <v>1404</v>
      </c>
      <c r="C385" s="14" t="s">
        <v>1396</v>
      </c>
      <c r="D385" s="10"/>
      <c r="E385" s="3" t="s">
        <v>203</v>
      </c>
      <c r="F385" s="3" t="s">
        <v>1268</v>
      </c>
      <c r="G385" s="3" t="s">
        <v>25</v>
      </c>
      <c r="H385" s="3" t="s">
        <v>67</v>
      </c>
      <c r="I385" s="3">
        <v>20</v>
      </c>
      <c r="J385" s="3">
        <v>18</v>
      </c>
      <c r="K385" s="3">
        <v>25</v>
      </c>
      <c r="L385" s="3">
        <v>0</v>
      </c>
      <c r="M385" s="3">
        <v>0</v>
      </c>
      <c r="N385" s="3">
        <v>0</v>
      </c>
      <c r="O385" s="3">
        <f t="shared" si="22"/>
        <v>43</v>
      </c>
    </row>
    <row r="386" spans="1:15" x14ac:dyDescent="0.2">
      <c r="A386" s="4" t="s">
        <v>1709</v>
      </c>
      <c r="B386" s="10" t="s">
        <v>1701</v>
      </c>
      <c r="C386" s="14" t="s">
        <v>1710</v>
      </c>
      <c r="D386" s="10"/>
      <c r="E386" s="3" t="s">
        <v>576</v>
      </c>
      <c r="F386" s="3" t="s">
        <v>1639</v>
      </c>
      <c r="G386" s="3" t="s">
        <v>25</v>
      </c>
      <c r="H386" s="3" t="s">
        <v>67</v>
      </c>
      <c r="I386" s="3">
        <v>20</v>
      </c>
      <c r="J386" s="3">
        <v>16</v>
      </c>
      <c r="K386" s="3">
        <v>15</v>
      </c>
      <c r="L386" s="3">
        <v>6</v>
      </c>
      <c r="M386" s="3">
        <v>0</v>
      </c>
      <c r="N386" s="3">
        <v>6</v>
      </c>
      <c r="O386" s="3">
        <f t="shared" si="22"/>
        <v>43</v>
      </c>
    </row>
    <row r="387" spans="1:15" x14ac:dyDescent="0.2">
      <c r="A387" s="4" t="s">
        <v>979</v>
      </c>
      <c r="B387" s="10" t="s">
        <v>980</v>
      </c>
      <c r="C387" s="14" t="s">
        <v>981</v>
      </c>
      <c r="D387" s="10"/>
      <c r="E387" s="3" t="s">
        <v>894</v>
      </c>
      <c r="F387" s="3" t="s">
        <v>895</v>
      </c>
      <c r="G387" s="3" t="s">
        <v>25</v>
      </c>
      <c r="H387" s="3" t="s">
        <v>67</v>
      </c>
      <c r="I387" s="3">
        <v>20</v>
      </c>
      <c r="J387" s="3">
        <v>18</v>
      </c>
      <c r="K387" s="3">
        <v>15</v>
      </c>
      <c r="L387" s="3">
        <v>6</v>
      </c>
      <c r="M387" s="3">
        <v>6</v>
      </c>
      <c r="N387" s="3">
        <v>0</v>
      </c>
      <c r="O387" s="3">
        <f t="shared" si="22"/>
        <v>45</v>
      </c>
    </row>
    <row r="388" spans="1:15" x14ac:dyDescent="0.2">
      <c r="A388" s="4" t="s">
        <v>657</v>
      </c>
      <c r="B388" s="10" t="s">
        <v>658</v>
      </c>
      <c r="C388" s="14" t="s">
        <v>602</v>
      </c>
      <c r="D388" s="10"/>
      <c r="E388" s="3" t="s">
        <v>576</v>
      </c>
      <c r="F388" s="3" t="s">
        <v>577</v>
      </c>
      <c r="G388" s="3" t="s">
        <v>25</v>
      </c>
      <c r="H388" s="3" t="s">
        <v>67</v>
      </c>
      <c r="I388" s="3">
        <v>20</v>
      </c>
      <c r="J388" s="3">
        <v>18</v>
      </c>
      <c r="K388" s="3">
        <v>25</v>
      </c>
      <c r="L388" s="3">
        <v>6</v>
      </c>
      <c r="M388" s="3">
        <v>0</v>
      </c>
      <c r="N388" s="3">
        <v>6</v>
      </c>
      <c r="O388" s="3">
        <f t="shared" si="22"/>
        <v>55</v>
      </c>
    </row>
    <row r="389" spans="1:15" x14ac:dyDescent="0.2">
      <c r="A389" s="4" t="s">
        <v>1626</v>
      </c>
      <c r="B389" s="10" t="s">
        <v>1627</v>
      </c>
      <c r="C389" s="14" t="s">
        <v>1567</v>
      </c>
      <c r="D389" s="10"/>
      <c r="E389" s="3" t="s">
        <v>1501</v>
      </c>
      <c r="F389" s="3" t="s">
        <v>1502</v>
      </c>
      <c r="G389" s="3" t="s">
        <v>25</v>
      </c>
      <c r="H389" s="3" t="s">
        <v>67</v>
      </c>
      <c r="I389" s="3">
        <v>20</v>
      </c>
      <c r="J389" s="3">
        <v>18</v>
      </c>
      <c r="K389" s="3">
        <v>25</v>
      </c>
      <c r="L389" s="3">
        <v>14</v>
      </c>
      <c r="M389" s="3">
        <v>6</v>
      </c>
      <c r="N389" s="3">
        <v>0</v>
      </c>
      <c r="O389" s="3">
        <f t="shared" si="22"/>
        <v>63</v>
      </c>
    </row>
    <row r="390" spans="1:15" x14ac:dyDescent="0.2">
      <c r="A390" s="4" t="s">
        <v>1394</v>
      </c>
      <c r="B390" s="10" t="s">
        <v>1395</v>
      </c>
      <c r="C390" s="14" t="s">
        <v>1396</v>
      </c>
      <c r="D390" s="10"/>
      <c r="E390" s="3" t="s">
        <v>203</v>
      </c>
      <c r="F390" s="3" t="s">
        <v>1268</v>
      </c>
      <c r="G390" s="3" t="s">
        <v>25</v>
      </c>
      <c r="H390" s="3" t="s">
        <v>67</v>
      </c>
      <c r="I390" s="3">
        <v>20</v>
      </c>
      <c r="J390" s="3">
        <v>18</v>
      </c>
      <c r="K390" s="3">
        <v>25</v>
      </c>
      <c r="L390" s="3">
        <v>25</v>
      </c>
      <c r="M390" s="3">
        <v>0</v>
      </c>
      <c r="N390" s="3">
        <v>0</v>
      </c>
      <c r="O390" s="3">
        <f t="shared" si="22"/>
        <v>68</v>
      </c>
    </row>
    <row r="391" spans="1:15" x14ac:dyDescent="0.2">
      <c r="A391" s="3" t="s">
        <v>2194</v>
      </c>
      <c r="B391" s="3" t="s">
        <v>2195</v>
      </c>
      <c r="C391" s="14" t="s">
        <v>2177</v>
      </c>
      <c r="E391" s="3" t="s">
        <v>324</v>
      </c>
      <c r="F391" s="3" t="s">
        <v>2170</v>
      </c>
      <c r="G391" s="3" t="s">
        <v>25</v>
      </c>
      <c r="H391" s="3" t="s">
        <v>21</v>
      </c>
      <c r="I391" s="3">
        <v>20</v>
      </c>
      <c r="J391" s="3">
        <v>18</v>
      </c>
      <c r="K391" s="3">
        <v>18</v>
      </c>
      <c r="L391" s="3">
        <v>22</v>
      </c>
      <c r="M391" s="3">
        <v>5</v>
      </c>
      <c r="N391" s="3">
        <v>5</v>
      </c>
      <c r="O391" s="3">
        <v>68</v>
      </c>
    </row>
    <row r="392" spans="1:15" x14ac:dyDescent="0.2">
      <c r="A392" s="3" t="s">
        <v>2287</v>
      </c>
      <c r="B392" s="3" t="s">
        <v>2288</v>
      </c>
      <c r="C392" s="14" t="s">
        <v>2284</v>
      </c>
      <c r="E392" s="3" t="s">
        <v>2226</v>
      </c>
      <c r="F392" s="3" t="s">
        <v>2227</v>
      </c>
      <c r="G392" s="3" t="s">
        <v>25</v>
      </c>
      <c r="H392" s="3" t="s">
        <v>67</v>
      </c>
      <c r="I392" s="3">
        <v>20</v>
      </c>
      <c r="J392" s="3">
        <v>18</v>
      </c>
      <c r="K392" s="3">
        <v>12</v>
      </c>
      <c r="L392" s="3">
        <v>25</v>
      </c>
      <c r="M392" s="3">
        <v>14</v>
      </c>
      <c r="N392" s="3">
        <v>6</v>
      </c>
      <c r="O392" s="3">
        <v>75</v>
      </c>
    </row>
    <row r="393" spans="1:15" x14ac:dyDescent="0.2">
      <c r="A393" s="4" t="s">
        <v>1715</v>
      </c>
      <c r="B393" s="10" t="s">
        <v>1716</v>
      </c>
      <c r="C393" s="14" t="s">
        <v>1710</v>
      </c>
      <c r="D393" s="10"/>
      <c r="E393" s="3" t="s">
        <v>576</v>
      </c>
      <c r="F393" s="3" t="s">
        <v>1639</v>
      </c>
      <c r="G393" s="3" t="s">
        <v>25</v>
      </c>
      <c r="H393" s="3" t="s">
        <v>67</v>
      </c>
      <c r="I393" s="3">
        <v>20</v>
      </c>
      <c r="J393" s="3">
        <v>18</v>
      </c>
      <c r="K393" s="3">
        <v>25</v>
      </c>
      <c r="L393" s="3">
        <v>25</v>
      </c>
      <c r="M393" s="3">
        <v>30</v>
      </c>
      <c r="N393" s="3">
        <v>6</v>
      </c>
      <c r="O393" s="3">
        <f t="shared" ref="O393:O402" si="23">SUM(J393:N393)</f>
        <v>104</v>
      </c>
    </row>
    <row r="394" spans="1:15" x14ac:dyDescent="0.2">
      <c r="A394" s="4" t="s">
        <v>974</v>
      </c>
      <c r="B394" s="10" t="s">
        <v>975</v>
      </c>
      <c r="C394" s="14" t="s">
        <v>947</v>
      </c>
      <c r="D394" s="10"/>
      <c r="E394" s="3" t="s">
        <v>894</v>
      </c>
      <c r="F394" s="3" t="s">
        <v>895</v>
      </c>
      <c r="G394" s="3" t="s">
        <v>25</v>
      </c>
      <c r="H394" s="3" t="s">
        <v>21</v>
      </c>
      <c r="I394" s="3">
        <v>21</v>
      </c>
      <c r="J394" s="3">
        <v>0</v>
      </c>
      <c r="K394" s="3">
        <v>0</v>
      </c>
      <c r="L394" s="3">
        <v>8</v>
      </c>
      <c r="M394" s="3">
        <v>0</v>
      </c>
      <c r="N394" s="3">
        <v>0</v>
      </c>
      <c r="O394" s="3">
        <f t="shared" si="23"/>
        <v>8</v>
      </c>
    </row>
    <row r="395" spans="1:15" x14ac:dyDescent="0.2">
      <c r="A395" s="4" t="s">
        <v>1885</v>
      </c>
      <c r="B395" s="10" t="s">
        <v>1886</v>
      </c>
      <c r="C395" s="14" t="s">
        <v>1866</v>
      </c>
      <c r="D395" s="10"/>
      <c r="E395" s="3" t="s">
        <v>1744</v>
      </c>
      <c r="F395" s="3" t="s">
        <v>1744</v>
      </c>
      <c r="G395" s="3" t="s">
        <v>25</v>
      </c>
      <c r="H395" s="3" t="s">
        <v>21</v>
      </c>
      <c r="I395" s="3">
        <v>21</v>
      </c>
      <c r="J395" s="3">
        <v>12</v>
      </c>
      <c r="K395" s="3">
        <v>0</v>
      </c>
      <c r="L395" s="3">
        <v>4</v>
      </c>
      <c r="M395" s="3">
        <v>8</v>
      </c>
      <c r="N395" s="3">
        <v>0</v>
      </c>
      <c r="O395" s="3">
        <f t="shared" si="23"/>
        <v>24</v>
      </c>
    </row>
    <row r="396" spans="1:15" x14ac:dyDescent="0.2">
      <c r="A396" s="4" t="s">
        <v>1994</v>
      </c>
      <c r="B396" s="10" t="s">
        <v>1995</v>
      </c>
      <c r="C396" s="14" t="s">
        <v>1991</v>
      </c>
      <c r="D396" s="10"/>
      <c r="E396" s="3" t="s">
        <v>1744</v>
      </c>
      <c r="F396" s="3" t="s">
        <v>1744</v>
      </c>
      <c r="G396" s="3" t="s">
        <v>25</v>
      </c>
      <c r="H396" s="3" t="s">
        <v>67</v>
      </c>
      <c r="I396" s="3">
        <v>21</v>
      </c>
      <c r="J396" s="3">
        <v>18</v>
      </c>
      <c r="K396" s="3">
        <v>0</v>
      </c>
      <c r="L396" s="3">
        <v>6</v>
      </c>
      <c r="M396" s="3">
        <v>0</v>
      </c>
      <c r="N396" s="3">
        <v>0</v>
      </c>
      <c r="O396" s="3">
        <f t="shared" si="23"/>
        <v>24</v>
      </c>
    </row>
    <row r="397" spans="1:15" x14ac:dyDescent="0.2">
      <c r="A397" s="4" t="s">
        <v>481</v>
      </c>
      <c r="B397" s="10" t="s">
        <v>482</v>
      </c>
      <c r="C397" s="14" t="s">
        <v>472</v>
      </c>
      <c r="D397" s="10"/>
      <c r="E397" s="3" t="s">
        <v>203</v>
      </c>
      <c r="F397" s="3" t="s">
        <v>423</v>
      </c>
      <c r="G397" s="3" t="s">
        <v>25</v>
      </c>
      <c r="H397" s="3" t="s">
        <v>21</v>
      </c>
      <c r="I397" s="3">
        <v>21</v>
      </c>
      <c r="J397" s="3">
        <v>18</v>
      </c>
      <c r="K397" s="3">
        <v>0</v>
      </c>
      <c r="L397" s="3">
        <v>25</v>
      </c>
      <c r="M397" s="3">
        <v>0</v>
      </c>
      <c r="N397" s="3">
        <v>0</v>
      </c>
      <c r="O397" s="3">
        <f t="shared" si="23"/>
        <v>43</v>
      </c>
    </row>
    <row r="398" spans="1:15" x14ac:dyDescent="0.2">
      <c r="A398" s="4" t="s">
        <v>1604</v>
      </c>
      <c r="B398" s="10" t="s">
        <v>1605</v>
      </c>
      <c r="C398" s="14" t="s">
        <v>1567</v>
      </c>
      <c r="D398" s="10"/>
      <c r="E398" s="3" t="s">
        <v>1501</v>
      </c>
      <c r="F398" s="3" t="s">
        <v>1502</v>
      </c>
      <c r="G398" s="3" t="s">
        <v>25</v>
      </c>
      <c r="H398" s="3" t="s">
        <v>67</v>
      </c>
      <c r="I398" s="3">
        <v>21</v>
      </c>
      <c r="J398" s="3">
        <v>18</v>
      </c>
      <c r="K398" s="3">
        <v>22</v>
      </c>
      <c r="L398" s="3">
        <v>6</v>
      </c>
      <c r="M398" s="3">
        <v>6</v>
      </c>
      <c r="N398" s="3">
        <v>0</v>
      </c>
      <c r="O398" s="3">
        <f t="shared" si="23"/>
        <v>52</v>
      </c>
    </row>
    <row r="399" spans="1:15" x14ac:dyDescent="0.2">
      <c r="A399" s="4" t="s">
        <v>837</v>
      </c>
      <c r="B399" s="10" t="s">
        <v>838</v>
      </c>
      <c r="C399" s="14" t="s">
        <v>782</v>
      </c>
      <c r="D399" s="10"/>
      <c r="E399" s="3" t="s">
        <v>65</v>
      </c>
      <c r="F399" s="3" t="s">
        <v>675</v>
      </c>
      <c r="G399" s="3" t="s">
        <v>25</v>
      </c>
      <c r="H399" s="3" t="s">
        <v>67</v>
      </c>
      <c r="I399" s="3">
        <v>21</v>
      </c>
      <c r="J399" s="3">
        <v>18</v>
      </c>
      <c r="K399" s="3">
        <v>25</v>
      </c>
      <c r="L399" s="3">
        <v>14</v>
      </c>
      <c r="M399" s="3">
        <v>20</v>
      </c>
      <c r="N399" s="3">
        <v>0</v>
      </c>
      <c r="O399" s="3">
        <f t="shared" si="23"/>
        <v>77</v>
      </c>
    </row>
    <row r="400" spans="1:15" x14ac:dyDescent="0.2">
      <c r="A400" s="4" t="s">
        <v>817</v>
      </c>
      <c r="B400" s="10" t="s">
        <v>818</v>
      </c>
      <c r="C400" s="14" t="s">
        <v>782</v>
      </c>
      <c r="D400" s="10"/>
      <c r="E400" s="3" t="s">
        <v>65</v>
      </c>
      <c r="F400" s="3" t="s">
        <v>675</v>
      </c>
      <c r="G400" s="3" t="s">
        <v>25</v>
      </c>
      <c r="H400" s="3" t="s">
        <v>67</v>
      </c>
      <c r="I400" s="3">
        <v>21</v>
      </c>
      <c r="J400" s="3">
        <v>18</v>
      </c>
      <c r="K400" s="3">
        <v>25</v>
      </c>
      <c r="L400" s="3">
        <v>25</v>
      </c>
      <c r="M400" s="3">
        <v>6</v>
      </c>
      <c r="N400" s="3">
        <v>6</v>
      </c>
      <c r="O400" s="3">
        <f t="shared" si="23"/>
        <v>80</v>
      </c>
    </row>
    <row r="401" spans="1:15" x14ac:dyDescent="0.2">
      <c r="A401" s="4" t="s">
        <v>1989</v>
      </c>
      <c r="B401" s="10" t="s">
        <v>1990</v>
      </c>
      <c r="C401" s="14" t="s">
        <v>1991</v>
      </c>
      <c r="D401" s="10"/>
      <c r="E401" s="3" t="s">
        <v>1744</v>
      </c>
      <c r="F401" s="3" t="s">
        <v>1744</v>
      </c>
      <c r="G401" s="3" t="s">
        <v>25</v>
      </c>
      <c r="H401" s="3" t="s">
        <v>67</v>
      </c>
      <c r="I401" s="3">
        <v>21</v>
      </c>
      <c r="J401" s="3">
        <v>18</v>
      </c>
      <c r="K401" s="3">
        <v>25</v>
      </c>
      <c r="L401" s="3">
        <v>14</v>
      </c>
      <c r="M401" s="3">
        <v>30</v>
      </c>
      <c r="N401" s="3">
        <v>0</v>
      </c>
      <c r="O401" s="3">
        <f t="shared" si="23"/>
        <v>87</v>
      </c>
    </row>
    <row r="402" spans="1:15" x14ac:dyDescent="0.2">
      <c r="A402" s="4" t="s">
        <v>663</v>
      </c>
      <c r="B402" s="10" t="s">
        <v>664</v>
      </c>
      <c r="C402" s="14" t="s">
        <v>602</v>
      </c>
      <c r="D402" s="10"/>
      <c r="E402" s="3" t="s">
        <v>576</v>
      </c>
      <c r="F402" s="3" t="s">
        <v>577</v>
      </c>
      <c r="G402" s="3" t="s">
        <v>25</v>
      </c>
      <c r="H402" s="3" t="s">
        <v>67</v>
      </c>
      <c r="I402" s="3">
        <v>21</v>
      </c>
      <c r="J402" s="3">
        <v>18</v>
      </c>
      <c r="K402" s="3">
        <v>25</v>
      </c>
      <c r="L402" s="3">
        <v>25</v>
      </c>
      <c r="M402" s="3">
        <v>30</v>
      </c>
      <c r="N402" s="3">
        <v>0</v>
      </c>
      <c r="O402" s="3">
        <f t="shared" si="23"/>
        <v>98</v>
      </c>
    </row>
    <row r="403" spans="1:15" x14ac:dyDescent="0.2">
      <c r="A403" s="3" t="s">
        <v>2330</v>
      </c>
      <c r="B403" s="3" t="s">
        <v>2331</v>
      </c>
      <c r="C403" s="14" t="s">
        <v>2329</v>
      </c>
      <c r="E403" s="3" t="s">
        <v>2308</v>
      </c>
      <c r="F403" s="3" t="s">
        <v>2309</v>
      </c>
      <c r="G403" s="3" t="s">
        <v>25</v>
      </c>
      <c r="H403" s="3" t="s">
        <v>21</v>
      </c>
      <c r="I403" s="3">
        <v>21</v>
      </c>
      <c r="J403" s="3">
        <v>18</v>
      </c>
      <c r="K403" s="3">
        <v>20</v>
      </c>
      <c r="L403" s="3">
        <v>19</v>
      </c>
      <c r="M403" s="3">
        <v>20</v>
      </c>
      <c r="N403" s="3">
        <v>35</v>
      </c>
      <c r="O403" s="3">
        <v>112</v>
      </c>
    </row>
    <row r="404" spans="1:15" x14ac:dyDescent="0.2">
      <c r="A404" s="4" t="s">
        <v>1372</v>
      </c>
      <c r="B404" s="10" t="s">
        <v>1373</v>
      </c>
      <c r="C404" s="14" t="s">
        <v>1319</v>
      </c>
      <c r="D404" s="10" t="s">
        <v>434</v>
      </c>
      <c r="E404" s="3" t="s">
        <v>203</v>
      </c>
      <c r="F404" s="3" t="s">
        <v>1268</v>
      </c>
      <c r="G404" s="3" t="s">
        <v>25</v>
      </c>
      <c r="H404" s="3" t="s">
        <v>21</v>
      </c>
      <c r="I404" s="3">
        <v>22</v>
      </c>
      <c r="O404" s="3">
        <f>SUM(J404:N404)</f>
        <v>0</v>
      </c>
    </row>
    <row r="405" spans="1:15" x14ac:dyDescent="0.2">
      <c r="A405" s="4" t="s">
        <v>263</v>
      </c>
      <c r="B405" s="10" t="s">
        <v>264</v>
      </c>
      <c r="C405" s="14" t="s">
        <v>232</v>
      </c>
      <c r="D405" s="10"/>
      <c r="E405" s="3" t="s">
        <v>203</v>
      </c>
      <c r="F405" s="3" t="s">
        <v>204</v>
      </c>
      <c r="G405" s="3" t="s">
        <v>25</v>
      </c>
      <c r="H405" s="3" t="s">
        <v>21</v>
      </c>
      <c r="I405" s="3">
        <v>22</v>
      </c>
      <c r="J405" s="3">
        <v>0</v>
      </c>
      <c r="K405" s="3">
        <v>0</v>
      </c>
      <c r="L405" s="3">
        <v>0</v>
      </c>
      <c r="M405" s="3">
        <v>0</v>
      </c>
      <c r="O405" s="3">
        <f>SUM(J405:N405)</f>
        <v>0</v>
      </c>
    </row>
    <row r="406" spans="1:15" x14ac:dyDescent="0.2">
      <c r="A406" s="3" t="s">
        <v>2386</v>
      </c>
      <c r="B406" s="3" t="s">
        <v>2387</v>
      </c>
      <c r="C406" s="14" t="s">
        <v>2375</v>
      </c>
      <c r="E406" s="3" t="s">
        <v>2366</v>
      </c>
      <c r="F406" s="3" t="s">
        <v>2367</v>
      </c>
      <c r="G406" s="3" t="s">
        <v>25</v>
      </c>
      <c r="H406" s="3" t="s">
        <v>21</v>
      </c>
      <c r="I406" s="3">
        <v>22</v>
      </c>
      <c r="J406" s="3">
        <v>18</v>
      </c>
      <c r="K406" s="3">
        <v>0</v>
      </c>
      <c r="L406" s="3">
        <v>10</v>
      </c>
      <c r="M406" s="3">
        <v>8</v>
      </c>
      <c r="N406" s="3">
        <v>0</v>
      </c>
      <c r="O406" s="3">
        <v>36</v>
      </c>
    </row>
    <row r="407" spans="1:15" x14ac:dyDescent="0.2">
      <c r="A407" s="4" t="s">
        <v>1486</v>
      </c>
      <c r="B407" s="10" t="s">
        <v>1487</v>
      </c>
      <c r="C407" s="14" t="s">
        <v>1463</v>
      </c>
      <c r="D407" s="10"/>
      <c r="E407" s="3" t="s">
        <v>1443</v>
      </c>
      <c r="F407" s="3" t="s">
        <v>1444</v>
      </c>
      <c r="G407" s="3" t="s">
        <v>25</v>
      </c>
      <c r="H407" s="3" t="s">
        <v>67</v>
      </c>
      <c r="I407" s="3">
        <v>22</v>
      </c>
      <c r="J407" s="3">
        <v>18</v>
      </c>
      <c r="K407" s="3">
        <v>25</v>
      </c>
      <c r="L407" s="3">
        <v>25</v>
      </c>
      <c r="M407" s="3">
        <v>0</v>
      </c>
      <c r="N407" s="3">
        <v>6</v>
      </c>
      <c r="O407" s="3">
        <f>SUM(J407:N407)</f>
        <v>74</v>
      </c>
    </row>
    <row r="408" spans="1:15" x14ac:dyDescent="0.2">
      <c r="A408" s="4" t="s">
        <v>839</v>
      </c>
      <c r="B408" s="10" t="s">
        <v>840</v>
      </c>
      <c r="C408" s="14" t="s">
        <v>782</v>
      </c>
      <c r="D408" s="10"/>
      <c r="E408" s="3" t="s">
        <v>65</v>
      </c>
      <c r="F408" s="3" t="s">
        <v>675</v>
      </c>
      <c r="G408" s="3" t="s">
        <v>25</v>
      </c>
      <c r="H408" s="3" t="s">
        <v>67</v>
      </c>
      <c r="I408" s="3">
        <v>22</v>
      </c>
      <c r="J408" s="3">
        <v>18</v>
      </c>
      <c r="K408" s="3">
        <v>22</v>
      </c>
      <c r="L408" s="3">
        <v>14</v>
      </c>
      <c r="M408" s="3">
        <v>20</v>
      </c>
      <c r="N408" s="3">
        <v>16</v>
      </c>
      <c r="O408" s="3">
        <f>SUM(J408:N408)</f>
        <v>90</v>
      </c>
    </row>
    <row r="409" spans="1:15" x14ac:dyDescent="0.2">
      <c r="A409" s="4" t="s">
        <v>1352</v>
      </c>
      <c r="B409" s="10" t="s">
        <v>1353</v>
      </c>
      <c r="C409" s="14" t="s">
        <v>1319</v>
      </c>
      <c r="D409" s="10"/>
      <c r="E409" s="3" t="s">
        <v>203</v>
      </c>
      <c r="F409" s="3" t="s">
        <v>1268</v>
      </c>
      <c r="G409" s="3" t="s">
        <v>25</v>
      </c>
      <c r="H409" s="3" t="s">
        <v>21</v>
      </c>
      <c r="I409" s="3">
        <v>23</v>
      </c>
      <c r="J409" s="3">
        <v>0</v>
      </c>
      <c r="K409" s="3">
        <v>0</v>
      </c>
      <c r="L409" s="3">
        <v>0</v>
      </c>
      <c r="M409" s="3">
        <v>0</v>
      </c>
      <c r="N409" s="3">
        <v>0</v>
      </c>
      <c r="O409" s="3">
        <f>SUM(J409:N409)</f>
        <v>0</v>
      </c>
    </row>
    <row r="410" spans="1:15" x14ac:dyDescent="0.2">
      <c r="A410" s="4" t="s">
        <v>1120</v>
      </c>
      <c r="B410" s="10" t="s">
        <v>1121</v>
      </c>
      <c r="C410" s="14" t="s">
        <v>1097</v>
      </c>
      <c r="D410" s="10"/>
      <c r="E410" s="3" t="s">
        <v>144</v>
      </c>
      <c r="F410" s="3" t="s">
        <v>1094</v>
      </c>
      <c r="G410" s="3" t="s">
        <v>25</v>
      </c>
      <c r="H410" s="3" t="s">
        <v>21</v>
      </c>
      <c r="I410" s="3">
        <v>23</v>
      </c>
      <c r="J410" s="3">
        <v>0</v>
      </c>
      <c r="K410" s="3">
        <v>0</v>
      </c>
      <c r="L410" s="3">
        <v>0</v>
      </c>
      <c r="M410" s="3">
        <v>0</v>
      </c>
      <c r="N410" s="3">
        <v>0</v>
      </c>
      <c r="O410" s="3">
        <f>SUM(J410:N410)</f>
        <v>0</v>
      </c>
    </row>
    <row r="411" spans="1:15" x14ac:dyDescent="0.2">
      <c r="A411" s="3" t="s">
        <v>28</v>
      </c>
      <c r="B411" s="3" t="s">
        <v>29</v>
      </c>
      <c r="C411" s="14" t="s">
        <v>24</v>
      </c>
      <c r="E411" s="3" t="s">
        <v>18</v>
      </c>
      <c r="F411" s="3" t="s">
        <v>19</v>
      </c>
      <c r="G411" s="3" t="s">
        <v>25</v>
      </c>
      <c r="H411" s="3" t="s">
        <v>21</v>
      </c>
      <c r="I411" s="3">
        <v>23</v>
      </c>
      <c r="J411" s="3">
        <v>12</v>
      </c>
      <c r="K411" s="3">
        <v>0</v>
      </c>
      <c r="L411" s="3">
        <v>4</v>
      </c>
      <c r="M411" s="3">
        <v>8</v>
      </c>
      <c r="N411" s="3">
        <v>0</v>
      </c>
      <c r="O411" s="3">
        <v>24</v>
      </c>
    </row>
    <row r="412" spans="1:15" x14ac:dyDescent="0.2">
      <c r="A412" s="4" t="s">
        <v>548</v>
      </c>
      <c r="B412" s="10" t="s">
        <v>549</v>
      </c>
      <c r="C412" s="14" t="s">
        <v>472</v>
      </c>
      <c r="D412" s="10"/>
      <c r="E412" s="3" t="s">
        <v>203</v>
      </c>
      <c r="F412" s="3" t="s">
        <v>423</v>
      </c>
      <c r="G412" s="3" t="s">
        <v>25</v>
      </c>
      <c r="H412" s="3" t="s">
        <v>21</v>
      </c>
      <c r="I412" s="3">
        <v>23</v>
      </c>
      <c r="J412" s="3">
        <v>0</v>
      </c>
      <c r="K412" s="3">
        <v>0</v>
      </c>
      <c r="L412" s="3">
        <v>0</v>
      </c>
      <c r="M412" s="3">
        <v>0</v>
      </c>
      <c r="N412" s="3">
        <v>24</v>
      </c>
      <c r="O412" s="3">
        <f>SUM(J412:N412)</f>
        <v>24</v>
      </c>
    </row>
    <row r="413" spans="1:15" x14ac:dyDescent="0.2">
      <c r="A413" s="3" t="s">
        <v>2293</v>
      </c>
      <c r="B413" s="3" t="s">
        <v>2294</v>
      </c>
      <c r="C413" s="14" t="s">
        <v>2284</v>
      </c>
      <c r="E413" s="3" t="s">
        <v>2226</v>
      </c>
      <c r="F413" s="3" t="s">
        <v>2227</v>
      </c>
      <c r="G413" s="3" t="s">
        <v>25</v>
      </c>
      <c r="H413" s="3" t="s">
        <v>67</v>
      </c>
      <c r="I413" s="3">
        <v>23</v>
      </c>
      <c r="J413" s="3">
        <v>18</v>
      </c>
      <c r="K413" s="3">
        <v>0</v>
      </c>
      <c r="L413" s="3">
        <v>6</v>
      </c>
      <c r="M413" s="3">
        <v>0</v>
      </c>
      <c r="N413" s="3">
        <v>6</v>
      </c>
      <c r="O413" s="3">
        <v>30</v>
      </c>
    </row>
    <row r="414" spans="1:15" x14ac:dyDescent="0.2">
      <c r="A414" s="4" t="s">
        <v>1612</v>
      </c>
      <c r="B414" s="10" t="s">
        <v>1613</v>
      </c>
      <c r="C414" s="14" t="s">
        <v>1567</v>
      </c>
      <c r="D414" s="10"/>
      <c r="E414" s="3" t="s">
        <v>1501</v>
      </c>
      <c r="F414" s="3" t="s">
        <v>1502</v>
      </c>
      <c r="G414" s="3" t="s">
        <v>25</v>
      </c>
      <c r="H414" s="3" t="s">
        <v>67</v>
      </c>
      <c r="I414" s="3">
        <v>23</v>
      </c>
      <c r="J414" s="3">
        <v>11</v>
      </c>
      <c r="K414" s="3">
        <v>22</v>
      </c>
      <c r="L414" s="3">
        <v>6</v>
      </c>
      <c r="M414" s="3">
        <v>0</v>
      </c>
      <c r="N414" s="3">
        <v>6</v>
      </c>
      <c r="O414" s="3">
        <f t="shared" ref="O414:O424" si="24">SUM(J414:N414)</f>
        <v>45</v>
      </c>
    </row>
    <row r="415" spans="1:15" x14ac:dyDescent="0.2">
      <c r="A415" s="4" t="s">
        <v>569</v>
      </c>
      <c r="B415" s="10" t="s">
        <v>570</v>
      </c>
      <c r="C415" s="14" t="s">
        <v>560</v>
      </c>
      <c r="D415" s="10"/>
      <c r="E415" s="3" t="s">
        <v>203</v>
      </c>
      <c r="F415" s="3" t="s">
        <v>423</v>
      </c>
      <c r="G415" s="3" t="s">
        <v>25</v>
      </c>
      <c r="H415" s="3" t="s">
        <v>67</v>
      </c>
      <c r="I415" s="3">
        <v>23</v>
      </c>
      <c r="J415" s="3">
        <v>18</v>
      </c>
      <c r="K415" s="3">
        <v>25</v>
      </c>
      <c r="L415" s="3">
        <v>6</v>
      </c>
      <c r="M415" s="3">
        <v>0</v>
      </c>
      <c r="N415" s="3">
        <v>0</v>
      </c>
      <c r="O415" s="3">
        <f t="shared" si="24"/>
        <v>49</v>
      </c>
    </row>
    <row r="416" spans="1:15" x14ac:dyDescent="0.2">
      <c r="A416" s="4" t="s">
        <v>1897</v>
      </c>
      <c r="B416" s="10" t="s">
        <v>1898</v>
      </c>
      <c r="C416" s="14" t="s">
        <v>1866</v>
      </c>
      <c r="D416" s="10"/>
      <c r="E416" s="3" t="s">
        <v>1744</v>
      </c>
      <c r="F416" s="3" t="s">
        <v>1744</v>
      </c>
      <c r="G416" s="3" t="s">
        <v>25</v>
      </c>
      <c r="H416" s="3" t="s">
        <v>21</v>
      </c>
      <c r="I416" s="3">
        <v>23</v>
      </c>
      <c r="J416" s="3">
        <v>18</v>
      </c>
      <c r="K416" s="3">
        <v>11</v>
      </c>
      <c r="L416" s="3">
        <v>25</v>
      </c>
      <c r="M416" s="3">
        <v>0</v>
      </c>
      <c r="N416" s="3">
        <v>0</v>
      </c>
      <c r="O416" s="3">
        <f t="shared" si="24"/>
        <v>54</v>
      </c>
    </row>
    <row r="417" spans="1:15" x14ac:dyDescent="0.2">
      <c r="A417" s="4" t="s">
        <v>1332</v>
      </c>
      <c r="B417" s="10" t="s">
        <v>1333</v>
      </c>
      <c r="C417" s="14" t="s">
        <v>1319</v>
      </c>
      <c r="D417" s="10"/>
      <c r="E417" s="3" t="s">
        <v>203</v>
      </c>
      <c r="F417" s="3" t="s">
        <v>1268</v>
      </c>
      <c r="G417" s="3" t="s">
        <v>25</v>
      </c>
      <c r="H417" s="3" t="s">
        <v>21</v>
      </c>
      <c r="I417" s="3">
        <v>23</v>
      </c>
      <c r="J417" s="3">
        <v>18</v>
      </c>
      <c r="K417" s="3">
        <v>11</v>
      </c>
      <c r="L417" s="3">
        <v>25</v>
      </c>
      <c r="M417" s="3">
        <v>0</v>
      </c>
      <c r="N417" s="3">
        <v>0</v>
      </c>
      <c r="O417" s="3">
        <f t="shared" si="24"/>
        <v>54</v>
      </c>
    </row>
    <row r="418" spans="1:15" x14ac:dyDescent="0.2">
      <c r="A418" s="5" t="s">
        <v>135</v>
      </c>
      <c r="B418" s="6" t="s">
        <v>136</v>
      </c>
      <c r="C418" s="14" t="s">
        <v>99</v>
      </c>
      <c r="D418" s="6"/>
      <c r="E418" s="3" t="s">
        <v>65</v>
      </c>
      <c r="F418" s="3" t="s">
        <v>66</v>
      </c>
      <c r="G418" s="3" t="s">
        <v>25</v>
      </c>
      <c r="H418" s="3" t="s">
        <v>67</v>
      </c>
      <c r="I418" s="3">
        <v>23</v>
      </c>
      <c r="J418" s="3">
        <v>18</v>
      </c>
      <c r="K418" s="3">
        <v>15</v>
      </c>
      <c r="L418" s="3">
        <v>14</v>
      </c>
      <c r="M418" s="3">
        <v>16</v>
      </c>
      <c r="N418" s="3">
        <v>0</v>
      </c>
      <c r="O418" s="3">
        <f t="shared" si="24"/>
        <v>63</v>
      </c>
    </row>
    <row r="419" spans="1:15" x14ac:dyDescent="0.2">
      <c r="A419" s="4" t="s">
        <v>571</v>
      </c>
      <c r="B419" s="10" t="s">
        <v>572</v>
      </c>
      <c r="C419" s="14" t="s">
        <v>472</v>
      </c>
      <c r="D419" s="10"/>
      <c r="E419" s="3" t="s">
        <v>203</v>
      </c>
      <c r="F419" s="3" t="s">
        <v>423</v>
      </c>
      <c r="G419" s="3" t="s">
        <v>25</v>
      </c>
      <c r="H419" s="3" t="s">
        <v>21</v>
      </c>
      <c r="I419" s="3">
        <v>23</v>
      </c>
      <c r="J419" s="3">
        <v>18</v>
      </c>
      <c r="K419" s="3">
        <v>25</v>
      </c>
      <c r="L419" s="3">
        <v>25</v>
      </c>
      <c r="M419" s="3">
        <v>6</v>
      </c>
      <c r="N419" s="3">
        <v>6</v>
      </c>
      <c r="O419" s="3">
        <f t="shared" si="24"/>
        <v>80</v>
      </c>
    </row>
    <row r="420" spans="1:15" x14ac:dyDescent="0.2">
      <c r="A420" s="4" t="s">
        <v>661</v>
      </c>
      <c r="B420" s="10" t="s">
        <v>662</v>
      </c>
      <c r="C420" s="14" t="s">
        <v>602</v>
      </c>
      <c r="D420" s="10"/>
      <c r="E420" s="3" t="s">
        <v>576</v>
      </c>
      <c r="F420" s="3" t="s">
        <v>577</v>
      </c>
      <c r="G420" s="3" t="s">
        <v>25</v>
      </c>
      <c r="H420" s="3" t="s">
        <v>67</v>
      </c>
      <c r="I420" s="3">
        <v>23</v>
      </c>
      <c r="J420" s="3">
        <v>18</v>
      </c>
      <c r="K420" s="3">
        <v>25</v>
      </c>
      <c r="L420" s="3">
        <v>25</v>
      </c>
      <c r="M420" s="3">
        <v>6</v>
      </c>
      <c r="N420" s="3">
        <v>6</v>
      </c>
      <c r="O420" s="3">
        <f t="shared" si="24"/>
        <v>80</v>
      </c>
    </row>
    <row r="421" spans="1:15" x14ac:dyDescent="0.2">
      <c r="A421" s="4" t="s">
        <v>655</v>
      </c>
      <c r="B421" s="10" t="s">
        <v>656</v>
      </c>
      <c r="C421" s="14" t="s">
        <v>602</v>
      </c>
      <c r="D421" s="10"/>
      <c r="E421" s="3" t="s">
        <v>576</v>
      </c>
      <c r="F421" s="3" t="s">
        <v>577</v>
      </c>
      <c r="G421" s="3" t="s">
        <v>25</v>
      </c>
      <c r="H421" s="3" t="s">
        <v>67</v>
      </c>
      <c r="I421" s="3">
        <v>23</v>
      </c>
      <c r="J421" s="3">
        <v>18</v>
      </c>
      <c r="K421" s="3">
        <v>25</v>
      </c>
      <c r="L421" s="3">
        <v>25</v>
      </c>
      <c r="M421" s="3">
        <v>30</v>
      </c>
      <c r="N421" s="3">
        <v>6</v>
      </c>
      <c r="O421" s="3">
        <f t="shared" si="24"/>
        <v>104</v>
      </c>
    </row>
    <row r="422" spans="1:15" x14ac:dyDescent="0.2">
      <c r="A422" s="4" t="s">
        <v>811</v>
      </c>
      <c r="B422" s="10" t="s">
        <v>812</v>
      </c>
      <c r="C422" s="14" t="s">
        <v>782</v>
      </c>
      <c r="D422" s="10"/>
      <c r="E422" s="3" t="s">
        <v>65</v>
      </c>
      <c r="F422" s="3" t="s">
        <v>675</v>
      </c>
      <c r="G422" s="3" t="s">
        <v>25</v>
      </c>
      <c r="H422" s="3" t="s">
        <v>67</v>
      </c>
      <c r="I422" s="3">
        <v>23</v>
      </c>
      <c r="J422" s="3">
        <v>18</v>
      </c>
      <c r="K422" s="3">
        <v>25</v>
      </c>
      <c r="L422" s="3">
        <v>25</v>
      </c>
      <c r="M422" s="3">
        <v>30</v>
      </c>
      <c r="N422" s="3">
        <v>16</v>
      </c>
      <c r="O422" s="3">
        <f t="shared" si="24"/>
        <v>114</v>
      </c>
    </row>
    <row r="423" spans="1:15" x14ac:dyDescent="0.2">
      <c r="A423" s="4" t="s">
        <v>637</v>
      </c>
      <c r="B423" s="10" t="s">
        <v>638</v>
      </c>
      <c r="C423" s="14" t="s">
        <v>602</v>
      </c>
      <c r="D423" s="10"/>
      <c r="E423" s="3" t="s">
        <v>576</v>
      </c>
      <c r="F423" s="3" t="s">
        <v>577</v>
      </c>
      <c r="G423" s="3" t="s">
        <v>25</v>
      </c>
      <c r="H423" s="3" t="s">
        <v>21</v>
      </c>
      <c r="I423" s="3">
        <v>24</v>
      </c>
      <c r="J423" s="3">
        <v>6</v>
      </c>
      <c r="K423" s="3">
        <v>0</v>
      </c>
      <c r="L423" s="3">
        <v>4</v>
      </c>
      <c r="M423" s="3">
        <v>0</v>
      </c>
      <c r="N423" s="3">
        <v>0</v>
      </c>
      <c r="O423" s="3">
        <f t="shared" si="24"/>
        <v>10</v>
      </c>
    </row>
    <row r="424" spans="1:15" x14ac:dyDescent="0.2">
      <c r="A424" s="4" t="s">
        <v>600</v>
      </c>
      <c r="B424" s="10" t="s">
        <v>601</v>
      </c>
      <c r="C424" s="14" t="s">
        <v>602</v>
      </c>
      <c r="D424" s="10"/>
      <c r="E424" s="3" t="s">
        <v>576</v>
      </c>
      <c r="F424" s="3" t="s">
        <v>577</v>
      </c>
      <c r="G424" s="3" t="s">
        <v>25</v>
      </c>
      <c r="H424" s="3" t="s">
        <v>21</v>
      </c>
      <c r="I424" s="3">
        <v>24</v>
      </c>
      <c r="J424" s="3">
        <v>12</v>
      </c>
      <c r="K424" s="3">
        <v>8</v>
      </c>
      <c r="L424" s="3">
        <v>4</v>
      </c>
      <c r="M424" s="3">
        <v>4</v>
      </c>
      <c r="N424" s="3">
        <v>0</v>
      </c>
      <c r="O424" s="3">
        <f t="shared" si="24"/>
        <v>28</v>
      </c>
    </row>
    <row r="425" spans="1:15" x14ac:dyDescent="0.2">
      <c r="A425" s="3" t="s">
        <v>2124</v>
      </c>
      <c r="B425" s="3" t="s">
        <v>2125</v>
      </c>
      <c r="C425" s="14" t="s">
        <v>2117</v>
      </c>
      <c r="E425" s="3" t="s">
        <v>18</v>
      </c>
      <c r="F425" s="3" t="s">
        <v>2091</v>
      </c>
      <c r="G425" s="3" t="s">
        <v>25</v>
      </c>
      <c r="H425" s="3" t="s">
        <v>21</v>
      </c>
      <c r="I425" s="3">
        <v>24</v>
      </c>
      <c r="J425" s="3">
        <v>6</v>
      </c>
      <c r="K425" s="3">
        <v>0</v>
      </c>
      <c r="L425" s="3">
        <v>19</v>
      </c>
      <c r="M425" s="3">
        <v>8</v>
      </c>
      <c r="N425" s="3">
        <v>0</v>
      </c>
      <c r="O425" s="3">
        <v>33</v>
      </c>
    </row>
    <row r="426" spans="1:15" x14ac:dyDescent="0.2">
      <c r="A426" s="4" t="s">
        <v>257</v>
      </c>
      <c r="B426" s="10" t="s">
        <v>258</v>
      </c>
      <c r="C426" s="14" t="s">
        <v>232</v>
      </c>
      <c r="D426" s="10"/>
      <c r="E426" s="3" t="s">
        <v>203</v>
      </c>
      <c r="F426" s="3" t="s">
        <v>204</v>
      </c>
      <c r="G426" s="3" t="s">
        <v>25</v>
      </c>
      <c r="H426" s="3" t="s">
        <v>21</v>
      </c>
      <c r="I426" s="3">
        <v>24</v>
      </c>
      <c r="J426" s="3">
        <v>18</v>
      </c>
      <c r="K426" s="3">
        <v>11</v>
      </c>
      <c r="L426" s="3">
        <v>10</v>
      </c>
      <c r="M426" s="3">
        <v>0</v>
      </c>
      <c r="N426" s="3">
        <v>0</v>
      </c>
      <c r="O426" s="3">
        <f t="shared" ref="O426:O436" si="25">SUM(J426:N426)</f>
        <v>39</v>
      </c>
    </row>
    <row r="427" spans="1:15" x14ac:dyDescent="0.2">
      <c r="A427" s="4" t="s">
        <v>1868</v>
      </c>
      <c r="B427" s="10" t="s">
        <v>1869</v>
      </c>
      <c r="C427" s="14" t="s">
        <v>1866</v>
      </c>
      <c r="D427" s="10"/>
      <c r="E427" s="3" t="s">
        <v>1744</v>
      </c>
      <c r="F427" s="3" t="s">
        <v>1744</v>
      </c>
      <c r="G427" s="3" t="s">
        <v>25</v>
      </c>
      <c r="H427" s="3" t="s">
        <v>21</v>
      </c>
      <c r="I427" s="3">
        <v>24</v>
      </c>
      <c r="J427" s="3">
        <v>18</v>
      </c>
      <c r="K427" s="3">
        <v>0</v>
      </c>
      <c r="L427" s="3">
        <v>10</v>
      </c>
      <c r="M427" s="3">
        <v>18</v>
      </c>
      <c r="N427" s="3">
        <v>0</v>
      </c>
      <c r="O427" s="3">
        <f t="shared" si="25"/>
        <v>46</v>
      </c>
    </row>
    <row r="428" spans="1:15" x14ac:dyDescent="0.2">
      <c r="A428" s="4" t="s">
        <v>1870</v>
      </c>
      <c r="B428" s="10" t="s">
        <v>1871</v>
      </c>
      <c r="C428" s="14" t="s">
        <v>1866</v>
      </c>
      <c r="D428" s="10"/>
      <c r="E428" s="3" t="s">
        <v>1744</v>
      </c>
      <c r="F428" s="3" t="s">
        <v>1744</v>
      </c>
      <c r="G428" s="3" t="s">
        <v>25</v>
      </c>
      <c r="H428" s="3" t="s">
        <v>21</v>
      </c>
      <c r="I428" s="3">
        <v>24</v>
      </c>
      <c r="J428" s="3">
        <v>0</v>
      </c>
      <c r="K428" s="3">
        <v>0</v>
      </c>
      <c r="L428" s="3">
        <v>20</v>
      </c>
      <c r="M428" s="3">
        <v>30</v>
      </c>
      <c r="N428" s="3">
        <v>0</v>
      </c>
      <c r="O428" s="3">
        <f t="shared" si="25"/>
        <v>50</v>
      </c>
    </row>
    <row r="429" spans="1:15" x14ac:dyDescent="0.2">
      <c r="A429" s="4" t="s">
        <v>1326</v>
      </c>
      <c r="B429" s="10" t="s">
        <v>1327</v>
      </c>
      <c r="C429" s="14" t="s">
        <v>1319</v>
      </c>
      <c r="D429" s="10"/>
      <c r="E429" s="3" t="s">
        <v>203</v>
      </c>
      <c r="F429" s="3" t="s">
        <v>1268</v>
      </c>
      <c r="G429" s="3" t="s">
        <v>25</v>
      </c>
      <c r="H429" s="3" t="s">
        <v>21</v>
      </c>
      <c r="I429" s="3">
        <v>24</v>
      </c>
      <c r="J429" s="3">
        <v>18</v>
      </c>
      <c r="K429" s="3">
        <v>0</v>
      </c>
      <c r="L429" s="3">
        <v>25</v>
      </c>
      <c r="M429" s="3">
        <v>8</v>
      </c>
      <c r="N429" s="3">
        <v>0</v>
      </c>
      <c r="O429" s="3">
        <f t="shared" si="25"/>
        <v>51</v>
      </c>
    </row>
    <row r="430" spans="1:15" x14ac:dyDescent="0.2">
      <c r="A430" s="4" t="s">
        <v>1341</v>
      </c>
      <c r="B430" s="10" t="s">
        <v>1342</v>
      </c>
      <c r="C430" s="14" t="s">
        <v>1319</v>
      </c>
      <c r="D430" s="10"/>
      <c r="E430" s="3" t="s">
        <v>203</v>
      </c>
      <c r="F430" s="3" t="s">
        <v>1268</v>
      </c>
      <c r="G430" s="3" t="s">
        <v>25</v>
      </c>
      <c r="H430" s="3" t="s">
        <v>21</v>
      </c>
      <c r="I430" s="3">
        <v>24</v>
      </c>
      <c r="J430" s="3">
        <v>18</v>
      </c>
      <c r="K430" s="3">
        <v>0</v>
      </c>
      <c r="L430" s="3">
        <v>25</v>
      </c>
      <c r="M430" s="3">
        <v>8</v>
      </c>
      <c r="N430" s="3">
        <v>0</v>
      </c>
      <c r="O430" s="3">
        <f t="shared" si="25"/>
        <v>51</v>
      </c>
    </row>
    <row r="431" spans="1:15" x14ac:dyDescent="0.2">
      <c r="A431" s="4" t="s">
        <v>267</v>
      </c>
      <c r="B431" s="10" t="s">
        <v>268</v>
      </c>
      <c r="C431" s="14" t="s">
        <v>232</v>
      </c>
      <c r="D431" s="10"/>
      <c r="E431" s="3" t="s">
        <v>203</v>
      </c>
      <c r="F431" s="3" t="s">
        <v>204</v>
      </c>
      <c r="G431" s="3" t="s">
        <v>25</v>
      </c>
      <c r="H431" s="3" t="s">
        <v>21</v>
      </c>
      <c r="I431" s="3">
        <v>24</v>
      </c>
      <c r="J431" s="3">
        <v>18</v>
      </c>
      <c r="K431" s="3">
        <v>20</v>
      </c>
      <c r="L431" s="3">
        <v>25</v>
      </c>
      <c r="M431" s="3">
        <v>8</v>
      </c>
      <c r="N431" s="3">
        <v>21</v>
      </c>
      <c r="O431" s="3">
        <f t="shared" si="25"/>
        <v>92</v>
      </c>
    </row>
    <row r="432" spans="1:15" x14ac:dyDescent="0.2">
      <c r="A432" s="4" t="s">
        <v>510</v>
      </c>
      <c r="B432" s="10" t="s">
        <v>511</v>
      </c>
      <c r="C432" s="14" t="s">
        <v>472</v>
      </c>
      <c r="D432" s="10"/>
      <c r="E432" s="3" t="s">
        <v>203</v>
      </c>
      <c r="F432" s="3" t="s">
        <v>423</v>
      </c>
      <c r="G432" s="3" t="s">
        <v>25</v>
      </c>
      <c r="H432" s="3" t="s">
        <v>21</v>
      </c>
      <c r="I432" s="3">
        <v>25</v>
      </c>
      <c r="J432" s="3">
        <v>0</v>
      </c>
      <c r="K432" s="3">
        <v>0</v>
      </c>
      <c r="L432" s="3">
        <v>0</v>
      </c>
      <c r="M432" s="3">
        <v>0</v>
      </c>
      <c r="N432" s="3">
        <v>0</v>
      </c>
      <c r="O432" s="3">
        <f t="shared" si="25"/>
        <v>0</v>
      </c>
    </row>
    <row r="433" spans="1:15" x14ac:dyDescent="0.2">
      <c r="A433" s="4" t="s">
        <v>1171</v>
      </c>
      <c r="B433" s="10" t="s">
        <v>1172</v>
      </c>
      <c r="C433" s="14" t="s">
        <v>1164</v>
      </c>
      <c r="D433" s="10"/>
      <c r="E433" s="3" t="s">
        <v>576</v>
      </c>
      <c r="F433" s="3" t="s">
        <v>1143</v>
      </c>
      <c r="G433" s="3" t="s">
        <v>25</v>
      </c>
      <c r="H433" s="3" t="s">
        <v>21</v>
      </c>
      <c r="I433" s="3">
        <v>25</v>
      </c>
      <c r="J433" s="3">
        <v>3</v>
      </c>
      <c r="K433" s="3">
        <v>0</v>
      </c>
      <c r="L433" s="3">
        <v>0</v>
      </c>
      <c r="M433" s="3">
        <v>4</v>
      </c>
      <c r="N433" s="3">
        <v>0</v>
      </c>
      <c r="O433" s="3">
        <f t="shared" si="25"/>
        <v>7</v>
      </c>
    </row>
    <row r="434" spans="1:15" x14ac:dyDescent="0.2">
      <c r="A434" s="4" t="s">
        <v>1954</v>
      </c>
      <c r="B434" s="10" t="s">
        <v>1955</v>
      </c>
      <c r="C434" s="14" t="s">
        <v>1866</v>
      </c>
      <c r="D434" s="10"/>
      <c r="E434" s="3" t="s">
        <v>1744</v>
      </c>
      <c r="F434" s="3" t="s">
        <v>1744</v>
      </c>
      <c r="G434" s="3" t="s">
        <v>25</v>
      </c>
      <c r="H434" s="3" t="s">
        <v>21</v>
      </c>
      <c r="I434" s="3">
        <v>25</v>
      </c>
      <c r="J434" s="3">
        <v>12</v>
      </c>
      <c r="K434" s="3">
        <v>0</v>
      </c>
      <c r="L434" s="3">
        <v>10</v>
      </c>
      <c r="M434" s="3">
        <v>0</v>
      </c>
      <c r="N434" s="3">
        <v>0</v>
      </c>
      <c r="O434" s="3">
        <f t="shared" si="25"/>
        <v>22</v>
      </c>
    </row>
    <row r="435" spans="1:15" x14ac:dyDescent="0.2">
      <c r="A435" s="4" t="s">
        <v>1356</v>
      </c>
      <c r="B435" s="10" t="s">
        <v>1357</v>
      </c>
      <c r="C435" s="14" t="s">
        <v>1319</v>
      </c>
      <c r="D435" s="10"/>
      <c r="E435" s="3" t="s">
        <v>203</v>
      </c>
      <c r="F435" s="3" t="s">
        <v>1268</v>
      </c>
      <c r="G435" s="3" t="s">
        <v>25</v>
      </c>
      <c r="H435" s="3" t="s">
        <v>21</v>
      </c>
      <c r="I435" s="3">
        <v>25</v>
      </c>
      <c r="J435" s="3">
        <v>3</v>
      </c>
      <c r="K435" s="3">
        <v>25</v>
      </c>
      <c r="L435" s="3">
        <v>0</v>
      </c>
      <c r="M435" s="3">
        <v>0</v>
      </c>
      <c r="N435" s="3">
        <v>0</v>
      </c>
      <c r="O435" s="3">
        <f t="shared" si="25"/>
        <v>28</v>
      </c>
    </row>
    <row r="436" spans="1:15" x14ac:dyDescent="0.2">
      <c r="A436" s="4" t="s">
        <v>1616</v>
      </c>
      <c r="B436" s="10" t="s">
        <v>1617</v>
      </c>
      <c r="C436" s="14" t="s">
        <v>1567</v>
      </c>
      <c r="D436" s="10"/>
      <c r="E436" s="3" t="s">
        <v>1501</v>
      </c>
      <c r="F436" s="3" t="s">
        <v>1502</v>
      </c>
      <c r="G436" s="3" t="s">
        <v>25</v>
      </c>
      <c r="H436" s="3" t="s">
        <v>67</v>
      </c>
      <c r="I436" s="3">
        <v>25</v>
      </c>
      <c r="J436" s="3">
        <v>18</v>
      </c>
      <c r="K436" s="3">
        <v>25</v>
      </c>
      <c r="L436" s="3">
        <v>6</v>
      </c>
      <c r="M436" s="3">
        <v>0</v>
      </c>
      <c r="N436" s="3">
        <v>6</v>
      </c>
      <c r="O436" s="3">
        <f t="shared" si="25"/>
        <v>55</v>
      </c>
    </row>
    <row r="437" spans="1:15" x14ac:dyDescent="0.2">
      <c r="A437" s="3" t="s">
        <v>2136</v>
      </c>
      <c r="B437" s="3" t="s">
        <v>2137</v>
      </c>
      <c r="C437" s="14" t="s">
        <v>2117</v>
      </c>
      <c r="E437" s="3" t="s">
        <v>18</v>
      </c>
      <c r="F437" s="3" t="s">
        <v>2091</v>
      </c>
      <c r="G437" s="3" t="s">
        <v>25</v>
      </c>
      <c r="H437" s="3" t="s">
        <v>21</v>
      </c>
      <c r="I437" s="3">
        <v>26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0</v>
      </c>
    </row>
    <row r="438" spans="1:15" x14ac:dyDescent="0.2">
      <c r="A438" s="4" t="s">
        <v>1124</v>
      </c>
      <c r="B438" s="10" t="s">
        <v>1125</v>
      </c>
      <c r="C438" s="14" t="s">
        <v>1097</v>
      </c>
      <c r="D438" s="10"/>
      <c r="E438" s="3" t="s">
        <v>144</v>
      </c>
      <c r="F438" s="3" t="s">
        <v>1094</v>
      </c>
      <c r="G438" s="3" t="s">
        <v>25</v>
      </c>
      <c r="H438" s="3" t="s">
        <v>21</v>
      </c>
      <c r="I438" s="3">
        <v>26</v>
      </c>
      <c r="J438" s="3">
        <v>0</v>
      </c>
      <c r="K438" s="3">
        <v>0</v>
      </c>
      <c r="L438" s="3">
        <v>0</v>
      </c>
      <c r="M438" s="3">
        <v>0</v>
      </c>
      <c r="N438" s="3">
        <v>0</v>
      </c>
      <c r="O438" s="3">
        <f>SUM(J438:N438)</f>
        <v>0</v>
      </c>
    </row>
    <row r="439" spans="1:15" x14ac:dyDescent="0.2">
      <c r="A439" s="3" t="s">
        <v>50</v>
      </c>
      <c r="B439" s="3" t="s">
        <v>51</v>
      </c>
      <c r="C439" s="14" t="s">
        <v>24</v>
      </c>
      <c r="E439" s="3" t="s">
        <v>18</v>
      </c>
      <c r="F439" s="3" t="s">
        <v>19</v>
      </c>
      <c r="G439" s="3" t="s">
        <v>25</v>
      </c>
      <c r="H439" s="3" t="s">
        <v>21</v>
      </c>
      <c r="I439" s="3">
        <v>26</v>
      </c>
      <c r="J439" s="3">
        <v>18</v>
      </c>
      <c r="K439" s="3">
        <v>0</v>
      </c>
      <c r="L439" s="3">
        <v>4</v>
      </c>
      <c r="M439" s="3">
        <v>0</v>
      </c>
      <c r="N439" s="3">
        <v>0</v>
      </c>
      <c r="O439" s="3">
        <v>22</v>
      </c>
    </row>
    <row r="440" spans="1:15" x14ac:dyDescent="0.2">
      <c r="A440" s="4" t="s">
        <v>1429</v>
      </c>
      <c r="B440" s="10" t="s">
        <v>1430</v>
      </c>
      <c r="C440" s="14" t="s">
        <v>1428</v>
      </c>
      <c r="D440" s="10"/>
      <c r="E440" s="3" t="s">
        <v>144</v>
      </c>
      <c r="F440" s="3" t="s">
        <v>1421</v>
      </c>
      <c r="G440" s="3" t="s">
        <v>25</v>
      </c>
      <c r="H440" s="3" t="s">
        <v>21</v>
      </c>
      <c r="I440" s="3">
        <v>26</v>
      </c>
      <c r="J440" s="3">
        <v>12</v>
      </c>
      <c r="K440" s="3">
        <v>0</v>
      </c>
      <c r="L440" s="3">
        <v>11</v>
      </c>
      <c r="M440" s="3">
        <v>0</v>
      </c>
      <c r="N440" s="3">
        <v>0</v>
      </c>
      <c r="O440" s="3">
        <f>SUM(J440:N440)</f>
        <v>23</v>
      </c>
    </row>
    <row r="441" spans="1:15" x14ac:dyDescent="0.2">
      <c r="A441" s="4" t="s">
        <v>1039</v>
      </c>
      <c r="B441" s="10" t="s">
        <v>1040</v>
      </c>
      <c r="C441" s="14" t="s">
        <v>1020</v>
      </c>
      <c r="D441" s="10"/>
      <c r="E441" s="3" t="s">
        <v>987</v>
      </c>
      <c r="F441" s="3" t="s">
        <v>988</v>
      </c>
      <c r="G441" s="3" t="s">
        <v>25</v>
      </c>
      <c r="H441" s="3" t="s">
        <v>21</v>
      </c>
      <c r="I441" s="3">
        <v>26</v>
      </c>
      <c r="J441" s="3">
        <v>15</v>
      </c>
      <c r="K441" s="3">
        <v>0</v>
      </c>
      <c r="L441" s="3">
        <v>4</v>
      </c>
      <c r="M441" s="3">
        <v>8</v>
      </c>
      <c r="N441" s="3">
        <v>0</v>
      </c>
      <c r="O441" s="3">
        <f>SUM(J441:N441)</f>
        <v>27</v>
      </c>
    </row>
    <row r="442" spans="1:15" x14ac:dyDescent="0.2">
      <c r="A442" s="4" t="s">
        <v>1108</v>
      </c>
      <c r="B442" s="10" t="s">
        <v>1109</v>
      </c>
      <c r="C442" s="14" t="s">
        <v>1097</v>
      </c>
      <c r="D442" s="10"/>
      <c r="E442" s="3" t="s">
        <v>144</v>
      </c>
      <c r="F442" s="3" t="s">
        <v>1094</v>
      </c>
      <c r="G442" s="3" t="s">
        <v>25</v>
      </c>
      <c r="H442" s="3" t="s">
        <v>21</v>
      </c>
      <c r="I442" s="3">
        <v>26</v>
      </c>
      <c r="J442" s="3">
        <v>20</v>
      </c>
      <c r="K442" s="3">
        <v>0</v>
      </c>
      <c r="L442" s="3">
        <v>6</v>
      </c>
      <c r="M442" s="3">
        <v>6</v>
      </c>
      <c r="N442" s="3">
        <v>0</v>
      </c>
      <c r="O442" s="3">
        <f>SUM(J442:N442)</f>
        <v>32</v>
      </c>
    </row>
    <row r="443" spans="1:15" x14ac:dyDescent="0.2">
      <c r="A443" s="4" t="s">
        <v>1905</v>
      </c>
      <c r="B443" s="10" t="s">
        <v>1906</v>
      </c>
      <c r="C443" s="14" t="s">
        <v>1866</v>
      </c>
      <c r="D443" s="10"/>
      <c r="E443" s="3" t="s">
        <v>1744</v>
      </c>
      <c r="F443" s="3" t="s">
        <v>1744</v>
      </c>
      <c r="G443" s="3" t="s">
        <v>25</v>
      </c>
      <c r="H443" s="3" t="s">
        <v>21</v>
      </c>
      <c r="I443" s="3">
        <v>26</v>
      </c>
      <c r="J443" s="3">
        <v>9</v>
      </c>
      <c r="K443" s="3">
        <v>0</v>
      </c>
      <c r="L443" s="3">
        <v>19</v>
      </c>
      <c r="M443" s="3">
        <v>8</v>
      </c>
      <c r="N443" s="3">
        <v>0</v>
      </c>
      <c r="O443" s="3">
        <f>SUM(J443:N443)</f>
        <v>36</v>
      </c>
    </row>
    <row r="444" spans="1:15" x14ac:dyDescent="0.2">
      <c r="A444" s="4" t="s">
        <v>1212</v>
      </c>
      <c r="B444" s="10" t="s">
        <v>1213</v>
      </c>
      <c r="C444" s="14" t="s">
        <v>1199</v>
      </c>
      <c r="D444" s="10"/>
      <c r="E444" s="3" t="s">
        <v>280</v>
      </c>
      <c r="F444" s="3" t="s">
        <v>1180</v>
      </c>
      <c r="G444" s="3" t="s">
        <v>25</v>
      </c>
      <c r="H444" s="3" t="s">
        <v>21</v>
      </c>
      <c r="I444" s="3">
        <v>26</v>
      </c>
      <c r="J444" s="3">
        <v>3</v>
      </c>
      <c r="K444" s="3">
        <v>11</v>
      </c>
      <c r="L444" s="3">
        <v>0</v>
      </c>
      <c r="M444" s="3">
        <v>30</v>
      </c>
      <c r="N444" s="3">
        <v>0</v>
      </c>
      <c r="O444" s="3">
        <f>SUM(J444:N444)</f>
        <v>44</v>
      </c>
    </row>
    <row r="445" spans="1:15" x14ac:dyDescent="0.2">
      <c r="A445" s="3" t="s">
        <v>2336</v>
      </c>
      <c r="B445" s="3" t="s">
        <v>2337</v>
      </c>
      <c r="C445" s="14" t="s">
        <v>2329</v>
      </c>
      <c r="E445" s="3" t="s">
        <v>2308</v>
      </c>
      <c r="F445" s="3" t="s">
        <v>2309</v>
      </c>
      <c r="G445" s="3" t="s">
        <v>25</v>
      </c>
      <c r="H445" s="3" t="s">
        <v>21</v>
      </c>
      <c r="I445" s="3">
        <v>26</v>
      </c>
      <c r="J445" s="3">
        <v>18</v>
      </c>
      <c r="K445" s="3">
        <v>11</v>
      </c>
      <c r="L445" s="3">
        <v>10</v>
      </c>
      <c r="M445" s="3">
        <v>8</v>
      </c>
      <c r="N445" s="3">
        <v>0</v>
      </c>
      <c r="O445" s="3">
        <v>47</v>
      </c>
    </row>
    <row r="446" spans="1:15" x14ac:dyDescent="0.2">
      <c r="A446" s="4" t="s">
        <v>829</v>
      </c>
      <c r="B446" s="10" t="s">
        <v>830</v>
      </c>
      <c r="C446" s="14" t="s">
        <v>782</v>
      </c>
      <c r="D446" s="10"/>
      <c r="E446" s="3" t="s">
        <v>65</v>
      </c>
      <c r="F446" s="3" t="s">
        <v>675</v>
      </c>
      <c r="G446" s="3" t="s">
        <v>25</v>
      </c>
      <c r="H446" s="3" t="s">
        <v>67</v>
      </c>
      <c r="I446" s="3">
        <v>26</v>
      </c>
      <c r="J446" s="3">
        <v>11</v>
      </c>
      <c r="K446" s="3">
        <v>12</v>
      </c>
      <c r="L446" s="3">
        <v>6</v>
      </c>
      <c r="M446" s="3">
        <v>6</v>
      </c>
      <c r="N446" s="3">
        <v>16</v>
      </c>
      <c r="O446" s="3">
        <f t="shared" ref="O446:O455" si="26">SUM(J446:N446)</f>
        <v>51</v>
      </c>
    </row>
    <row r="447" spans="1:15" x14ac:dyDescent="0.2">
      <c r="A447" s="4" t="s">
        <v>1908</v>
      </c>
      <c r="B447" s="10" t="s">
        <v>1909</v>
      </c>
      <c r="C447" s="14" t="s">
        <v>1866</v>
      </c>
      <c r="D447" s="10"/>
      <c r="E447" s="3" t="s">
        <v>1744</v>
      </c>
      <c r="F447" s="3" t="s">
        <v>1744</v>
      </c>
      <c r="G447" s="3" t="s">
        <v>25</v>
      </c>
      <c r="H447" s="3" t="s">
        <v>21</v>
      </c>
      <c r="I447" s="3">
        <v>26</v>
      </c>
      <c r="J447" s="3">
        <v>15</v>
      </c>
      <c r="K447" s="3">
        <v>20</v>
      </c>
      <c r="L447" s="3">
        <v>19</v>
      </c>
      <c r="M447" s="3">
        <v>8</v>
      </c>
      <c r="N447" s="3">
        <v>0</v>
      </c>
      <c r="O447" s="3">
        <f t="shared" si="26"/>
        <v>62</v>
      </c>
    </row>
    <row r="448" spans="1:15" x14ac:dyDescent="0.2">
      <c r="A448" s="4" t="s">
        <v>1324</v>
      </c>
      <c r="B448" s="10" t="s">
        <v>1325</v>
      </c>
      <c r="C448" s="14" t="s">
        <v>1319</v>
      </c>
      <c r="D448" s="10"/>
      <c r="E448" s="3" t="s">
        <v>203</v>
      </c>
      <c r="F448" s="3" t="s">
        <v>1268</v>
      </c>
      <c r="G448" s="3" t="s">
        <v>25</v>
      </c>
      <c r="H448" s="3" t="s">
        <v>21</v>
      </c>
      <c r="I448" s="3">
        <v>26</v>
      </c>
      <c r="J448" s="3">
        <v>18</v>
      </c>
      <c r="K448" s="3">
        <v>20</v>
      </c>
      <c r="L448" s="3">
        <v>25</v>
      </c>
      <c r="M448" s="3">
        <v>8</v>
      </c>
      <c r="N448" s="3">
        <v>24</v>
      </c>
      <c r="O448" s="3">
        <f t="shared" si="26"/>
        <v>95</v>
      </c>
    </row>
    <row r="449" spans="1:15" x14ac:dyDescent="0.2">
      <c r="A449" s="4" t="s">
        <v>372</v>
      </c>
      <c r="B449" s="10" t="s">
        <v>373</v>
      </c>
      <c r="C449" s="14" t="s">
        <v>369</v>
      </c>
      <c r="D449" s="10"/>
      <c r="E449" s="3" t="s">
        <v>203</v>
      </c>
      <c r="F449" s="3" t="s">
        <v>332</v>
      </c>
      <c r="G449" s="3" t="s">
        <v>25</v>
      </c>
      <c r="H449" s="3" t="s">
        <v>67</v>
      </c>
      <c r="I449" s="3">
        <v>26</v>
      </c>
      <c r="J449" s="3">
        <v>18</v>
      </c>
      <c r="K449" s="3">
        <v>25</v>
      </c>
      <c r="L449" s="3">
        <v>25</v>
      </c>
      <c r="M449" s="3">
        <v>30</v>
      </c>
      <c r="N449" s="3">
        <v>0</v>
      </c>
      <c r="O449" s="3">
        <f t="shared" si="26"/>
        <v>98</v>
      </c>
    </row>
    <row r="450" spans="1:15" x14ac:dyDescent="0.2">
      <c r="A450" s="4" t="s">
        <v>370</v>
      </c>
      <c r="B450" s="10" t="s">
        <v>371</v>
      </c>
      <c r="C450" s="14" t="s">
        <v>369</v>
      </c>
      <c r="D450" s="10"/>
      <c r="E450" s="3" t="s">
        <v>203</v>
      </c>
      <c r="F450" s="3" t="s">
        <v>332</v>
      </c>
      <c r="G450" s="3" t="s">
        <v>25</v>
      </c>
      <c r="H450" s="3" t="s">
        <v>67</v>
      </c>
      <c r="I450" s="3">
        <v>26</v>
      </c>
      <c r="J450" s="3">
        <v>18</v>
      </c>
      <c r="K450" s="3">
        <v>25</v>
      </c>
      <c r="L450" s="3">
        <v>25</v>
      </c>
      <c r="M450" s="3">
        <v>30</v>
      </c>
      <c r="N450" s="3">
        <v>6</v>
      </c>
      <c r="O450" s="3">
        <f t="shared" si="26"/>
        <v>104</v>
      </c>
    </row>
    <row r="451" spans="1:15" x14ac:dyDescent="0.2">
      <c r="A451" s="4" t="s">
        <v>797</v>
      </c>
      <c r="B451" s="10" t="s">
        <v>798</v>
      </c>
      <c r="C451" s="14" t="s">
        <v>782</v>
      </c>
      <c r="D451" s="10"/>
      <c r="E451" s="3" t="s">
        <v>65</v>
      </c>
      <c r="F451" s="3" t="s">
        <v>675</v>
      </c>
      <c r="G451" s="3" t="s">
        <v>25</v>
      </c>
      <c r="H451" s="3" t="s">
        <v>67</v>
      </c>
      <c r="I451" s="3">
        <v>26</v>
      </c>
      <c r="J451" s="3">
        <v>18</v>
      </c>
      <c r="K451" s="3">
        <v>25</v>
      </c>
      <c r="L451" s="3">
        <v>25</v>
      </c>
      <c r="M451" s="3">
        <v>20</v>
      </c>
      <c r="N451" s="3">
        <v>16</v>
      </c>
      <c r="O451" s="3">
        <f t="shared" si="26"/>
        <v>104</v>
      </c>
    </row>
    <row r="452" spans="1:15" x14ac:dyDescent="0.2">
      <c r="A452" s="4" t="s">
        <v>1630</v>
      </c>
      <c r="B452" s="10" t="s">
        <v>1631</v>
      </c>
      <c r="C452" s="14" t="s">
        <v>1567</v>
      </c>
      <c r="D452" s="10"/>
      <c r="E452" s="3" t="s">
        <v>1501</v>
      </c>
      <c r="F452" s="3" t="s">
        <v>1502</v>
      </c>
      <c r="G452" s="3" t="s">
        <v>25</v>
      </c>
      <c r="H452" s="3" t="s">
        <v>67</v>
      </c>
      <c r="I452" s="3">
        <v>26</v>
      </c>
      <c r="J452" s="3">
        <v>18</v>
      </c>
      <c r="K452" s="3">
        <v>25</v>
      </c>
      <c r="L452" s="3">
        <v>25</v>
      </c>
      <c r="M452" s="3">
        <v>30</v>
      </c>
      <c r="N452" s="3">
        <v>30</v>
      </c>
      <c r="O452" s="3">
        <f t="shared" si="26"/>
        <v>128</v>
      </c>
    </row>
    <row r="453" spans="1:15" x14ac:dyDescent="0.2">
      <c r="A453" s="4" t="s">
        <v>1551</v>
      </c>
      <c r="B453" s="10" t="s">
        <v>1552</v>
      </c>
      <c r="C453" s="14" t="s">
        <v>1544</v>
      </c>
      <c r="D453" s="10"/>
      <c r="E453" s="3" t="s">
        <v>1501</v>
      </c>
      <c r="F453" s="3" t="s">
        <v>1502</v>
      </c>
      <c r="G453" s="3" t="s">
        <v>25</v>
      </c>
      <c r="H453" s="3" t="s">
        <v>21</v>
      </c>
      <c r="I453" s="3">
        <v>27</v>
      </c>
      <c r="J453" s="3">
        <v>0</v>
      </c>
      <c r="K453" s="3">
        <v>0</v>
      </c>
      <c r="L453" s="3">
        <v>0</v>
      </c>
      <c r="M453" s="3">
        <v>0</v>
      </c>
      <c r="N453" s="3">
        <v>0</v>
      </c>
      <c r="O453" s="3">
        <f t="shared" si="26"/>
        <v>0</v>
      </c>
    </row>
    <row r="454" spans="1:15" x14ac:dyDescent="0.2">
      <c r="A454" s="4" t="s">
        <v>1920</v>
      </c>
      <c r="B454" s="10" t="s">
        <v>1921</v>
      </c>
      <c r="C454" s="14" t="s">
        <v>1866</v>
      </c>
      <c r="D454" s="10"/>
      <c r="E454" s="3" t="s">
        <v>1744</v>
      </c>
      <c r="F454" s="3" t="s">
        <v>1744</v>
      </c>
      <c r="G454" s="3" t="s">
        <v>25</v>
      </c>
      <c r="H454" s="3" t="s">
        <v>21</v>
      </c>
      <c r="I454" s="3">
        <v>27</v>
      </c>
      <c r="J454" s="3">
        <v>3</v>
      </c>
      <c r="K454" s="3">
        <v>0</v>
      </c>
      <c r="L454" s="3">
        <v>4</v>
      </c>
      <c r="M454" s="3">
        <v>8</v>
      </c>
      <c r="N454" s="3">
        <v>0</v>
      </c>
      <c r="O454" s="3">
        <f t="shared" si="26"/>
        <v>15</v>
      </c>
    </row>
    <row r="455" spans="1:15" x14ac:dyDescent="0.2">
      <c r="A455" s="4" t="s">
        <v>1392</v>
      </c>
      <c r="B455" s="10" t="s">
        <v>1393</v>
      </c>
      <c r="C455" s="14" t="s">
        <v>1319</v>
      </c>
      <c r="D455" s="10"/>
      <c r="E455" s="3" t="s">
        <v>203</v>
      </c>
      <c r="F455" s="3" t="s">
        <v>1268</v>
      </c>
      <c r="G455" s="3" t="s">
        <v>25</v>
      </c>
      <c r="H455" s="3" t="s">
        <v>21</v>
      </c>
      <c r="I455" s="3">
        <v>27</v>
      </c>
      <c r="J455" s="3">
        <v>6</v>
      </c>
      <c r="K455" s="3">
        <v>9</v>
      </c>
      <c r="L455" s="3">
        <v>5</v>
      </c>
      <c r="M455" s="3">
        <v>8</v>
      </c>
      <c r="N455" s="3">
        <v>0</v>
      </c>
      <c r="O455" s="3">
        <f t="shared" si="26"/>
        <v>28</v>
      </c>
    </row>
    <row r="456" spans="1:15" x14ac:dyDescent="0.2">
      <c r="A456" s="3" t="s">
        <v>48</v>
      </c>
      <c r="B456" s="3" t="s">
        <v>49</v>
      </c>
      <c r="C456" s="14" t="s">
        <v>24</v>
      </c>
      <c r="E456" s="3" t="s">
        <v>18</v>
      </c>
      <c r="F456" s="3" t="s">
        <v>19</v>
      </c>
      <c r="G456" s="3" t="s">
        <v>25</v>
      </c>
      <c r="H456" s="3" t="s">
        <v>21</v>
      </c>
      <c r="I456" s="3">
        <v>27</v>
      </c>
      <c r="J456" s="3">
        <v>18</v>
      </c>
      <c r="K456" s="3">
        <v>0</v>
      </c>
      <c r="L456" s="3">
        <v>25</v>
      </c>
      <c r="M456" s="3">
        <v>8</v>
      </c>
      <c r="N456" s="3">
        <v>0</v>
      </c>
      <c r="O456" s="3">
        <v>51</v>
      </c>
    </row>
    <row r="457" spans="1:15" x14ac:dyDescent="0.2">
      <c r="A457" s="4" t="s">
        <v>879</v>
      </c>
      <c r="B457" s="10" t="s">
        <v>880</v>
      </c>
      <c r="C457" s="14" t="s">
        <v>782</v>
      </c>
      <c r="D457" s="10"/>
      <c r="E457" s="3" t="s">
        <v>65</v>
      </c>
      <c r="F457" s="3" t="s">
        <v>675</v>
      </c>
      <c r="G457" s="3" t="s">
        <v>25</v>
      </c>
      <c r="H457" s="3" t="s">
        <v>67</v>
      </c>
      <c r="I457" s="3">
        <v>27</v>
      </c>
      <c r="J457" s="3">
        <v>8</v>
      </c>
      <c r="K457" s="3">
        <v>12</v>
      </c>
      <c r="L457" s="3">
        <v>25</v>
      </c>
      <c r="M457" s="3">
        <v>6</v>
      </c>
      <c r="N457" s="3">
        <v>10</v>
      </c>
      <c r="O457" s="3">
        <f t="shared" ref="O457:O466" si="27">SUM(J457:N457)</f>
        <v>61</v>
      </c>
    </row>
    <row r="458" spans="1:15" x14ac:dyDescent="0.2">
      <c r="A458" s="4" t="s">
        <v>669</v>
      </c>
      <c r="B458" s="10" t="s">
        <v>670</v>
      </c>
      <c r="C458" s="14" t="s">
        <v>671</v>
      </c>
      <c r="D458" s="10"/>
      <c r="E458" s="3" t="s">
        <v>576</v>
      </c>
      <c r="F458" s="3" t="s">
        <v>577</v>
      </c>
      <c r="G458" s="3" t="s">
        <v>25</v>
      </c>
      <c r="H458" s="3" t="s">
        <v>67</v>
      </c>
      <c r="I458" s="3">
        <v>27</v>
      </c>
      <c r="J458" s="3">
        <v>18</v>
      </c>
      <c r="K458" s="3">
        <v>25</v>
      </c>
      <c r="L458" s="3">
        <v>19</v>
      </c>
      <c r="M458" s="3">
        <v>30</v>
      </c>
      <c r="N458" s="3">
        <v>11</v>
      </c>
      <c r="O458" s="3">
        <f t="shared" si="27"/>
        <v>103</v>
      </c>
    </row>
    <row r="459" spans="1:15" x14ac:dyDescent="0.2">
      <c r="A459" s="4" t="s">
        <v>1122</v>
      </c>
      <c r="B459" s="10" t="s">
        <v>1123</v>
      </c>
      <c r="C459" s="14" t="s">
        <v>1097</v>
      </c>
      <c r="D459" s="10"/>
      <c r="E459" s="3" t="s">
        <v>144</v>
      </c>
      <c r="F459" s="3" t="s">
        <v>1094</v>
      </c>
      <c r="G459" s="3" t="s">
        <v>25</v>
      </c>
      <c r="H459" s="3" t="s">
        <v>21</v>
      </c>
      <c r="I459" s="3">
        <v>28</v>
      </c>
      <c r="O459" s="3">
        <f t="shared" si="27"/>
        <v>0</v>
      </c>
    </row>
    <row r="460" spans="1:15" x14ac:dyDescent="0.2">
      <c r="A460" s="4" t="s">
        <v>485</v>
      </c>
      <c r="B460" s="10" t="s">
        <v>486</v>
      </c>
      <c r="C460" s="14" t="s">
        <v>472</v>
      </c>
      <c r="D460" s="10"/>
      <c r="E460" s="3" t="s">
        <v>203</v>
      </c>
      <c r="F460" s="3" t="s">
        <v>423</v>
      </c>
      <c r="G460" s="3" t="s">
        <v>25</v>
      </c>
      <c r="H460" s="3" t="s">
        <v>21</v>
      </c>
      <c r="I460" s="3">
        <v>28</v>
      </c>
      <c r="J460" s="3">
        <v>0</v>
      </c>
      <c r="K460" s="3">
        <v>0</v>
      </c>
      <c r="L460" s="3">
        <v>4</v>
      </c>
      <c r="M460" s="3">
        <v>0</v>
      </c>
      <c r="N460" s="3">
        <v>0</v>
      </c>
      <c r="O460" s="3">
        <f t="shared" si="27"/>
        <v>4</v>
      </c>
    </row>
    <row r="461" spans="1:15" x14ac:dyDescent="0.2">
      <c r="A461" s="4" t="s">
        <v>1116</v>
      </c>
      <c r="B461" s="10" t="s">
        <v>1117</v>
      </c>
      <c r="C461" s="14" t="s">
        <v>1097</v>
      </c>
      <c r="D461" s="10"/>
      <c r="E461" s="3" t="s">
        <v>144</v>
      </c>
      <c r="F461" s="3" t="s">
        <v>1094</v>
      </c>
      <c r="G461" s="3" t="s">
        <v>25</v>
      </c>
      <c r="H461" s="3" t="s">
        <v>21</v>
      </c>
      <c r="I461" s="3">
        <v>28</v>
      </c>
      <c r="J461" s="3">
        <v>3</v>
      </c>
      <c r="K461" s="3">
        <v>0</v>
      </c>
      <c r="L461" s="3">
        <v>4</v>
      </c>
      <c r="M461" s="3">
        <v>8</v>
      </c>
      <c r="N461" s="3">
        <v>0</v>
      </c>
      <c r="O461" s="3">
        <f t="shared" si="27"/>
        <v>15</v>
      </c>
    </row>
    <row r="462" spans="1:15" x14ac:dyDescent="0.2">
      <c r="A462" s="4" t="s">
        <v>1928</v>
      </c>
      <c r="B462" s="10" t="s">
        <v>1929</v>
      </c>
      <c r="C462" s="14" t="s">
        <v>1866</v>
      </c>
      <c r="D462" s="10"/>
      <c r="E462" s="3" t="s">
        <v>1744</v>
      </c>
      <c r="F462" s="3" t="s">
        <v>1744</v>
      </c>
      <c r="G462" s="3" t="s">
        <v>25</v>
      </c>
      <c r="H462" s="3" t="s">
        <v>21</v>
      </c>
      <c r="I462" s="3">
        <v>28</v>
      </c>
      <c r="J462" s="3">
        <v>18</v>
      </c>
      <c r="K462" s="3">
        <v>0</v>
      </c>
      <c r="L462" s="3">
        <v>4</v>
      </c>
      <c r="M462" s="3">
        <v>0</v>
      </c>
      <c r="N462" s="3">
        <v>0</v>
      </c>
      <c r="O462" s="3">
        <f t="shared" si="27"/>
        <v>22</v>
      </c>
    </row>
    <row r="463" spans="1:15" x14ac:dyDescent="0.2">
      <c r="A463" s="4" t="s">
        <v>1165</v>
      </c>
      <c r="B463" s="10" t="s">
        <v>1166</v>
      </c>
      <c r="C463" s="14" t="s">
        <v>1164</v>
      </c>
      <c r="D463" s="10"/>
      <c r="E463" s="3" t="s">
        <v>576</v>
      </c>
      <c r="F463" s="3" t="s">
        <v>1143</v>
      </c>
      <c r="G463" s="3" t="s">
        <v>25</v>
      </c>
      <c r="H463" s="3" t="s">
        <v>21</v>
      </c>
      <c r="I463" s="3">
        <v>28</v>
      </c>
      <c r="J463" s="3">
        <v>15</v>
      </c>
      <c r="K463" s="3">
        <v>5</v>
      </c>
      <c r="L463" s="3">
        <v>5</v>
      </c>
      <c r="M463" s="3">
        <v>18</v>
      </c>
      <c r="N463" s="3">
        <v>0</v>
      </c>
      <c r="O463" s="3">
        <f t="shared" si="27"/>
        <v>43</v>
      </c>
    </row>
    <row r="464" spans="1:15" x14ac:dyDescent="0.2">
      <c r="A464" s="4" t="s">
        <v>1717</v>
      </c>
      <c r="B464" s="10" t="s">
        <v>1718</v>
      </c>
      <c r="C464" s="14" t="s">
        <v>1710</v>
      </c>
      <c r="D464" s="10"/>
      <c r="E464" s="3" t="s">
        <v>576</v>
      </c>
      <c r="F464" s="3" t="s">
        <v>1639</v>
      </c>
      <c r="G464" s="3" t="s">
        <v>25</v>
      </c>
      <c r="H464" s="3" t="s">
        <v>67</v>
      </c>
      <c r="I464" s="3">
        <v>28</v>
      </c>
      <c r="J464" s="3">
        <v>18</v>
      </c>
      <c r="K464" s="3">
        <v>25</v>
      </c>
      <c r="L464" s="3">
        <v>25</v>
      </c>
      <c r="M464" s="3">
        <v>6</v>
      </c>
      <c r="N464" s="3">
        <v>0</v>
      </c>
      <c r="O464" s="3">
        <f t="shared" si="27"/>
        <v>74</v>
      </c>
    </row>
    <row r="465" spans="1:15" x14ac:dyDescent="0.2">
      <c r="A465" s="4" t="s">
        <v>1992</v>
      </c>
      <c r="B465" s="10" t="s">
        <v>1993</v>
      </c>
      <c r="C465" s="14" t="s">
        <v>1991</v>
      </c>
      <c r="D465" s="10"/>
      <c r="E465" s="3" t="s">
        <v>1744</v>
      </c>
      <c r="F465" s="3" t="s">
        <v>1744</v>
      </c>
      <c r="G465" s="3" t="s">
        <v>25</v>
      </c>
      <c r="H465" s="3" t="s">
        <v>67</v>
      </c>
      <c r="I465" s="3">
        <v>29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f t="shared" si="27"/>
        <v>0</v>
      </c>
    </row>
    <row r="466" spans="1:15" x14ac:dyDescent="0.2">
      <c r="A466" s="4" t="s">
        <v>1033</v>
      </c>
      <c r="B466" s="10" t="s">
        <v>1034</v>
      </c>
      <c r="C466" s="14" t="s">
        <v>1020</v>
      </c>
      <c r="D466" s="10"/>
      <c r="E466" s="3" t="s">
        <v>987</v>
      </c>
      <c r="F466" s="3" t="s">
        <v>988</v>
      </c>
      <c r="G466" s="3" t="s">
        <v>25</v>
      </c>
      <c r="H466" s="3" t="s">
        <v>21</v>
      </c>
      <c r="I466" s="3">
        <v>29</v>
      </c>
      <c r="J466" s="3">
        <v>0</v>
      </c>
      <c r="K466" s="3">
        <v>0</v>
      </c>
      <c r="L466" s="3">
        <v>0</v>
      </c>
      <c r="M466" s="3">
        <v>8</v>
      </c>
      <c r="N466" s="3">
        <v>0</v>
      </c>
      <c r="O466" s="3">
        <f t="shared" si="27"/>
        <v>8</v>
      </c>
    </row>
    <row r="467" spans="1:15" x14ac:dyDescent="0.2">
      <c r="A467" s="3" t="s">
        <v>2388</v>
      </c>
      <c r="B467" s="3" t="s">
        <v>2389</v>
      </c>
      <c r="C467" s="14" t="s">
        <v>2375</v>
      </c>
      <c r="E467" s="3" t="s">
        <v>2366</v>
      </c>
      <c r="F467" s="3" t="s">
        <v>2367</v>
      </c>
      <c r="G467" s="3" t="s">
        <v>25</v>
      </c>
      <c r="H467" s="3" t="s">
        <v>21</v>
      </c>
      <c r="I467" s="3">
        <v>29</v>
      </c>
      <c r="J467" s="3">
        <v>6</v>
      </c>
      <c r="K467" s="3">
        <v>0</v>
      </c>
      <c r="L467" s="3">
        <v>5</v>
      </c>
      <c r="M467" s="3">
        <v>0</v>
      </c>
      <c r="N467" s="3">
        <v>0</v>
      </c>
      <c r="O467" s="3">
        <v>11</v>
      </c>
    </row>
    <row r="468" spans="1:15" x14ac:dyDescent="0.2">
      <c r="A468" s="4" t="s">
        <v>1100</v>
      </c>
      <c r="B468" s="10" t="s">
        <v>1101</v>
      </c>
      <c r="C468" s="14" t="s">
        <v>1097</v>
      </c>
      <c r="D468" s="10"/>
      <c r="E468" s="3" t="s">
        <v>144</v>
      </c>
      <c r="F468" s="3" t="s">
        <v>1094</v>
      </c>
      <c r="G468" s="3" t="s">
        <v>25</v>
      </c>
      <c r="H468" s="3" t="s">
        <v>21</v>
      </c>
      <c r="I468" s="3">
        <v>29</v>
      </c>
      <c r="J468" s="3">
        <v>0</v>
      </c>
      <c r="K468" s="3">
        <v>20</v>
      </c>
      <c r="L468" s="3">
        <v>0</v>
      </c>
      <c r="M468" s="3">
        <v>0</v>
      </c>
      <c r="N468" s="3">
        <v>0</v>
      </c>
      <c r="O468" s="3">
        <f>SUM(J468:N468)</f>
        <v>20</v>
      </c>
    </row>
    <row r="469" spans="1:15" x14ac:dyDescent="0.2">
      <c r="A469" s="4" t="s">
        <v>230</v>
      </c>
      <c r="B469" s="10" t="s">
        <v>231</v>
      </c>
      <c r="C469" s="14" t="s">
        <v>232</v>
      </c>
      <c r="D469" s="10"/>
      <c r="E469" s="3" t="s">
        <v>203</v>
      </c>
      <c r="F469" s="3" t="s">
        <v>204</v>
      </c>
      <c r="G469" s="3" t="s">
        <v>25</v>
      </c>
      <c r="H469" s="3" t="s">
        <v>21</v>
      </c>
      <c r="I469" s="3">
        <v>29</v>
      </c>
      <c r="J469" s="3">
        <v>18</v>
      </c>
      <c r="K469" s="3">
        <v>6</v>
      </c>
      <c r="L469" s="3">
        <v>4</v>
      </c>
      <c r="M469" s="3">
        <v>0</v>
      </c>
      <c r="O469" s="3">
        <f>SUM(J469:N469)</f>
        <v>28</v>
      </c>
    </row>
    <row r="470" spans="1:15" x14ac:dyDescent="0.2">
      <c r="A470" s="4" t="s">
        <v>1559</v>
      </c>
      <c r="B470" s="10" t="s">
        <v>1560</v>
      </c>
      <c r="C470" s="14" t="s">
        <v>1544</v>
      </c>
      <c r="D470" s="10"/>
      <c r="E470" s="3" t="s">
        <v>1501</v>
      </c>
      <c r="F470" s="3" t="s">
        <v>1502</v>
      </c>
      <c r="G470" s="3" t="s">
        <v>25</v>
      </c>
      <c r="H470" s="3" t="s">
        <v>21</v>
      </c>
      <c r="I470" s="3">
        <v>29</v>
      </c>
      <c r="J470" s="3">
        <v>6</v>
      </c>
      <c r="K470" s="3">
        <v>0</v>
      </c>
      <c r="L470" s="3">
        <v>4</v>
      </c>
      <c r="M470" s="3">
        <v>8</v>
      </c>
      <c r="N470" s="3">
        <v>15</v>
      </c>
      <c r="O470" s="3">
        <f>SUM(J470:N470)</f>
        <v>33</v>
      </c>
    </row>
    <row r="471" spans="1:15" x14ac:dyDescent="0.2">
      <c r="A471" s="3" t="s">
        <v>2132</v>
      </c>
      <c r="B471" s="3" t="s">
        <v>2133</v>
      </c>
      <c r="C471" s="14" t="s">
        <v>2117</v>
      </c>
      <c r="E471" s="3" t="s">
        <v>18</v>
      </c>
      <c r="F471" s="3" t="s">
        <v>2091</v>
      </c>
      <c r="G471" s="3" t="s">
        <v>25</v>
      </c>
      <c r="H471" s="3" t="s">
        <v>21</v>
      </c>
      <c r="I471" s="3">
        <v>29</v>
      </c>
      <c r="J471" s="3">
        <v>0</v>
      </c>
      <c r="K471" s="3">
        <v>0</v>
      </c>
      <c r="L471" s="3">
        <v>0</v>
      </c>
      <c r="M471" s="3">
        <v>0</v>
      </c>
      <c r="N471" s="3">
        <v>35</v>
      </c>
      <c r="O471" s="3">
        <v>35</v>
      </c>
    </row>
    <row r="472" spans="1:15" x14ac:dyDescent="0.2">
      <c r="A472" s="4" t="s">
        <v>1983</v>
      </c>
      <c r="B472" s="10" t="s">
        <v>1984</v>
      </c>
      <c r="C472" s="14" t="s">
        <v>1866</v>
      </c>
      <c r="D472" s="10"/>
      <c r="E472" s="3" t="s">
        <v>1744</v>
      </c>
      <c r="F472" s="3" t="s">
        <v>1744</v>
      </c>
      <c r="G472" s="3" t="s">
        <v>25</v>
      </c>
      <c r="H472" s="3" t="s">
        <v>21</v>
      </c>
      <c r="I472" s="3">
        <v>29</v>
      </c>
      <c r="J472" s="3">
        <v>18</v>
      </c>
      <c r="K472" s="3">
        <v>0</v>
      </c>
      <c r="L472" s="3">
        <v>10</v>
      </c>
      <c r="M472" s="3">
        <v>8</v>
      </c>
      <c r="N472" s="3">
        <v>0</v>
      </c>
      <c r="O472" s="3">
        <f>SUM(J472:N472)</f>
        <v>36</v>
      </c>
    </row>
    <row r="473" spans="1:15" x14ac:dyDescent="0.2">
      <c r="A473" s="4" t="s">
        <v>479</v>
      </c>
      <c r="B473" s="10" t="s">
        <v>480</v>
      </c>
      <c r="C473" s="14" t="s">
        <v>472</v>
      </c>
      <c r="D473" s="10"/>
      <c r="E473" s="3" t="s">
        <v>203</v>
      </c>
      <c r="F473" s="3" t="s">
        <v>423</v>
      </c>
      <c r="G473" s="3" t="s">
        <v>25</v>
      </c>
      <c r="H473" s="3" t="s">
        <v>21</v>
      </c>
      <c r="I473" s="3">
        <v>29</v>
      </c>
      <c r="J473" s="3">
        <v>18</v>
      </c>
      <c r="K473" s="3">
        <v>0</v>
      </c>
      <c r="L473" s="3">
        <v>10</v>
      </c>
      <c r="M473" s="3">
        <v>8</v>
      </c>
      <c r="N473" s="3">
        <v>0</v>
      </c>
      <c r="O473" s="3">
        <f>SUM(J473:N473)</f>
        <v>36</v>
      </c>
    </row>
    <row r="474" spans="1:15" x14ac:dyDescent="0.2">
      <c r="A474" s="3" t="s">
        <v>2163</v>
      </c>
      <c r="B474" s="3" t="s">
        <v>2164</v>
      </c>
      <c r="C474" s="14" t="s">
        <v>2152</v>
      </c>
      <c r="E474" s="3" t="s">
        <v>18</v>
      </c>
      <c r="F474" s="3" t="s">
        <v>2091</v>
      </c>
      <c r="G474" s="3" t="s">
        <v>25</v>
      </c>
      <c r="H474" s="3" t="s">
        <v>67</v>
      </c>
      <c r="I474" s="3">
        <v>29</v>
      </c>
      <c r="J474" s="3">
        <v>18</v>
      </c>
      <c r="K474" s="3">
        <v>15</v>
      </c>
      <c r="L474" s="3">
        <v>6</v>
      </c>
      <c r="M474" s="3">
        <v>6</v>
      </c>
      <c r="N474" s="3">
        <v>3</v>
      </c>
      <c r="O474" s="3">
        <v>48</v>
      </c>
    </row>
    <row r="475" spans="1:15" x14ac:dyDescent="0.2">
      <c r="A475" s="4" t="s">
        <v>1586</v>
      </c>
      <c r="B475" s="10" t="s">
        <v>1587</v>
      </c>
      <c r="C475" s="14" t="s">
        <v>1567</v>
      </c>
      <c r="D475" s="10"/>
      <c r="E475" s="3" t="s">
        <v>1501</v>
      </c>
      <c r="F475" s="3" t="s">
        <v>1502</v>
      </c>
      <c r="G475" s="3" t="s">
        <v>25</v>
      </c>
      <c r="H475" s="3" t="s">
        <v>67</v>
      </c>
      <c r="I475" s="3">
        <v>29</v>
      </c>
      <c r="J475" s="3">
        <v>11</v>
      </c>
      <c r="K475" s="3">
        <v>25</v>
      </c>
      <c r="L475" s="3">
        <v>6</v>
      </c>
      <c r="M475" s="3">
        <v>6</v>
      </c>
      <c r="N475" s="3">
        <v>6</v>
      </c>
      <c r="O475" s="3">
        <f t="shared" ref="O475:O496" si="28">SUM(J475:N475)</f>
        <v>54</v>
      </c>
    </row>
    <row r="476" spans="1:15" x14ac:dyDescent="0.2">
      <c r="A476" s="4" t="s">
        <v>386</v>
      </c>
      <c r="B476" s="10" t="s">
        <v>387</v>
      </c>
      <c r="C476" s="14" t="s">
        <v>369</v>
      </c>
      <c r="D476" s="10"/>
      <c r="E476" s="3" t="s">
        <v>203</v>
      </c>
      <c r="F476" s="3" t="s">
        <v>332</v>
      </c>
      <c r="G476" s="3" t="s">
        <v>25</v>
      </c>
      <c r="H476" s="3" t="s">
        <v>67</v>
      </c>
      <c r="I476" s="3">
        <v>29</v>
      </c>
      <c r="J476" s="3">
        <v>18</v>
      </c>
      <c r="K476" s="3">
        <v>25</v>
      </c>
      <c r="L476" s="3">
        <v>25</v>
      </c>
      <c r="M476" s="3">
        <v>0</v>
      </c>
      <c r="N476" s="3">
        <v>0</v>
      </c>
      <c r="O476" s="3">
        <f t="shared" si="28"/>
        <v>68</v>
      </c>
    </row>
    <row r="477" spans="1:15" x14ac:dyDescent="0.2">
      <c r="A477" s="4" t="s">
        <v>667</v>
      </c>
      <c r="B477" s="10" t="s">
        <v>668</v>
      </c>
      <c r="C477" s="14" t="s">
        <v>602</v>
      </c>
      <c r="D477" s="10"/>
      <c r="E477" s="3" t="s">
        <v>576</v>
      </c>
      <c r="F477" s="3" t="s">
        <v>577</v>
      </c>
      <c r="G477" s="3" t="s">
        <v>25</v>
      </c>
      <c r="H477" s="3" t="s">
        <v>67</v>
      </c>
      <c r="I477" s="3">
        <v>29</v>
      </c>
      <c r="J477" s="3">
        <v>18</v>
      </c>
      <c r="K477" s="3">
        <v>25</v>
      </c>
      <c r="L477" s="3">
        <v>6</v>
      </c>
      <c r="M477" s="3">
        <v>30</v>
      </c>
      <c r="N477" s="3">
        <v>0</v>
      </c>
      <c r="O477" s="3">
        <f t="shared" si="28"/>
        <v>79</v>
      </c>
    </row>
    <row r="478" spans="1:15" x14ac:dyDescent="0.2">
      <c r="A478" s="4" t="s">
        <v>2010</v>
      </c>
      <c r="B478" s="10" t="s">
        <v>2011</v>
      </c>
      <c r="C478" s="14" t="s">
        <v>1991</v>
      </c>
      <c r="D478" s="10"/>
      <c r="E478" s="3" t="s">
        <v>1744</v>
      </c>
      <c r="F478" s="3" t="s">
        <v>1744</v>
      </c>
      <c r="G478" s="3" t="s">
        <v>25</v>
      </c>
      <c r="H478" s="3" t="s">
        <v>67</v>
      </c>
      <c r="I478" s="3">
        <v>29</v>
      </c>
      <c r="J478" s="3">
        <v>18</v>
      </c>
      <c r="K478" s="3">
        <v>25</v>
      </c>
      <c r="L478" s="3">
        <v>25</v>
      </c>
      <c r="M478" s="3">
        <v>30</v>
      </c>
      <c r="N478" s="3">
        <v>0</v>
      </c>
      <c r="O478" s="3">
        <f t="shared" si="28"/>
        <v>98</v>
      </c>
    </row>
    <row r="479" spans="1:15" x14ac:dyDescent="0.2">
      <c r="A479" s="5" t="s">
        <v>1018</v>
      </c>
      <c r="B479" s="10" t="s">
        <v>1019</v>
      </c>
      <c r="C479" s="14" t="s">
        <v>1020</v>
      </c>
      <c r="D479" s="10"/>
      <c r="E479" s="3" t="s">
        <v>987</v>
      </c>
      <c r="F479" s="3" t="s">
        <v>988</v>
      </c>
      <c r="G479" s="3" t="s">
        <v>25</v>
      </c>
      <c r="H479" s="3" t="s">
        <v>21</v>
      </c>
      <c r="I479" s="3">
        <v>30</v>
      </c>
      <c r="J479" s="3">
        <v>0</v>
      </c>
      <c r="K479" s="3">
        <v>0</v>
      </c>
      <c r="L479" s="3">
        <v>0</v>
      </c>
      <c r="M479" s="3">
        <v>0</v>
      </c>
      <c r="N479" s="3">
        <v>0</v>
      </c>
      <c r="O479" s="3">
        <f t="shared" si="28"/>
        <v>0</v>
      </c>
    </row>
    <row r="480" spans="1:15" x14ac:dyDescent="0.2">
      <c r="A480" s="4" t="s">
        <v>499</v>
      </c>
      <c r="B480" s="10" t="s">
        <v>500</v>
      </c>
      <c r="C480" s="14" t="s">
        <v>472</v>
      </c>
      <c r="D480" s="10"/>
      <c r="E480" s="3" t="s">
        <v>203</v>
      </c>
      <c r="F480" s="3" t="s">
        <v>423</v>
      </c>
      <c r="G480" s="3" t="s">
        <v>25</v>
      </c>
      <c r="H480" s="3" t="s">
        <v>21</v>
      </c>
      <c r="I480" s="3">
        <v>30</v>
      </c>
      <c r="J480" s="3">
        <v>3</v>
      </c>
      <c r="K480" s="3">
        <v>0</v>
      </c>
      <c r="L480" s="3">
        <v>4</v>
      </c>
      <c r="M480" s="3">
        <v>8</v>
      </c>
      <c r="N480" s="3">
        <v>0</v>
      </c>
      <c r="O480" s="3">
        <f t="shared" si="28"/>
        <v>15</v>
      </c>
    </row>
    <row r="481" spans="1:15" x14ac:dyDescent="0.2">
      <c r="A481" s="4" t="s">
        <v>1542</v>
      </c>
      <c r="B481" s="10" t="s">
        <v>1543</v>
      </c>
      <c r="C481" s="14" t="s">
        <v>1544</v>
      </c>
      <c r="D481" s="10"/>
      <c r="E481" s="3" t="s">
        <v>1501</v>
      </c>
      <c r="F481" s="3" t="s">
        <v>1502</v>
      </c>
      <c r="G481" s="3" t="s">
        <v>25</v>
      </c>
      <c r="H481" s="3" t="s">
        <v>21</v>
      </c>
      <c r="I481" s="3">
        <v>30</v>
      </c>
      <c r="J481" s="3">
        <v>18</v>
      </c>
      <c r="K481" s="3">
        <v>0</v>
      </c>
      <c r="L481" s="3">
        <v>10</v>
      </c>
      <c r="M481" s="3">
        <v>18</v>
      </c>
      <c r="N481" s="3">
        <v>0</v>
      </c>
      <c r="O481" s="3">
        <f t="shared" si="28"/>
        <v>46</v>
      </c>
    </row>
    <row r="482" spans="1:15" x14ac:dyDescent="0.2">
      <c r="A482" s="4" t="s">
        <v>384</v>
      </c>
      <c r="B482" s="10" t="s">
        <v>385</v>
      </c>
      <c r="C482" s="14" t="s">
        <v>369</v>
      </c>
      <c r="D482" s="10"/>
      <c r="E482" s="3" t="s">
        <v>203</v>
      </c>
      <c r="F482" s="3" t="s">
        <v>332</v>
      </c>
      <c r="G482" s="3" t="s">
        <v>25</v>
      </c>
      <c r="H482" s="3" t="s">
        <v>67</v>
      </c>
      <c r="I482" s="3">
        <v>30</v>
      </c>
      <c r="J482" s="3">
        <v>8</v>
      </c>
      <c r="K482" s="3">
        <v>20</v>
      </c>
      <c r="L482" s="3">
        <v>25</v>
      </c>
      <c r="M482" s="3">
        <v>16</v>
      </c>
      <c r="N482" s="3">
        <v>2</v>
      </c>
      <c r="O482" s="3">
        <f t="shared" si="28"/>
        <v>71</v>
      </c>
    </row>
    <row r="483" spans="1:15" x14ac:dyDescent="0.2">
      <c r="A483" s="4" t="s">
        <v>1881</v>
      </c>
      <c r="B483" s="10" t="s">
        <v>1882</v>
      </c>
      <c r="C483" s="14" t="s">
        <v>1866</v>
      </c>
      <c r="D483" s="10"/>
      <c r="E483" s="3" t="s">
        <v>1744</v>
      </c>
      <c r="F483" s="3" t="s">
        <v>1744</v>
      </c>
      <c r="G483" s="3" t="s">
        <v>25</v>
      </c>
      <c r="H483" s="3" t="s">
        <v>21</v>
      </c>
      <c r="I483" s="3">
        <v>31</v>
      </c>
      <c r="J483" s="3">
        <v>18</v>
      </c>
      <c r="K483" s="3">
        <v>0</v>
      </c>
      <c r="L483" s="3">
        <v>0</v>
      </c>
      <c r="M483" s="3">
        <v>8</v>
      </c>
      <c r="N483" s="3">
        <v>0</v>
      </c>
      <c r="O483" s="3">
        <f t="shared" si="28"/>
        <v>26</v>
      </c>
    </row>
    <row r="484" spans="1:15" x14ac:dyDescent="0.2">
      <c r="A484" s="4" t="s">
        <v>313</v>
      </c>
      <c r="B484" s="10" t="s">
        <v>314</v>
      </c>
      <c r="C484" s="14" t="s">
        <v>315</v>
      </c>
      <c r="D484" s="10"/>
      <c r="E484" s="3" t="s">
        <v>280</v>
      </c>
      <c r="F484" s="3" t="s">
        <v>281</v>
      </c>
      <c r="G484" s="3" t="s">
        <v>25</v>
      </c>
      <c r="H484" s="3" t="s">
        <v>21</v>
      </c>
      <c r="I484" s="3">
        <v>31</v>
      </c>
      <c r="J484" s="3">
        <v>18</v>
      </c>
      <c r="K484" s="3">
        <v>20</v>
      </c>
      <c r="L484" s="3">
        <v>10</v>
      </c>
      <c r="M484" s="3">
        <v>8</v>
      </c>
      <c r="N484" s="3">
        <v>0</v>
      </c>
      <c r="O484" s="3">
        <f t="shared" si="28"/>
        <v>56</v>
      </c>
    </row>
    <row r="485" spans="1:15" x14ac:dyDescent="0.2">
      <c r="A485" s="4" t="s">
        <v>365</v>
      </c>
      <c r="B485" s="10" t="s">
        <v>366</v>
      </c>
      <c r="C485" s="14" t="s">
        <v>356</v>
      </c>
      <c r="D485" s="10"/>
      <c r="E485" s="3" t="s">
        <v>203</v>
      </c>
      <c r="F485" s="3" t="s">
        <v>332</v>
      </c>
      <c r="G485" s="3" t="s">
        <v>25</v>
      </c>
      <c r="H485" s="3" t="s">
        <v>21</v>
      </c>
      <c r="I485" s="3">
        <v>31</v>
      </c>
      <c r="J485" s="3">
        <v>18</v>
      </c>
      <c r="K485" s="3">
        <v>20</v>
      </c>
      <c r="L485" s="3">
        <v>25</v>
      </c>
      <c r="M485" s="3">
        <v>22</v>
      </c>
      <c r="O485" s="3">
        <f t="shared" si="28"/>
        <v>85</v>
      </c>
    </row>
    <row r="486" spans="1:15" x14ac:dyDescent="0.2">
      <c r="A486" s="4" t="s">
        <v>835</v>
      </c>
      <c r="B486" s="10" t="s">
        <v>836</v>
      </c>
      <c r="C486" s="14" t="s">
        <v>782</v>
      </c>
      <c r="D486" s="10"/>
      <c r="E486" s="3" t="s">
        <v>65</v>
      </c>
      <c r="F486" s="3" t="s">
        <v>675</v>
      </c>
      <c r="G486" s="3" t="s">
        <v>25</v>
      </c>
      <c r="H486" s="3" t="s">
        <v>67</v>
      </c>
      <c r="I486" s="3">
        <v>31</v>
      </c>
      <c r="J486" s="3">
        <v>18</v>
      </c>
      <c r="K486" s="3">
        <v>25</v>
      </c>
      <c r="L486" s="3">
        <v>25</v>
      </c>
      <c r="M486" s="3">
        <v>20</v>
      </c>
      <c r="N486" s="3">
        <v>6</v>
      </c>
      <c r="O486" s="3">
        <f t="shared" si="28"/>
        <v>94</v>
      </c>
    </row>
    <row r="487" spans="1:15" x14ac:dyDescent="0.2">
      <c r="A487" s="4" t="s">
        <v>853</v>
      </c>
      <c r="B487" s="10" t="s">
        <v>854</v>
      </c>
      <c r="C487" s="14" t="s">
        <v>782</v>
      </c>
      <c r="D487" s="10"/>
      <c r="E487" s="3" t="s">
        <v>65</v>
      </c>
      <c r="F487" s="3" t="s">
        <v>675</v>
      </c>
      <c r="G487" s="3" t="s">
        <v>25</v>
      </c>
      <c r="H487" s="3" t="s">
        <v>67</v>
      </c>
      <c r="I487" s="3">
        <v>31</v>
      </c>
      <c r="J487" s="3">
        <v>18</v>
      </c>
      <c r="K487" s="3">
        <v>25</v>
      </c>
      <c r="L487" s="3">
        <v>25</v>
      </c>
      <c r="M487" s="3">
        <v>30</v>
      </c>
      <c r="N487" s="3">
        <v>6</v>
      </c>
      <c r="O487" s="3">
        <f t="shared" si="28"/>
        <v>104</v>
      </c>
    </row>
    <row r="488" spans="1:15" x14ac:dyDescent="0.2">
      <c r="A488" s="4" t="s">
        <v>1035</v>
      </c>
      <c r="B488" s="10" t="s">
        <v>1036</v>
      </c>
      <c r="C488" s="14" t="s">
        <v>1020</v>
      </c>
      <c r="D488" s="10"/>
      <c r="E488" s="3" t="s">
        <v>987</v>
      </c>
      <c r="F488" s="3" t="s">
        <v>988</v>
      </c>
      <c r="G488" s="3" t="s">
        <v>25</v>
      </c>
      <c r="H488" s="3" t="s">
        <v>21</v>
      </c>
      <c r="I488" s="3">
        <v>32</v>
      </c>
      <c r="J488" s="3">
        <v>0</v>
      </c>
      <c r="K488" s="3">
        <v>0</v>
      </c>
      <c r="L488" s="3">
        <v>0</v>
      </c>
      <c r="M488" s="3">
        <v>0</v>
      </c>
      <c r="N488" s="3">
        <v>0</v>
      </c>
      <c r="O488" s="3">
        <f t="shared" si="28"/>
        <v>0</v>
      </c>
    </row>
    <row r="489" spans="1:15" x14ac:dyDescent="0.2">
      <c r="A489" s="4" t="s">
        <v>532</v>
      </c>
      <c r="B489" s="10" t="s">
        <v>533</v>
      </c>
      <c r="C489" s="14" t="s">
        <v>472</v>
      </c>
      <c r="D489" s="10"/>
      <c r="E489" s="3" t="s">
        <v>203</v>
      </c>
      <c r="F489" s="3" t="s">
        <v>423</v>
      </c>
      <c r="G489" s="3" t="s">
        <v>25</v>
      </c>
      <c r="H489" s="3" t="s">
        <v>21</v>
      </c>
      <c r="I489" s="3">
        <v>32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f t="shared" si="28"/>
        <v>0</v>
      </c>
    </row>
    <row r="490" spans="1:15" x14ac:dyDescent="0.2">
      <c r="A490" s="4" t="s">
        <v>1130</v>
      </c>
      <c r="B490" s="10" t="s">
        <v>1131</v>
      </c>
      <c r="C490" s="14" t="s">
        <v>1097</v>
      </c>
      <c r="D490" s="10"/>
      <c r="E490" s="3" t="s">
        <v>144</v>
      </c>
      <c r="F490" s="3" t="s">
        <v>1094</v>
      </c>
      <c r="G490" s="3" t="s">
        <v>25</v>
      </c>
      <c r="H490" s="3" t="s">
        <v>21</v>
      </c>
      <c r="I490" s="3">
        <v>32</v>
      </c>
      <c r="J490" s="3">
        <v>18</v>
      </c>
      <c r="K490" s="3">
        <v>0</v>
      </c>
      <c r="L490" s="3">
        <v>0</v>
      </c>
      <c r="M490" s="3">
        <v>0</v>
      </c>
      <c r="N490" s="3">
        <v>0</v>
      </c>
      <c r="O490" s="3">
        <f t="shared" si="28"/>
        <v>18</v>
      </c>
    </row>
    <row r="491" spans="1:15" x14ac:dyDescent="0.2">
      <c r="A491" s="4" t="s">
        <v>1317</v>
      </c>
      <c r="B491" s="10" t="s">
        <v>1318</v>
      </c>
      <c r="C491" s="14" t="s">
        <v>1319</v>
      </c>
      <c r="D491" s="10"/>
      <c r="E491" s="3" t="s">
        <v>203</v>
      </c>
      <c r="F491" s="3" t="s">
        <v>1268</v>
      </c>
      <c r="G491" s="3" t="s">
        <v>25</v>
      </c>
      <c r="H491" s="3" t="s">
        <v>21</v>
      </c>
      <c r="I491" s="3">
        <v>32</v>
      </c>
      <c r="J491" s="3">
        <v>18</v>
      </c>
      <c r="K491" s="3">
        <v>0</v>
      </c>
      <c r="L491" s="3">
        <v>10</v>
      </c>
      <c r="M491" s="3">
        <v>0</v>
      </c>
      <c r="N491" s="3">
        <v>0</v>
      </c>
      <c r="O491" s="3">
        <f t="shared" si="28"/>
        <v>28</v>
      </c>
    </row>
    <row r="492" spans="1:15" x14ac:dyDescent="0.2">
      <c r="A492" s="4" t="s">
        <v>1197</v>
      </c>
      <c r="B492" s="10" t="s">
        <v>1198</v>
      </c>
      <c r="C492" s="14" t="s">
        <v>1199</v>
      </c>
      <c r="D492" s="10"/>
      <c r="E492" s="3" t="s">
        <v>280</v>
      </c>
      <c r="F492" s="3" t="s">
        <v>1180</v>
      </c>
      <c r="G492" s="3" t="s">
        <v>25</v>
      </c>
      <c r="H492" s="3" t="s">
        <v>21</v>
      </c>
      <c r="I492" s="3">
        <v>32</v>
      </c>
      <c r="J492" s="3">
        <v>12</v>
      </c>
      <c r="K492" s="3">
        <v>6</v>
      </c>
      <c r="L492" s="3">
        <v>4</v>
      </c>
      <c r="M492" s="3">
        <v>8</v>
      </c>
      <c r="N492" s="3">
        <v>0</v>
      </c>
      <c r="O492" s="3">
        <f t="shared" si="28"/>
        <v>30</v>
      </c>
    </row>
    <row r="493" spans="1:15" x14ac:dyDescent="0.2">
      <c r="A493" s="4" t="s">
        <v>475</v>
      </c>
      <c r="B493" s="10" t="s">
        <v>476</v>
      </c>
      <c r="C493" s="14" t="s">
        <v>472</v>
      </c>
      <c r="D493" s="10"/>
      <c r="E493" s="3" t="s">
        <v>203</v>
      </c>
      <c r="F493" s="3" t="s">
        <v>423</v>
      </c>
      <c r="G493" s="3" t="s">
        <v>25</v>
      </c>
      <c r="H493" s="3" t="s">
        <v>21</v>
      </c>
      <c r="I493" s="3">
        <v>32</v>
      </c>
      <c r="J493" s="3">
        <v>18</v>
      </c>
      <c r="K493" s="3">
        <v>0</v>
      </c>
      <c r="L493" s="3">
        <v>15</v>
      </c>
      <c r="M493" s="3">
        <v>0</v>
      </c>
      <c r="N493" s="3">
        <v>0</v>
      </c>
      <c r="O493" s="3">
        <f t="shared" si="28"/>
        <v>33</v>
      </c>
    </row>
    <row r="494" spans="1:15" x14ac:dyDescent="0.2">
      <c r="A494" s="4" t="s">
        <v>1208</v>
      </c>
      <c r="B494" s="10" t="s">
        <v>1209</v>
      </c>
      <c r="C494" s="14" t="s">
        <v>1199</v>
      </c>
      <c r="D494" s="10"/>
      <c r="E494" s="3" t="s">
        <v>280</v>
      </c>
      <c r="F494" s="3" t="s">
        <v>1180</v>
      </c>
      <c r="G494" s="3" t="s">
        <v>25</v>
      </c>
      <c r="H494" s="3" t="s">
        <v>21</v>
      </c>
      <c r="I494" s="3">
        <v>32</v>
      </c>
      <c r="J494" s="3">
        <v>18</v>
      </c>
      <c r="K494" s="3">
        <v>20</v>
      </c>
      <c r="L494" s="3">
        <v>10</v>
      </c>
      <c r="M494" s="3">
        <v>8</v>
      </c>
      <c r="N494" s="3">
        <v>0</v>
      </c>
      <c r="O494" s="3">
        <f t="shared" si="28"/>
        <v>56</v>
      </c>
    </row>
    <row r="495" spans="1:15" x14ac:dyDescent="0.2">
      <c r="A495" s="4" t="s">
        <v>378</v>
      </c>
      <c r="B495" s="10" t="s">
        <v>379</v>
      </c>
      <c r="C495" s="14" t="s">
        <v>369</v>
      </c>
      <c r="D495" s="10"/>
      <c r="E495" s="3" t="s">
        <v>203</v>
      </c>
      <c r="F495" s="3" t="s">
        <v>332</v>
      </c>
      <c r="G495" s="3" t="s">
        <v>25</v>
      </c>
      <c r="H495" s="3" t="s">
        <v>67</v>
      </c>
      <c r="I495" s="3">
        <v>32</v>
      </c>
      <c r="J495" s="3">
        <v>17</v>
      </c>
      <c r="K495" s="3">
        <v>24</v>
      </c>
      <c r="L495" s="3">
        <v>25</v>
      </c>
      <c r="M495" s="3">
        <v>0</v>
      </c>
      <c r="N495" s="3">
        <v>2</v>
      </c>
      <c r="O495" s="3">
        <f t="shared" si="28"/>
        <v>68</v>
      </c>
    </row>
    <row r="496" spans="1:15" x14ac:dyDescent="0.2">
      <c r="A496" s="4" t="s">
        <v>621</v>
      </c>
      <c r="B496" s="10" t="s">
        <v>622</v>
      </c>
      <c r="C496" s="14" t="s">
        <v>602</v>
      </c>
      <c r="D496" s="10"/>
      <c r="E496" s="3" t="s">
        <v>576</v>
      </c>
      <c r="F496" s="3" t="s">
        <v>577</v>
      </c>
      <c r="G496" s="3" t="s">
        <v>25</v>
      </c>
      <c r="H496" s="3" t="s">
        <v>21</v>
      </c>
      <c r="I496" s="3">
        <v>32</v>
      </c>
      <c r="J496" s="3">
        <v>12</v>
      </c>
      <c r="K496" s="3">
        <v>20</v>
      </c>
      <c r="L496" s="3">
        <v>19</v>
      </c>
      <c r="M496" s="3">
        <v>20</v>
      </c>
      <c r="N496" s="3">
        <v>0</v>
      </c>
      <c r="O496" s="3">
        <f t="shared" si="28"/>
        <v>71</v>
      </c>
    </row>
    <row r="497" spans="1:15" x14ac:dyDescent="0.2">
      <c r="A497" s="3" t="s">
        <v>2357</v>
      </c>
      <c r="B497" s="3" t="s">
        <v>2358</v>
      </c>
      <c r="C497" s="14" t="s">
        <v>2354</v>
      </c>
      <c r="E497" s="3" t="s">
        <v>2308</v>
      </c>
      <c r="F497" s="3" t="s">
        <v>2309</v>
      </c>
      <c r="G497" s="3" t="s">
        <v>25</v>
      </c>
      <c r="H497" s="3" t="s">
        <v>67</v>
      </c>
      <c r="I497" s="3">
        <v>32</v>
      </c>
      <c r="J497" s="3">
        <v>18</v>
      </c>
      <c r="K497" s="3">
        <v>25</v>
      </c>
      <c r="L497" s="3">
        <v>14</v>
      </c>
      <c r="M497" s="3">
        <v>20</v>
      </c>
      <c r="N497" s="3">
        <v>6</v>
      </c>
      <c r="O497" s="3">
        <v>83</v>
      </c>
    </row>
    <row r="498" spans="1:15" x14ac:dyDescent="0.2">
      <c r="A498" s="3" t="s">
        <v>2327</v>
      </c>
      <c r="B498" s="3" t="s">
        <v>2328</v>
      </c>
      <c r="C498" s="14" t="s">
        <v>2329</v>
      </c>
      <c r="E498" s="3" t="s">
        <v>2308</v>
      </c>
      <c r="F498" s="3" t="s">
        <v>2309</v>
      </c>
      <c r="G498" s="3" t="s">
        <v>25</v>
      </c>
      <c r="H498" s="3" t="s">
        <v>21</v>
      </c>
      <c r="I498" s="3">
        <v>32</v>
      </c>
      <c r="J498" s="3">
        <v>18</v>
      </c>
      <c r="K498" s="3">
        <v>20</v>
      </c>
      <c r="L498" s="3">
        <v>16</v>
      </c>
      <c r="M498" s="3">
        <v>20</v>
      </c>
      <c r="N498" s="3">
        <v>12</v>
      </c>
      <c r="O498" s="3">
        <v>86</v>
      </c>
    </row>
    <row r="499" spans="1:15" x14ac:dyDescent="0.2">
      <c r="A499" s="4" t="s">
        <v>1934</v>
      </c>
      <c r="B499" s="10" t="s">
        <v>1935</v>
      </c>
      <c r="C499" s="14" t="s">
        <v>1866</v>
      </c>
      <c r="D499" s="10"/>
      <c r="E499" s="3" t="s">
        <v>1744</v>
      </c>
      <c r="F499" s="3" t="s">
        <v>1744</v>
      </c>
      <c r="G499" s="3" t="s">
        <v>25</v>
      </c>
      <c r="H499" s="3" t="s">
        <v>21</v>
      </c>
      <c r="I499" s="3">
        <v>32</v>
      </c>
      <c r="J499" s="3">
        <v>15</v>
      </c>
      <c r="K499" s="3">
        <v>20</v>
      </c>
      <c r="L499" s="3">
        <v>25</v>
      </c>
      <c r="M499" s="3">
        <v>30</v>
      </c>
      <c r="N499" s="3">
        <v>0</v>
      </c>
      <c r="O499" s="3">
        <f>SUM(J499:N499)</f>
        <v>90</v>
      </c>
    </row>
    <row r="500" spans="1:15" x14ac:dyDescent="0.2">
      <c r="A500" s="4" t="s">
        <v>241</v>
      </c>
      <c r="B500" s="10" t="s">
        <v>242</v>
      </c>
      <c r="C500" s="14" t="s">
        <v>232</v>
      </c>
      <c r="D500" s="10"/>
      <c r="E500" s="3" t="s">
        <v>203</v>
      </c>
      <c r="F500" s="3" t="s">
        <v>204</v>
      </c>
      <c r="G500" s="3" t="s">
        <v>25</v>
      </c>
      <c r="H500" s="3" t="s">
        <v>21</v>
      </c>
      <c r="I500" s="3">
        <v>32</v>
      </c>
      <c r="J500" s="3">
        <v>18</v>
      </c>
      <c r="K500" s="3">
        <v>20</v>
      </c>
      <c r="L500" s="3">
        <v>25</v>
      </c>
      <c r="M500" s="3">
        <v>30</v>
      </c>
      <c r="N500" s="3">
        <v>5</v>
      </c>
      <c r="O500" s="3">
        <f>SUM(J500:N500)</f>
        <v>98</v>
      </c>
    </row>
    <row r="501" spans="1:15" x14ac:dyDescent="0.2">
      <c r="A501" s="3" t="s">
        <v>2180</v>
      </c>
      <c r="B501" s="3" t="s">
        <v>2181</v>
      </c>
      <c r="C501" s="14" t="s">
        <v>2177</v>
      </c>
      <c r="E501" s="3" t="s">
        <v>324</v>
      </c>
      <c r="F501" s="3" t="s">
        <v>2170</v>
      </c>
      <c r="G501" s="3" t="s">
        <v>25</v>
      </c>
      <c r="H501" s="3" t="s">
        <v>21</v>
      </c>
      <c r="I501" s="3">
        <v>32</v>
      </c>
      <c r="J501" s="3">
        <v>18</v>
      </c>
      <c r="K501" s="3">
        <v>20</v>
      </c>
      <c r="L501" s="3">
        <v>25</v>
      </c>
      <c r="M501" s="3">
        <v>18</v>
      </c>
      <c r="N501" s="3">
        <v>24</v>
      </c>
      <c r="O501" s="3">
        <v>105</v>
      </c>
    </row>
    <row r="502" spans="1:15" x14ac:dyDescent="0.2">
      <c r="A502" s="4" t="s">
        <v>2002</v>
      </c>
      <c r="B502" s="10" t="s">
        <v>2003</v>
      </c>
      <c r="C502" s="14" t="s">
        <v>1991</v>
      </c>
      <c r="D502" s="10"/>
      <c r="E502" s="3" t="s">
        <v>1744</v>
      </c>
      <c r="F502" s="3" t="s">
        <v>1744</v>
      </c>
      <c r="G502" s="3" t="s">
        <v>25</v>
      </c>
      <c r="H502" s="3" t="s">
        <v>67</v>
      </c>
      <c r="I502" s="3">
        <v>33</v>
      </c>
      <c r="J502" s="3">
        <v>0</v>
      </c>
      <c r="K502" s="3">
        <v>0</v>
      </c>
      <c r="L502" s="3">
        <v>0</v>
      </c>
      <c r="M502" s="3">
        <v>0</v>
      </c>
      <c r="N502" s="3">
        <v>0</v>
      </c>
      <c r="O502" s="3">
        <f>SUM(J502:N502)</f>
        <v>0</v>
      </c>
    </row>
    <row r="503" spans="1:15" x14ac:dyDescent="0.2">
      <c r="A503" s="4" t="s">
        <v>1614</v>
      </c>
      <c r="B503" s="10" t="s">
        <v>1615</v>
      </c>
      <c r="C503" s="14" t="s">
        <v>1567</v>
      </c>
      <c r="D503" s="10"/>
      <c r="E503" s="3" t="s">
        <v>1501</v>
      </c>
      <c r="F503" s="3" t="s">
        <v>1502</v>
      </c>
      <c r="G503" s="3" t="s">
        <v>25</v>
      </c>
      <c r="H503" s="3" t="s">
        <v>67</v>
      </c>
      <c r="I503" s="3">
        <v>33</v>
      </c>
      <c r="J503" s="3">
        <v>2</v>
      </c>
      <c r="K503" s="3">
        <v>12</v>
      </c>
      <c r="L503" s="3">
        <v>6</v>
      </c>
      <c r="M503" s="3">
        <v>0</v>
      </c>
      <c r="N503" s="3">
        <v>6</v>
      </c>
      <c r="O503" s="3">
        <f>SUM(J503:N503)</f>
        <v>26</v>
      </c>
    </row>
    <row r="504" spans="1:15" x14ac:dyDescent="0.2">
      <c r="A504" s="4" t="s">
        <v>625</v>
      </c>
      <c r="B504" s="10" t="s">
        <v>626</v>
      </c>
      <c r="C504" s="14" t="s">
        <v>602</v>
      </c>
      <c r="D504" s="10"/>
      <c r="E504" s="3" t="s">
        <v>576</v>
      </c>
      <c r="F504" s="3" t="s">
        <v>577</v>
      </c>
      <c r="G504" s="3" t="s">
        <v>25</v>
      </c>
      <c r="H504" s="3" t="s">
        <v>21</v>
      </c>
      <c r="I504" s="3">
        <v>33</v>
      </c>
      <c r="J504" s="3">
        <v>6</v>
      </c>
      <c r="K504" s="3">
        <v>11</v>
      </c>
      <c r="L504" s="3">
        <v>10</v>
      </c>
      <c r="M504" s="3">
        <v>0</v>
      </c>
      <c r="N504" s="3">
        <v>0</v>
      </c>
      <c r="O504" s="3">
        <f>SUM(J504:N504)</f>
        <v>27</v>
      </c>
    </row>
    <row r="505" spans="1:15" x14ac:dyDescent="0.2">
      <c r="A505" s="4" t="s">
        <v>1388</v>
      </c>
      <c r="B505" s="10" t="s">
        <v>1389</v>
      </c>
      <c r="C505" s="14" t="s">
        <v>1319</v>
      </c>
      <c r="D505" s="10"/>
      <c r="E505" s="3" t="s">
        <v>203</v>
      </c>
      <c r="F505" s="3" t="s">
        <v>1268</v>
      </c>
      <c r="G505" s="3" t="s">
        <v>25</v>
      </c>
      <c r="H505" s="3" t="s">
        <v>21</v>
      </c>
      <c r="I505" s="3">
        <v>33</v>
      </c>
      <c r="J505" s="3">
        <v>18</v>
      </c>
      <c r="K505" s="3">
        <v>19</v>
      </c>
      <c r="L505" s="3">
        <v>6</v>
      </c>
      <c r="M505" s="3">
        <v>8</v>
      </c>
      <c r="N505" s="3">
        <v>0</v>
      </c>
      <c r="O505" s="3">
        <f>SUM(J505:N505)</f>
        <v>51</v>
      </c>
    </row>
    <row r="506" spans="1:15" x14ac:dyDescent="0.2">
      <c r="A506" s="4" t="s">
        <v>2012</v>
      </c>
      <c r="B506" s="10" t="s">
        <v>2013</v>
      </c>
      <c r="C506" s="14" t="s">
        <v>1991</v>
      </c>
      <c r="D506" s="10"/>
      <c r="E506" s="3" t="s">
        <v>1744</v>
      </c>
      <c r="F506" s="3" t="s">
        <v>1744</v>
      </c>
      <c r="G506" s="3" t="s">
        <v>25</v>
      </c>
      <c r="H506" s="3" t="s">
        <v>67</v>
      </c>
      <c r="I506" s="3">
        <v>33</v>
      </c>
      <c r="J506" s="3">
        <v>18</v>
      </c>
      <c r="K506" s="3">
        <v>25</v>
      </c>
      <c r="L506" s="3">
        <v>25</v>
      </c>
      <c r="M506" s="3">
        <v>14</v>
      </c>
      <c r="N506" s="3">
        <v>0</v>
      </c>
      <c r="O506" s="3">
        <f>SUM(J506:N506)</f>
        <v>82</v>
      </c>
    </row>
    <row r="507" spans="1:15" x14ac:dyDescent="0.2">
      <c r="A507" s="3" t="s">
        <v>2202</v>
      </c>
      <c r="B507" s="3" t="s">
        <v>2203</v>
      </c>
      <c r="C507" s="14" t="s">
        <v>2177</v>
      </c>
      <c r="E507" s="3" t="s">
        <v>324</v>
      </c>
      <c r="F507" s="3" t="s">
        <v>2170</v>
      </c>
      <c r="G507" s="3" t="s">
        <v>25</v>
      </c>
      <c r="H507" s="3" t="s">
        <v>21</v>
      </c>
      <c r="I507" s="3">
        <v>33</v>
      </c>
      <c r="J507" s="3">
        <v>18</v>
      </c>
      <c r="K507" s="3">
        <v>18</v>
      </c>
      <c r="L507" s="3">
        <v>23</v>
      </c>
      <c r="M507" s="3">
        <v>27</v>
      </c>
      <c r="N507" s="3">
        <v>30</v>
      </c>
      <c r="O507" s="3">
        <v>116</v>
      </c>
    </row>
    <row r="508" spans="1:15" x14ac:dyDescent="0.2">
      <c r="A508" s="3" t="s">
        <v>2146</v>
      </c>
      <c r="B508" s="3" t="s">
        <v>2147</v>
      </c>
      <c r="C508" s="14" t="s">
        <v>2117</v>
      </c>
      <c r="E508" s="3" t="s">
        <v>18</v>
      </c>
      <c r="F508" s="3" t="s">
        <v>2091</v>
      </c>
      <c r="G508" s="3" t="s">
        <v>25</v>
      </c>
      <c r="H508" s="3" t="s">
        <v>21</v>
      </c>
      <c r="I508" s="3">
        <v>34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</row>
    <row r="509" spans="1:15" x14ac:dyDescent="0.2">
      <c r="A509" s="4" t="s">
        <v>493</v>
      </c>
      <c r="B509" s="10" t="s">
        <v>494</v>
      </c>
      <c r="C509" s="14" t="s">
        <v>472</v>
      </c>
      <c r="D509" s="10"/>
      <c r="E509" s="3" t="s">
        <v>203</v>
      </c>
      <c r="F509" s="3" t="s">
        <v>423</v>
      </c>
      <c r="G509" s="3" t="s">
        <v>25</v>
      </c>
      <c r="H509" s="3" t="s">
        <v>21</v>
      </c>
      <c r="I509" s="3">
        <v>34</v>
      </c>
      <c r="J509" s="3">
        <v>0</v>
      </c>
      <c r="K509" s="3">
        <v>0</v>
      </c>
      <c r="L509" s="3">
        <v>19</v>
      </c>
      <c r="M509" s="3">
        <v>8</v>
      </c>
      <c r="N509" s="3">
        <v>0</v>
      </c>
      <c r="O509" s="3">
        <f>SUM(J509:N509)</f>
        <v>27</v>
      </c>
    </row>
    <row r="510" spans="1:15" x14ac:dyDescent="0.2">
      <c r="A510" s="4" t="s">
        <v>1549</v>
      </c>
      <c r="B510" s="10" t="s">
        <v>1550</v>
      </c>
      <c r="C510" s="14" t="s">
        <v>1544</v>
      </c>
      <c r="D510" s="10"/>
      <c r="E510" s="3" t="s">
        <v>1501</v>
      </c>
      <c r="F510" s="3" t="s">
        <v>1502</v>
      </c>
      <c r="G510" s="3" t="s">
        <v>25</v>
      </c>
      <c r="H510" s="3" t="s">
        <v>21</v>
      </c>
      <c r="I510" s="3">
        <v>34</v>
      </c>
      <c r="J510" s="3">
        <v>3</v>
      </c>
      <c r="K510" s="3">
        <v>11</v>
      </c>
      <c r="L510" s="3">
        <v>0</v>
      </c>
      <c r="M510" s="3">
        <v>18</v>
      </c>
      <c r="N510" s="3">
        <v>0</v>
      </c>
      <c r="O510" s="3">
        <f>SUM(J510:N510)</f>
        <v>32</v>
      </c>
    </row>
    <row r="511" spans="1:15" x14ac:dyDescent="0.2">
      <c r="A511" s="3" t="s">
        <v>2128</v>
      </c>
      <c r="B511" s="3" t="s">
        <v>2129</v>
      </c>
      <c r="C511" s="14" t="s">
        <v>2117</v>
      </c>
      <c r="E511" s="3" t="s">
        <v>18</v>
      </c>
      <c r="F511" s="3" t="s">
        <v>2091</v>
      </c>
      <c r="G511" s="3" t="s">
        <v>25</v>
      </c>
      <c r="H511" s="3" t="s">
        <v>21</v>
      </c>
      <c r="I511" s="3">
        <v>34</v>
      </c>
      <c r="J511" s="3">
        <v>12</v>
      </c>
      <c r="K511" s="3">
        <v>11</v>
      </c>
      <c r="L511" s="3">
        <v>19</v>
      </c>
      <c r="M511" s="3">
        <v>8</v>
      </c>
      <c r="N511" s="3">
        <v>0</v>
      </c>
      <c r="O511" s="3">
        <v>50</v>
      </c>
    </row>
    <row r="512" spans="1:15" x14ac:dyDescent="0.2">
      <c r="A512" s="4" t="s">
        <v>1162</v>
      </c>
      <c r="B512" s="10" t="s">
        <v>1163</v>
      </c>
      <c r="C512" s="14" t="s">
        <v>1164</v>
      </c>
      <c r="D512" s="10"/>
      <c r="E512" s="3" t="s">
        <v>576</v>
      </c>
      <c r="F512" s="3" t="s">
        <v>1143</v>
      </c>
      <c r="G512" s="3" t="s">
        <v>25</v>
      </c>
      <c r="H512" s="3" t="s">
        <v>21</v>
      </c>
      <c r="I512" s="3">
        <v>34</v>
      </c>
      <c r="J512" s="3">
        <v>18</v>
      </c>
      <c r="K512" s="3">
        <v>6</v>
      </c>
      <c r="L512" s="3">
        <v>20</v>
      </c>
      <c r="M512" s="3">
        <v>7</v>
      </c>
      <c r="N512" s="3">
        <v>5</v>
      </c>
      <c r="O512" s="3">
        <f t="shared" ref="O512:O520" si="29">SUM(J512:N512)</f>
        <v>56</v>
      </c>
    </row>
    <row r="513" spans="1:15" x14ac:dyDescent="0.2">
      <c r="A513" s="4" t="s">
        <v>1328</v>
      </c>
      <c r="B513" s="10" t="s">
        <v>1329</v>
      </c>
      <c r="C513" s="14" t="s">
        <v>1319</v>
      </c>
      <c r="D513" s="10"/>
      <c r="E513" s="3" t="s">
        <v>203</v>
      </c>
      <c r="F513" s="3" t="s">
        <v>1268</v>
      </c>
      <c r="G513" s="3" t="s">
        <v>25</v>
      </c>
      <c r="H513" s="3" t="s">
        <v>21</v>
      </c>
      <c r="I513" s="3">
        <v>34</v>
      </c>
      <c r="J513" s="3">
        <v>18</v>
      </c>
      <c r="K513" s="3">
        <v>11</v>
      </c>
      <c r="L513" s="3">
        <v>25</v>
      </c>
      <c r="M513" s="3">
        <v>18</v>
      </c>
      <c r="N513" s="3">
        <v>0</v>
      </c>
      <c r="O513" s="3">
        <f t="shared" si="29"/>
        <v>72</v>
      </c>
    </row>
    <row r="514" spans="1:15" x14ac:dyDescent="0.2">
      <c r="A514" s="4" t="s">
        <v>233</v>
      </c>
      <c r="B514" s="10" t="s">
        <v>234</v>
      </c>
      <c r="C514" s="14" t="s">
        <v>232</v>
      </c>
      <c r="D514" s="10"/>
      <c r="E514" s="3" t="s">
        <v>203</v>
      </c>
      <c r="F514" s="3" t="s">
        <v>204</v>
      </c>
      <c r="G514" s="3" t="s">
        <v>25</v>
      </c>
      <c r="H514" s="3" t="s">
        <v>21</v>
      </c>
      <c r="I514" s="3">
        <v>35</v>
      </c>
      <c r="J514" s="3">
        <v>6</v>
      </c>
      <c r="K514" s="3">
        <v>0</v>
      </c>
      <c r="L514" s="3">
        <v>4</v>
      </c>
      <c r="M514" s="3">
        <v>0</v>
      </c>
      <c r="O514" s="3">
        <f t="shared" si="29"/>
        <v>10</v>
      </c>
    </row>
    <row r="515" spans="1:15" x14ac:dyDescent="0.2">
      <c r="A515" s="4" t="s">
        <v>851</v>
      </c>
      <c r="B515" s="10" t="s">
        <v>852</v>
      </c>
      <c r="C515" s="14" t="s">
        <v>782</v>
      </c>
      <c r="D515" s="10"/>
      <c r="E515" s="3" t="s">
        <v>65</v>
      </c>
      <c r="F515" s="3" t="s">
        <v>675</v>
      </c>
      <c r="G515" s="3" t="s">
        <v>25</v>
      </c>
      <c r="H515" s="3" t="s">
        <v>67</v>
      </c>
      <c r="I515" s="3">
        <v>35</v>
      </c>
      <c r="J515" s="3">
        <v>0</v>
      </c>
      <c r="K515" s="3">
        <v>3</v>
      </c>
      <c r="L515" s="3">
        <v>14</v>
      </c>
      <c r="M515" s="3">
        <v>0</v>
      </c>
      <c r="N515" s="3">
        <v>0</v>
      </c>
      <c r="O515" s="3">
        <f t="shared" si="29"/>
        <v>17</v>
      </c>
    </row>
    <row r="516" spans="1:15" x14ac:dyDescent="0.2">
      <c r="A516" s="4" t="s">
        <v>237</v>
      </c>
      <c r="B516" s="10" t="s">
        <v>238</v>
      </c>
      <c r="C516" s="14" t="s">
        <v>232</v>
      </c>
      <c r="D516" s="10"/>
      <c r="E516" s="3" t="s">
        <v>203</v>
      </c>
      <c r="F516" s="3" t="s">
        <v>204</v>
      </c>
      <c r="G516" s="3" t="s">
        <v>25</v>
      </c>
      <c r="H516" s="3" t="s">
        <v>21</v>
      </c>
      <c r="I516" s="3">
        <v>35</v>
      </c>
      <c r="J516" s="3">
        <v>18</v>
      </c>
      <c r="K516" s="3">
        <v>0</v>
      </c>
      <c r="L516" s="3">
        <v>15</v>
      </c>
      <c r="M516" s="3">
        <v>0</v>
      </c>
      <c r="N516" s="3">
        <v>0</v>
      </c>
      <c r="O516" s="3">
        <f t="shared" si="29"/>
        <v>33</v>
      </c>
    </row>
    <row r="517" spans="1:15" x14ac:dyDescent="0.2">
      <c r="A517" s="4" t="s">
        <v>962</v>
      </c>
      <c r="B517" s="10" t="s">
        <v>963</v>
      </c>
      <c r="C517" s="14" t="s">
        <v>947</v>
      </c>
      <c r="D517" s="10"/>
      <c r="E517" s="3" t="s">
        <v>894</v>
      </c>
      <c r="F517" s="3" t="s">
        <v>895</v>
      </c>
      <c r="G517" s="3" t="s">
        <v>25</v>
      </c>
      <c r="H517" s="3" t="s">
        <v>21</v>
      </c>
      <c r="I517" s="3">
        <v>35</v>
      </c>
      <c r="J517" s="3">
        <v>6</v>
      </c>
      <c r="K517" s="3">
        <v>0</v>
      </c>
      <c r="L517" s="3">
        <v>19</v>
      </c>
      <c r="M517" s="3">
        <v>18</v>
      </c>
      <c r="N517" s="3">
        <v>0</v>
      </c>
      <c r="O517" s="3">
        <f t="shared" si="29"/>
        <v>43</v>
      </c>
    </row>
    <row r="518" spans="1:15" x14ac:dyDescent="0.2">
      <c r="A518" s="4" t="s">
        <v>1021</v>
      </c>
      <c r="B518" s="10" t="s">
        <v>1022</v>
      </c>
      <c r="C518" s="14" t="s">
        <v>1020</v>
      </c>
      <c r="D518" s="10"/>
      <c r="E518" s="3" t="s">
        <v>987</v>
      </c>
      <c r="F518" s="3" t="s">
        <v>988</v>
      </c>
      <c r="G518" s="3" t="s">
        <v>25</v>
      </c>
      <c r="H518" s="3" t="s">
        <v>21</v>
      </c>
      <c r="I518" s="3">
        <v>35</v>
      </c>
      <c r="J518" s="3">
        <v>18</v>
      </c>
      <c r="K518" s="3">
        <v>0</v>
      </c>
      <c r="L518" s="3">
        <v>25</v>
      </c>
      <c r="M518" s="3">
        <v>8</v>
      </c>
      <c r="N518" s="3">
        <v>0</v>
      </c>
      <c r="O518" s="3">
        <f t="shared" si="29"/>
        <v>51</v>
      </c>
    </row>
    <row r="519" spans="1:15" x14ac:dyDescent="0.2">
      <c r="A519" s="5" t="s">
        <v>117</v>
      </c>
      <c r="B519" s="6" t="s">
        <v>118</v>
      </c>
      <c r="C519" s="14" t="s">
        <v>99</v>
      </c>
      <c r="D519" s="6"/>
      <c r="E519" s="3" t="s">
        <v>65</v>
      </c>
      <c r="F519" s="3" t="s">
        <v>66</v>
      </c>
      <c r="G519" s="3" t="s">
        <v>25</v>
      </c>
      <c r="H519" s="3" t="s">
        <v>67</v>
      </c>
      <c r="I519" s="3">
        <v>35</v>
      </c>
      <c r="J519" s="3">
        <v>11</v>
      </c>
      <c r="K519" s="3">
        <v>12</v>
      </c>
      <c r="L519" s="3">
        <v>14</v>
      </c>
      <c r="M519" s="3">
        <v>16</v>
      </c>
      <c r="N519" s="3">
        <v>0</v>
      </c>
      <c r="O519" s="3">
        <f t="shared" si="29"/>
        <v>53</v>
      </c>
    </row>
    <row r="520" spans="1:15" x14ac:dyDescent="0.2">
      <c r="A520" s="5" t="s">
        <v>139</v>
      </c>
      <c r="B520" s="6" t="s">
        <v>140</v>
      </c>
      <c r="C520" s="14" t="s">
        <v>99</v>
      </c>
      <c r="D520" s="6"/>
      <c r="E520" s="3" t="s">
        <v>65</v>
      </c>
      <c r="F520" s="3" t="s">
        <v>66</v>
      </c>
      <c r="G520" s="3" t="s">
        <v>25</v>
      </c>
      <c r="H520" s="3" t="s">
        <v>67</v>
      </c>
      <c r="I520" s="3">
        <v>35</v>
      </c>
      <c r="J520" s="3">
        <v>18</v>
      </c>
      <c r="K520" s="3">
        <v>12</v>
      </c>
      <c r="L520" s="3">
        <v>14</v>
      </c>
      <c r="M520" s="3">
        <v>6</v>
      </c>
      <c r="N520" s="3">
        <v>6</v>
      </c>
      <c r="O520" s="3">
        <f t="shared" si="29"/>
        <v>56</v>
      </c>
    </row>
    <row r="521" spans="1:15" x14ac:dyDescent="0.2">
      <c r="A521" s="3" t="s">
        <v>38</v>
      </c>
      <c r="B521" s="3" t="s">
        <v>39</v>
      </c>
      <c r="C521" s="14" t="s">
        <v>24</v>
      </c>
      <c r="E521" s="3" t="s">
        <v>18</v>
      </c>
      <c r="F521" s="3" t="s">
        <v>19</v>
      </c>
      <c r="G521" s="3" t="s">
        <v>25</v>
      </c>
      <c r="H521" s="3" t="s">
        <v>21</v>
      </c>
      <c r="I521" s="3">
        <v>35</v>
      </c>
      <c r="J521" s="3">
        <v>18</v>
      </c>
      <c r="K521" s="3">
        <v>11</v>
      </c>
      <c r="L521" s="3">
        <v>25</v>
      </c>
      <c r="M521" s="3">
        <v>8</v>
      </c>
      <c r="N521" s="3">
        <v>0</v>
      </c>
      <c r="O521" s="3">
        <v>62</v>
      </c>
    </row>
    <row r="522" spans="1:15" x14ac:dyDescent="0.2">
      <c r="A522" s="4" t="s">
        <v>1910</v>
      </c>
      <c r="B522" s="10" t="s">
        <v>1911</v>
      </c>
      <c r="C522" s="14" t="s">
        <v>1866</v>
      </c>
      <c r="D522" s="10"/>
      <c r="E522" s="3" t="s">
        <v>1744</v>
      </c>
      <c r="F522" s="3" t="s">
        <v>1744</v>
      </c>
      <c r="G522" s="3" t="s">
        <v>25</v>
      </c>
      <c r="H522" s="3" t="s">
        <v>21</v>
      </c>
      <c r="I522" s="3">
        <v>35</v>
      </c>
      <c r="J522" s="3">
        <v>18</v>
      </c>
      <c r="K522" s="3">
        <v>20</v>
      </c>
      <c r="L522" s="3">
        <v>25</v>
      </c>
      <c r="M522" s="3">
        <v>8</v>
      </c>
      <c r="N522" s="3">
        <v>0</v>
      </c>
      <c r="O522" s="3">
        <f t="shared" ref="O522:O527" si="30">SUM(J522:N522)</f>
        <v>71</v>
      </c>
    </row>
    <row r="523" spans="1:15" x14ac:dyDescent="0.2">
      <c r="A523" s="4" t="s">
        <v>1891</v>
      </c>
      <c r="B523" s="10" t="s">
        <v>1892</v>
      </c>
      <c r="C523" s="14" t="s">
        <v>1866</v>
      </c>
      <c r="D523" s="10"/>
      <c r="E523" s="3" t="s">
        <v>1744</v>
      </c>
      <c r="F523" s="3" t="s">
        <v>1744</v>
      </c>
      <c r="G523" s="3" t="s">
        <v>25</v>
      </c>
      <c r="H523" s="3" t="s">
        <v>21</v>
      </c>
      <c r="I523" s="3">
        <v>35</v>
      </c>
      <c r="J523" s="3">
        <v>18</v>
      </c>
      <c r="K523" s="3">
        <v>20</v>
      </c>
      <c r="L523" s="3">
        <v>25</v>
      </c>
      <c r="M523" s="3">
        <v>18</v>
      </c>
      <c r="N523" s="3">
        <v>0</v>
      </c>
      <c r="O523" s="3">
        <f t="shared" si="30"/>
        <v>81</v>
      </c>
    </row>
    <row r="524" spans="1:15" x14ac:dyDescent="0.2">
      <c r="A524" s="4" t="s">
        <v>831</v>
      </c>
      <c r="B524" s="10" t="s">
        <v>832</v>
      </c>
      <c r="C524" s="14" t="s">
        <v>782</v>
      </c>
      <c r="D524" s="10"/>
      <c r="E524" s="3" t="s">
        <v>65</v>
      </c>
      <c r="F524" s="3" t="s">
        <v>675</v>
      </c>
      <c r="G524" s="3" t="s">
        <v>25</v>
      </c>
      <c r="H524" s="3" t="s">
        <v>67</v>
      </c>
      <c r="I524" s="3">
        <v>35</v>
      </c>
      <c r="J524" s="3">
        <v>18</v>
      </c>
      <c r="K524" s="3">
        <v>25</v>
      </c>
      <c r="L524" s="3">
        <v>25</v>
      </c>
      <c r="M524" s="3">
        <v>20</v>
      </c>
      <c r="N524" s="3">
        <v>16</v>
      </c>
      <c r="O524" s="3">
        <f t="shared" si="30"/>
        <v>104</v>
      </c>
    </row>
    <row r="525" spans="1:15" x14ac:dyDescent="0.2">
      <c r="A525" s="15" t="s">
        <v>2078</v>
      </c>
      <c r="B525" s="16" t="s">
        <v>2079</v>
      </c>
      <c r="C525" s="15" t="s">
        <v>2065</v>
      </c>
      <c r="D525" s="2"/>
      <c r="E525" s="2" t="s">
        <v>280</v>
      </c>
      <c r="F525" s="2" t="s">
        <v>281</v>
      </c>
      <c r="G525" s="2" t="s">
        <v>25</v>
      </c>
      <c r="H525" s="2" t="s">
        <v>67</v>
      </c>
      <c r="I525" s="2">
        <v>35</v>
      </c>
      <c r="J525" s="18">
        <v>18</v>
      </c>
      <c r="K525" s="18">
        <v>25</v>
      </c>
      <c r="L525" s="18">
        <v>25</v>
      </c>
      <c r="M525" s="18">
        <v>30</v>
      </c>
      <c r="N525" s="18">
        <v>6</v>
      </c>
      <c r="O525" s="2">
        <f t="shared" si="30"/>
        <v>104</v>
      </c>
    </row>
    <row r="526" spans="1:15" x14ac:dyDescent="0.2">
      <c r="A526" s="4" t="s">
        <v>1063</v>
      </c>
      <c r="B526" s="10" t="s">
        <v>1064</v>
      </c>
      <c r="C526" s="14" t="s">
        <v>1062</v>
      </c>
      <c r="D526" s="10"/>
      <c r="E526" s="3" t="s">
        <v>576</v>
      </c>
      <c r="F526" s="3" t="s">
        <v>1057</v>
      </c>
      <c r="G526" s="3" t="s">
        <v>25</v>
      </c>
      <c r="H526" s="3" t="s">
        <v>21</v>
      </c>
      <c r="I526" s="3">
        <v>36</v>
      </c>
      <c r="J526" s="3">
        <v>3</v>
      </c>
      <c r="K526" s="3">
        <v>4</v>
      </c>
      <c r="L526" s="3">
        <v>6</v>
      </c>
      <c r="M526" s="3">
        <v>22</v>
      </c>
      <c r="N526" s="3">
        <v>4</v>
      </c>
      <c r="O526" s="3">
        <f t="shared" si="30"/>
        <v>39</v>
      </c>
    </row>
    <row r="527" spans="1:15" x14ac:dyDescent="0.2">
      <c r="A527" s="4" t="s">
        <v>613</v>
      </c>
      <c r="B527" s="10" t="s">
        <v>614</v>
      </c>
      <c r="C527" s="14" t="s">
        <v>602</v>
      </c>
      <c r="D527" s="10"/>
      <c r="E527" s="3" t="s">
        <v>576</v>
      </c>
      <c r="F527" s="3" t="s">
        <v>577</v>
      </c>
      <c r="G527" s="3" t="s">
        <v>25</v>
      </c>
      <c r="H527" s="3" t="s">
        <v>21</v>
      </c>
      <c r="I527" s="3">
        <v>36</v>
      </c>
      <c r="J527" s="3">
        <v>17</v>
      </c>
      <c r="K527" s="3">
        <v>0</v>
      </c>
      <c r="L527" s="3">
        <v>23</v>
      </c>
      <c r="M527" s="3">
        <v>0</v>
      </c>
      <c r="N527" s="3">
        <v>2</v>
      </c>
      <c r="O527" s="3">
        <f t="shared" si="30"/>
        <v>42</v>
      </c>
    </row>
    <row r="528" spans="1:15" x14ac:dyDescent="0.2">
      <c r="A528" s="3" t="s">
        <v>46</v>
      </c>
      <c r="B528" s="3" t="s">
        <v>47</v>
      </c>
      <c r="C528" s="14" t="s">
        <v>24</v>
      </c>
      <c r="E528" s="3" t="s">
        <v>18</v>
      </c>
      <c r="F528" s="3" t="s">
        <v>19</v>
      </c>
      <c r="G528" s="3" t="s">
        <v>25</v>
      </c>
      <c r="H528" s="3" t="s">
        <v>21</v>
      </c>
      <c r="I528" s="3">
        <v>36</v>
      </c>
      <c r="J528" s="3">
        <v>18</v>
      </c>
      <c r="K528" s="3">
        <v>0</v>
      </c>
      <c r="L528" s="3">
        <v>25</v>
      </c>
      <c r="M528" s="3">
        <v>8</v>
      </c>
      <c r="N528" s="3">
        <v>0</v>
      </c>
      <c r="O528" s="3">
        <v>51</v>
      </c>
    </row>
    <row r="529" spans="1:15" x14ac:dyDescent="0.2">
      <c r="A529" s="4" t="s">
        <v>643</v>
      </c>
      <c r="B529" s="10" t="s">
        <v>644</v>
      </c>
      <c r="C529" s="14" t="s">
        <v>602</v>
      </c>
      <c r="D529" s="10"/>
      <c r="E529" s="3" t="s">
        <v>576</v>
      </c>
      <c r="F529" s="3" t="s">
        <v>577</v>
      </c>
      <c r="G529" s="3" t="s">
        <v>25</v>
      </c>
      <c r="H529" s="3" t="s">
        <v>21</v>
      </c>
      <c r="I529" s="3">
        <v>36</v>
      </c>
      <c r="J529" s="3">
        <v>12</v>
      </c>
      <c r="K529" s="3">
        <v>20</v>
      </c>
      <c r="L529" s="3">
        <v>13</v>
      </c>
      <c r="M529" s="3">
        <v>8</v>
      </c>
      <c r="N529" s="3">
        <v>0</v>
      </c>
      <c r="O529" s="3">
        <f>SUM(J529:N529)</f>
        <v>53</v>
      </c>
    </row>
    <row r="530" spans="1:15" x14ac:dyDescent="0.2">
      <c r="A530" s="3" t="s">
        <v>2332</v>
      </c>
      <c r="B530" s="3" t="s">
        <v>2333</v>
      </c>
      <c r="C530" s="14" t="s">
        <v>2329</v>
      </c>
      <c r="E530" s="3" t="s">
        <v>2308</v>
      </c>
      <c r="F530" s="3" t="s">
        <v>2309</v>
      </c>
      <c r="G530" s="3" t="s">
        <v>25</v>
      </c>
      <c r="H530" s="3" t="s">
        <v>21</v>
      </c>
      <c r="I530" s="3">
        <v>36</v>
      </c>
      <c r="J530" s="3">
        <v>18</v>
      </c>
      <c r="K530" s="3">
        <v>11</v>
      </c>
      <c r="L530" s="3">
        <v>25</v>
      </c>
      <c r="M530" s="3">
        <v>0</v>
      </c>
      <c r="N530" s="3">
        <v>0</v>
      </c>
      <c r="O530" s="3">
        <v>54</v>
      </c>
    </row>
    <row r="531" spans="1:15" x14ac:dyDescent="0.2">
      <c r="A531" s="4" t="s">
        <v>514</v>
      </c>
      <c r="B531" s="10" t="s">
        <v>515</v>
      </c>
      <c r="C531" s="14" t="s">
        <v>472</v>
      </c>
      <c r="D531" s="10"/>
      <c r="E531" s="3" t="s">
        <v>203</v>
      </c>
      <c r="F531" s="3" t="s">
        <v>423</v>
      </c>
      <c r="G531" s="3" t="s">
        <v>25</v>
      </c>
      <c r="H531" s="3" t="s">
        <v>21</v>
      </c>
      <c r="I531" s="3">
        <v>36</v>
      </c>
      <c r="J531" s="3">
        <v>18</v>
      </c>
      <c r="K531" s="3">
        <v>14</v>
      </c>
      <c r="L531" s="3">
        <v>25</v>
      </c>
      <c r="M531" s="3">
        <v>30</v>
      </c>
      <c r="N531" s="3">
        <v>0</v>
      </c>
      <c r="O531" s="3">
        <f t="shared" ref="O531:O550" si="31">SUM(J531:N531)</f>
        <v>87</v>
      </c>
    </row>
    <row r="532" spans="1:15" x14ac:dyDescent="0.2">
      <c r="A532" s="4" t="s">
        <v>1967</v>
      </c>
      <c r="B532" s="10" t="s">
        <v>1968</v>
      </c>
      <c r="C532" s="14" t="s">
        <v>1866</v>
      </c>
      <c r="D532" s="10"/>
      <c r="E532" s="3" t="s">
        <v>1744</v>
      </c>
      <c r="F532" s="3" t="s">
        <v>1744</v>
      </c>
      <c r="G532" s="3" t="s">
        <v>25</v>
      </c>
      <c r="H532" s="3" t="s">
        <v>21</v>
      </c>
      <c r="I532" s="3">
        <v>37</v>
      </c>
      <c r="J532" s="3">
        <v>3</v>
      </c>
      <c r="K532" s="3">
        <v>0</v>
      </c>
      <c r="L532" s="3">
        <v>25</v>
      </c>
      <c r="M532" s="3">
        <v>0</v>
      </c>
      <c r="N532" s="3">
        <v>0</v>
      </c>
      <c r="O532" s="3">
        <f t="shared" si="31"/>
        <v>28</v>
      </c>
    </row>
    <row r="533" spans="1:15" x14ac:dyDescent="0.2">
      <c r="A533" s="4" t="s">
        <v>1932</v>
      </c>
      <c r="B533" s="10" t="s">
        <v>1933</v>
      </c>
      <c r="C533" s="14" t="s">
        <v>1866</v>
      </c>
      <c r="D533" s="10"/>
      <c r="E533" s="3" t="s">
        <v>1744</v>
      </c>
      <c r="F533" s="3" t="s">
        <v>1744</v>
      </c>
      <c r="G533" s="3" t="s">
        <v>25</v>
      </c>
      <c r="H533" s="3" t="s">
        <v>21</v>
      </c>
      <c r="I533" s="3">
        <v>37</v>
      </c>
      <c r="J533" s="3">
        <v>15</v>
      </c>
      <c r="K533" s="3">
        <v>11</v>
      </c>
      <c r="L533" s="3">
        <v>0</v>
      </c>
      <c r="M533" s="3">
        <v>8</v>
      </c>
      <c r="N533" s="3">
        <v>0</v>
      </c>
      <c r="O533" s="3">
        <f t="shared" si="31"/>
        <v>34</v>
      </c>
    </row>
    <row r="534" spans="1:15" x14ac:dyDescent="0.2">
      <c r="A534" s="4" t="s">
        <v>1936</v>
      </c>
      <c r="B534" s="10" t="s">
        <v>1937</v>
      </c>
      <c r="C534" s="14" t="s">
        <v>1866</v>
      </c>
      <c r="D534" s="10"/>
      <c r="E534" s="3" t="s">
        <v>1744</v>
      </c>
      <c r="F534" s="3" t="s">
        <v>1744</v>
      </c>
      <c r="G534" s="3" t="s">
        <v>25</v>
      </c>
      <c r="H534" s="3" t="s">
        <v>21</v>
      </c>
      <c r="I534" s="3">
        <v>37</v>
      </c>
      <c r="J534" s="3">
        <v>3</v>
      </c>
      <c r="K534" s="3">
        <v>11</v>
      </c>
      <c r="L534" s="3">
        <v>25</v>
      </c>
      <c r="M534" s="3">
        <v>8</v>
      </c>
      <c r="N534" s="3">
        <v>0</v>
      </c>
      <c r="O534" s="3">
        <f t="shared" si="31"/>
        <v>47</v>
      </c>
    </row>
    <row r="535" spans="1:15" x14ac:dyDescent="0.2">
      <c r="A535" s="4" t="s">
        <v>1380</v>
      </c>
      <c r="B535" s="10" t="s">
        <v>1381</v>
      </c>
      <c r="C535" s="14" t="s">
        <v>1319</v>
      </c>
      <c r="D535" s="10"/>
      <c r="E535" s="3" t="s">
        <v>203</v>
      </c>
      <c r="F535" s="3" t="s">
        <v>1268</v>
      </c>
      <c r="G535" s="3" t="s">
        <v>25</v>
      </c>
      <c r="H535" s="3" t="s">
        <v>21</v>
      </c>
      <c r="I535" s="3">
        <v>37</v>
      </c>
      <c r="J535" s="3">
        <v>18</v>
      </c>
      <c r="K535" s="3">
        <v>25</v>
      </c>
      <c r="L535" s="3">
        <v>20</v>
      </c>
      <c r="M535" s="3">
        <v>0</v>
      </c>
      <c r="N535" s="3">
        <v>0</v>
      </c>
      <c r="O535" s="3">
        <f t="shared" si="31"/>
        <v>63</v>
      </c>
    </row>
    <row r="536" spans="1:15" x14ac:dyDescent="0.2">
      <c r="A536" s="4" t="s">
        <v>249</v>
      </c>
      <c r="B536" s="10" t="s">
        <v>250</v>
      </c>
      <c r="C536" s="14" t="s">
        <v>232</v>
      </c>
      <c r="D536" s="10"/>
      <c r="E536" s="3" t="s">
        <v>203</v>
      </c>
      <c r="F536" s="3" t="s">
        <v>204</v>
      </c>
      <c r="G536" s="3" t="s">
        <v>25</v>
      </c>
      <c r="H536" s="3" t="s">
        <v>21</v>
      </c>
      <c r="I536" s="3">
        <v>37</v>
      </c>
      <c r="J536" s="3">
        <v>18</v>
      </c>
      <c r="K536" s="3">
        <v>20</v>
      </c>
      <c r="L536" s="3">
        <v>25</v>
      </c>
      <c r="M536" s="3">
        <v>18</v>
      </c>
      <c r="O536" s="3">
        <f t="shared" si="31"/>
        <v>81</v>
      </c>
    </row>
    <row r="537" spans="1:15" x14ac:dyDescent="0.2">
      <c r="A537" s="4" t="s">
        <v>412</v>
      </c>
      <c r="B537" s="10" t="s">
        <v>413</v>
      </c>
      <c r="C537" s="14" t="s">
        <v>369</v>
      </c>
      <c r="D537" s="10"/>
      <c r="E537" s="3" t="s">
        <v>203</v>
      </c>
      <c r="F537" s="3" t="s">
        <v>332</v>
      </c>
      <c r="G537" s="3" t="s">
        <v>25</v>
      </c>
      <c r="H537" s="3" t="s">
        <v>67</v>
      </c>
      <c r="I537" s="3">
        <v>37</v>
      </c>
      <c r="J537" s="3">
        <v>18</v>
      </c>
      <c r="K537" s="3">
        <v>25</v>
      </c>
      <c r="L537" s="3">
        <v>25</v>
      </c>
      <c r="M537" s="3">
        <v>20</v>
      </c>
      <c r="N537" s="3">
        <v>6</v>
      </c>
      <c r="O537" s="3">
        <f t="shared" si="31"/>
        <v>94</v>
      </c>
    </row>
    <row r="538" spans="1:15" x14ac:dyDescent="0.2">
      <c r="A538" s="4" t="s">
        <v>1216</v>
      </c>
      <c r="B538" s="10" t="s">
        <v>1217</v>
      </c>
      <c r="C538" s="14" t="s">
        <v>1199</v>
      </c>
      <c r="D538" s="10"/>
      <c r="E538" s="3" t="s">
        <v>280</v>
      </c>
      <c r="F538" s="3" t="s">
        <v>1180</v>
      </c>
      <c r="G538" s="3" t="s">
        <v>25</v>
      </c>
      <c r="H538" s="3" t="s">
        <v>21</v>
      </c>
      <c r="I538" s="3">
        <v>37</v>
      </c>
      <c r="J538" s="3">
        <v>18</v>
      </c>
      <c r="K538" s="3">
        <v>5</v>
      </c>
      <c r="L538" s="3">
        <v>19</v>
      </c>
      <c r="M538" s="3">
        <v>30</v>
      </c>
      <c r="N538" s="3">
        <v>24</v>
      </c>
      <c r="O538" s="3">
        <f t="shared" si="31"/>
        <v>96</v>
      </c>
    </row>
    <row r="539" spans="1:15" x14ac:dyDescent="0.2">
      <c r="A539" s="4" t="s">
        <v>877</v>
      </c>
      <c r="B539" s="10" t="s">
        <v>878</v>
      </c>
      <c r="C539" s="14" t="s">
        <v>782</v>
      </c>
      <c r="D539" s="10"/>
      <c r="E539" s="3" t="s">
        <v>65</v>
      </c>
      <c r="F539" s="3" t="s">
        <v>675</v>
      </c>
      <c r="G539" s="3" t="s">
        <v>25</v>
      </c>
      <c r="H539" s="3" t="s">
        <v>67</v>
      </c>
      <c r="I539" s="3">
        <v>37</v>
      </c>
      <c r="J539" s="3">
        <v>18</v>
      </c>
      <c r="K539" s="3">
        <v>25</v>
      </c>
      <c r="L539" s="3">
        <v>25</v>
      </c>
      <c r="M539" s="3">
        <v>30</v>
      </c>
      <c r="N539" s="3">
        <v>6</v>
      </c>
      <c r="O539" s="3">
        <f t="shared" si="31"/>
        <v>104</v>
      </c>
    </row>
    <row r="540" spans="1:15" x14ac:dyDescent="0.2">
      <c r="A540" s="4" t="s">
        <v>793</v>
      </c>
      <c r="B540" s="10" t="s">
        <v>794</v>
      </c>
      <c r="C540" s="14" t="s">
        <v>782</v>
      </c>
      <c r="D540" s="10"/>
      <c r="E540" s="3" t="s">
        <v>65</v>
      </c>
      <c r="F540" s="3" t="s">
        <v>675</v>
      </c>
      <c r="G540" s="3" t="s">
        <v>25</v>
      </c>
      <c r="H540" s="3" t="s">
        <v>67</v>
      </c>
      <c r="I540" s="3">
        <v>37</v>
      </c>
      <c r="J540" s="3">
        <v>18</v>
      </c>
      <c r="K540" s="3">
        <v>25</v>
      </c>
      <c r="L540" s="3">
        <v>25</v>
      </c>
      <c r="M540" s="3">
        <v>30</v>
      </c>
      <c r="N540" s="3">
        <v>16</v>
      </c>
      <c r="O540" s="3">
        <f t="shared" si="31"/>
        <v>114</v>
      </c>
    </row>
    <row r="541" spans="1:15" x14ac:dyDescent="0.2">
      <c r="A541" s="4" t="s">
        <v>1922</v>
      </c>
      <c r="B541" s="10" t="s">
        <v>1923</v>
      </c>
      <c r="C541" s="14" t="s">
        <v>1866</v>
      </c>
      <c r="D541" s="10" t="s">
        <v>434</v>
      </c>
      <c r="E541" s="3" t="s">
        <v>1744</v>
      </c>
      <c r="F541" s="3" t="s">
        <v>1744</v>
      </c>
      <c r="G541" s="3" t="s">
        <v>25</v>
      </c>
      <c r="H541" s="3" t="s">
        <v>21</v>
      </c>
      <c r="I541" s="3">
        <v>38</v>
      </c>
      <c r="O541" s="3">
        <f t="shared" si="31"/>
        <v>0</v>
      </c>
    </row>
    <row r="542" spans="1:15" x14ac:dyDescent="0.2">
      <c r="A542" s="4" t="s">
        <v>1378</v>
      </c>
      <c r="B542" s="10" t="s">
        <v>1379</v>
      </c>
      <c r="C542" s="14" t="s">
        <v>1319</v>
      </c>
      <c r="D542" s="10"/>
      <c r="E542" s="3" t="s">
        <v>203</v>
      </c>
      <c r="F542" s="3" t="s">
        <v>1268</v>
      </c>
      <c r="G542" s="3" t="s">
        <v>25</v>
      </c>
      <c r="H542" s="3" t="s">
        <v>21</v>
      </c>
      <c r="I542" s="3">
        <v>38</v>
      </c>
      <c r="J542" s="3">
        <v>0</v>
      </c>
      <c r="K542" s="3">
        <v>0</v>
      </c>
      <c r="L542" s="3">
        <v>0</v>
      </c>
      <c r="M542" s="3">
        <v>0</v>
      </c>
      <c r="N542" s="3">
        <v>0</v>
      </c>
      <c r="O542" s="3">
        <f t="shared" si="31"/>
        <v>0</v>
      </c>
    </row>
    <row r="543" spans="1:15" x14ac:dyDescent="0.2">
      <c r="A543" s="4" t="s">
        <v>359</v>
      </c>
      <c r="B543" s="10" t="s">
        <v>360</v>
      </c>
      <c r="C543" s="14" t="s">
        <v>356</v>
      </c>
      <c r="D543" s="10"/>
      <c r="E543" s="3" t="s">
        <v>203</v>
      </c>
      <c r="F543" s="3" t="s">
        <v>332</v>
      </c>
      <c r="G543" s="3" t="s">
        <v>25</v>
      </c>
      <c r="H543" s="3" t="s">
        <v>21</v>
      </c>
      <c r="I543" s="3">
        <v>38</v>
      </c>
      <c r="J543" s="3">
        <v>6</v>
      </c>
      <c r="K543" s="3">
        <v>6</v>
      </c>
      <c r="L543" s="3">
        <v>13</v>
      </c>
      <c r="M543" s="3">
        <v>0</v>
      </c>
      <c r="O543" s="3">
        <f t="shared" si="31"/>
        <v>25</v>
      </c>
    </row>
    <row r="544" spans="1:15" x14ac:dyDescent="0.2">
      <c r="A544" s="4" t="s">
        <v>603</v>
      </c>
      <c r="B544" s="10" t="s">
        <v>604</v>
      </c>
      <c r="C544" s="14" t="s">
        <v>602</v>
      </c>
      <c r="D544" s="10"/>
      <c r="E544" s="3" t="s">
        <v>576</v>
      </c>
      <c r="F544" s="3" t="s">
        <v>577</v>
      </c>
      <c r="G544" s="3" t="s">
        <v>25</v>
      </c>
      <c r="H544" s="3" t="s">
        <v>21</v>
      </c>
      <c r="I544" s="3">
        <v>38</v>
      </c>
      <c r="J544" s="3">
        <v>3</v>
      </c>
      <c r="K544" s="3">
        <v>0</v>
      </c>
      <c r="L544" s="3">
        <v>3</v>
      </c>
      <c r="M544" s="3">
        <v>20</v>
      </c>
      <c r="N544" s="3">
        <v>0</v>
      </c>
      <c r="O544" s="3">
        <f t="shared" si="31"/>
        <v>26</v>
      </c>
    </row>
    <row r="545" spans="1:15" x14ac:dyDescent="0.2">
      <c r="A545" s="4" t="s">
        <v>1916</v>
      </c>
      <c r="B545" s="10" t="s">
        <v>1917</v>
      </c>
      <c r="C545" s="14" t="s">
        <v>1866</v>
      </c>
      <c r="D545" s="10"/>
      <c r="E545" s="3" t="s">
        <v>1744</v>
      </c>
      <c r="F545" s="3" t="s">
        <v>1744</v>
      </c>
      <c r="G545" s="3" t="s">
        <v>25</v>
      </c>
      <c r="H545" s="3" t="s">
        <v>21</v>
      </c>
      <c r="I545" s="3">
        <v>38</v>
      </c>
      <c r="J545" s="3">
        <v>6</v>
      </c>
      <c r="K545" s="3">
        <v>11</v>
      </c>
      <c r="L545" s="3">
        <v>4</v>
      </c>
      <c r="M545" s="3">
        <v>8</v>
      </c>
      <c r="N545" s="3">
        <v>0</v>
      </c>
      <c r="O545" s="3">
        <f t="shared" si="31"/>
        <v>29</v>
      </c>
    </row>
    <row r="546" spans="1:15" x14ac:dyDescent="0.2">
      <c r="A546" s="4" t="s">
        <v>376</v>
      </c>
      <c r="B546" s="10" t="s">
        <v>377</v>
      </c>
      <c r="C546" s="14" t="s">
        <v>369</v>
      </c>
      <c r="D546" s="10"/>
      <c r="E546" s="3" t="s">
        <v>203</v>
      </c>
      <c r="F546" s="3" t="s">
        <v>332</v>
      </c>
      <c r="G546" s="3" t="s">
        <v>25</v>
      </c>
      <c r="H546" s="3" t="s">
        <v>67</v>
      </c>
      <c r="I546" s="3">
        <v>38</v>
      </c>
      <c r="J546" s="3">
        <v>18</v>
      </c>
      <c r="K546" s="3">
        <v>25</v>
      </c>
      <c r="L546" s="3">
        <v>6</v>
      </c>
      <c r="M546" s="3">
        <v>0</v>
      </c>
      <c r="N546" s="3">
        <v>2</v>
      </c>
      <c r="O546" s="3">
        <f t="shared" si="31"/>
        <v>51</v>
      </c>
    </row>
    <row r="547" spans="1:15" x14ac:dyDescent="0.2">
      <c r="A547" s="4" t="s">
        <v>617</v>
      </c>
      <c r="B547" s="10" t="s">
        <v>618</v>
      </c>
      <c r="C547" s="14" t="s">
        <v>602</v>
      </c>
      <c r="D547" s="10"/>
      <c r="E547" s="3" t="s">
        <v>576</v>
      </c>
      <c r="F547" s="3" t="s">
        <v>577</v>
      </c>
      <c r="G547" s="3" t="s">
        <v>25</v>
      </c>
      <c r="H547" s="3" t="s">
        <v>21</v>
      </c>
      <c r="I547" s="3">
        <v>38</v>
      </c>
      <c r="J547" s="3">
        <v>6</v>
      </c>
      <c r="K547" s="3">
        <v>17</v>
      </c>
      <c r="L547" s="3">
        <v>22</v>
      </c>
      <c r="M547" s="3">
        <v>8</v>
      </c>
      <c r="N547" s="3">
        <v>0</v>
      </c>
      <c r="O547" s="3">
        <f t="shared" si="31"/>
        <v>53</v>
      </c>
    </row>
    <row r="548" spans="1:15" x14ac:dyDescent="0.2">
      <c r="A548" s="4" t="s">
        <v>611</v>
      </c>
      <c r="B548" s="10" t="s">
        <v>612</v>
      </c>
      <c r="C548" s="14" t="s">
        <v>602</v>
      </c>
      <c r="D548" s="10"/>
      <c r="E548" s="3" t="s">
        <v>576</v>
      </c>
      <c r="F548" s="3" t="s">
        <v>577</v>
      </c>
      <c r="G548" s="3" t="s">
        <v>25</v>
      </c>
      <c r="H548" s="3" t="s">
        <v>21</v>
      </c>
      <c r="I548" s="3">
        <v>38</v>
      </c>
      <c r="J548" s="3">
        <v>13</v>
      </c>
      <c r="K548" s="3">
        <v>6</v>
      </c>
      <c r="L548" s="3">
        <v>10</v>
      </c>
      <c r="M548" s="3">
        <v>30</v>
      </c>
      <c r="N548" s="3">
        <v>0</v>
      </c>
      <c r="O548" s="3">
        <f t="shared" si="31"/>
        <v>59</v>
      </c>
    </row>
    <row r="549" spans="1:15" x14ac:dyDescent="0.2">
      <c r="A549" s="4" t="s">
        <v>1390</v>
      </c>
      <c r="B549" s="10" t="s">
        <v>1391</v>
      </c>
      <c r="C549" s="14" t="s">
        <v>1319</v>
      </c>
      <c r="D549" s="10"/>
      <c r="E549" s="3" t="s">
        <v>203</v>
      </c>
      <c r="F549" s="3" t="s">
        <v>1268</v>
      </c>
      <c r="G549" s="3" t="s">
        <v>25</v>
      </c>
      <c r="H549" s="3" t="s">
        <v>21</v>
      </c>
      <c r="I549" s="3">
        <v>38</v>
      </c>
      <c r="J549" s="3">
        <v>18</v>
      </c>
      <c r="K549" s="3">
        <v>25</v>
      </c>
      <c r="L549" s="3">
        <v>20</v>
      </c>
      <c r="M549" s="3">
        <v>0</v>
      </c>
      <c r="N549" s="3">
        <v>0</v>
      </c>
      <c r="O549" s="3">
        <f t="shared" si="31"/>
        <v>63</v>
      </c>
    </row>
    <row r="550" spans="1:15" x14ac:dyDescent="0.2">
      <c r="A550" s="15" t="s">
        <v>2066</v>
      </c>
      <c r="B550" s="16" t="s">
        <v>2067</v>
      </c>
      <c r="C550" s="15" t="s">
        <v>2065</v>
      </c>
      <c r="D550" s="2"/>
      <c r="E550" s="2" t="s">
        <v>280</v>
      </c>
      <c r="F550" s="2" t="s">
        <v>281</v>
      </c>
      <c r="G550" s="2" t="s">
        <v>25</v>
      </c>
      <c r="H550" s="2" t="s">
        <v>67</v>
      </c>
      <c r="I550" s="2">
        <v>38</v>
      </c>
      <c r="J550" s="17">
        <v>13</v>
      </c>
      <c r="K550" s="17">
        <v>3</v>
      </c>
      <c r="L550" s="17">
        <v>25</v>
      </c>
      <c r="M550" s="17">
        <v>24</v>
      </c>
      <c r="N550" s="17">
        <v>6</v>
      </c>
      <c r="O550" s="2">
        <f t="shared" si="31"/>
        <v>71</v>
      </c>
    </row>
    <row r="551" spans="1:15" x14ac:dyDescent="0.2">
      <c r="A551" s="3" t="s">
        <v>40</v>
      </c>
      <c r="B551" s="3" t="s">
        <v>41</v>
      </c>
      <c r="C551" s="14" t="s">
        <v>24</v>
      </c>
      <c r="E551" s="3" t="s">
        <v>18</v>
      </c>
      <c r="F551" s="3" t="s">
        <v>19</v>
      </c>
      <c r="G551" s="3" t="s">
        <v>25</v>
      </c>
      <c r="H551" s="3" t="s">
        <v>21</v>
      </c>
      <c r="I551" s="3">
        <v>38</v>
      </c>
      <c r="J551" s="3">
        <v>18</v>
      </c>
      <c r="K551" s="3">
        <v>11</v>
      </c>
      <c r="L551" s="3">
        <v>25</v>
      </c>
      <c r="M551" s="3">
        <v>18</v>
      </c>
      <c r="N551" s="3">
        <v>0</v>
      </c>
      <c r="O551" s="3">
        <v>72</v>
      </c>
    </row>
    <row r="552" spans="1:15" x14ac:dyDescent="0.2">
      <c r="A552" s="5" t="s">
        <v>127</v>
      </c>
      <c r="B552" s="6" t="s">
        <v>128</v>
      </c>
      <c r="C552" s="14" t="s">
        <v>99</v>
      </c>
      <c r="D552" s="6"/>
      <c r="E552" s="3" t="s">
        <v>65</v>
      </c>
      <c r="F552" s="3" t="s">
        <v>66</v>
      </c>
      <c r="G552" s="3" t="s">
        <v>25</v>
      </c>
      <c r="H552" s="3" t="s">
        <v>67</v>
      </c>
      <c r="I552" s="3">
        <v>38</v>
      </c>
      <c r="J552" s="3">
        <v>18</v>
      </c>
      <c r="K552" s="3">
        <v>25</v>
      </c>
      <c r="L552" s="3">
        <v>14</v>
      </c>
      <c r="M552" s="3">
        <v>10</v>
      </c>
      <c r="N552" s="3">
        <v>6</v>
      </c>
      <c r="O552" s="3">
        <f>SUM(J552:N552)</f>
        <v>73</v>
      </c>
    </row>
    <row r="553" spans="1:15" x14ac:dyDescent="0.2">
      <c r="A553" s="3" t="s">
        <v>2115</v>
      </c>
      <c r="B553" s="3" t="s">
        <v>2116</v>
      </c>
      <c r="C553" s="14" t="s">
        <v>2117</v>
      </c>
      <c r="E553" s="3" t="s">
        <v>18</v>
      </c>
      <c r="F553" s="3" t="s">
        <v>2091</v>
      </c>
      <c r="G553" s="3" t="s">
        <v>25</v>
      </c>
      <c r="H553" s="3" t="s">
        <v>21</v>
      </c>
      <c r="I553" s="3">
        <v>38</v>
      </c>
      <c r="J553" s="3">
        <v>16</v>
      </c>
      <c r="K553" s="3">
        <v>6</v>
      </c>
      <c r="L553" s="3">
        <v>19</v>
      </c>
      <c r="M553" s="3">
        <v>18</v>
      </c>
      <c r="N553" s="3">
        <v>24</v>
      </c>
      <c r="O553" s="3">
        <v>83</v>
      </c>
    </row>
    <row r="554" spans="1:15" x14ac:dyDescent="0.2">
      <c r="A554" s="4" t="s">
        <v>1253</v>
      </c>
      <c r="B554" s="10" t="s">
        <v>1254</v>
      </c>
      <c r="C554" s="14" t="s">
        <v>1255</v>
      </c>
      <c r="D554" s="10"/>
      <c r="E554" s="3" t="s">
        <v>203</v>
      </c>
      <c r="F554" s="3" t="s">
        <v>1252</v>
      </c>
      <c r="G554" s="3" t="s">
        <v>25</v>
      </c>
      <c r="H554" s="3" t="s">
        <v>67</v>
      </c>
      <c r="I554" s="3">
        <v>38</v>
      </c>
      <c r="J554" s="3">
        <v>18</v>
      </c>
      <c r="K554" s="3">
        <v>25</v>
      </c>
      <c r="L554" s="3">
        <v>25</v>
      </c>
      <c r="M554" s="3">
        <v>30</v>
      </c>
      <c r="N554" s="3">
        <v>6</v>
      </c>
      <c r="O554" s="3">
        <f>SUM(J554:N554)</f>
        <v>104</v>
      </c>
    </row>
    <row r="555" spans="1:15" x14ac:dyDescent="0.2">
      <c r="A555" s="4" t="s">
        <v>799</v>
      </c>
      <c r="B555" s="10" t="s">
        <v>800</v>
      </c>
      <c r="C555" s="14" t="s">
        <v>782</v>
      </c>
      <c r="D555" s="10"/>
      <c r="E555" s="3" t="s">
        <v>65</v>
      </c>
      <c r="F555" s="3" t="s">
        <v>675</v>
      </c>
      <c r="G555" s="3" t="s">
        <v>25</v>
      </c>
      <c r="H555" s="3" t="s">
        <v>67</v>
      </c>
      <c r="I555" s="3">
        <v>38</v>
      </c>
      <c r="J555" s="3">
        <v>18</v>
      </c>
      <c r="K555" s="3">
        <v>25</v>
      </c>
      <c r="L555" s="3">
        <v>25</v>
      </c>
      <c r="M555" s="3">
        <v>20</v>
      </c>
      <c r="N555" s="3">
        <v>16</v>
      </c>
      <c r="O555" s="3">
        <f>SUM(J555:N555)</f>
        <v>104</v>
      </c>
    </row>
    <row r="556" spans="1:15" x14ac:dyDescent="0.2">
      <c r="A556" s="3" t="s">
        <v>2178</v>
      </c>
      <c r="B556" s="3" t="s">
        <v>2179</v>
      </c>
      <c r="C556" s="14" t="s">
        <v>2177</v>
      </c>
      <c r="E556" s="3" t="s">
        <v>324</v>
      </c>
      <c r="F556" s="3" t="s">
        <v>2170</v>
      </c>
      <c r="G556" s="3" t="s">
        <v>25</v>
      </c>
      <c r="H556" s="3" t="s">
        <v>21</v>
      </c>
      <c r="I556" s="3">
        <v>38</v>
      </c>
      <c r="J556" s="3">
        <v>18</v>
      </c>
      <c r="K556" s="3">
        <v>20</v>
      </c>
      <c r="L556" s="3">
        <v>25</v>
      </c>
      <c r="M556" s="3">
        <v>30</v>
      </c>
      <c r="N556" s="3">
        <v>35</v>
      </c>
      <c r="O556" s="3">
        <v>128</v>
      </c>
    </row>
    <row r="557" spans="1:15" x14ac:dyDescent="0.2">
      <c r="A557" s="3" t="s">
        <v>2175</v>
      </c>
      <c r="B557" s="3" t="s">
        <v>2176</v>
      </c>
      <c r="C557" s="14" t="s">
        <v>2177</v>
      </c>
      <c r="E557" s="3" t="s">
        <v>324</v>
      </c>
      <c r="F557" s="3" t="s">
        <v>2170</v>
      </c>
      <c r="G557" s="3" t="s">
        <v>25</v>
      </c>
      <c r="H557" s="3" t="s">
        <v>21</v>
      </c>
      <c r="I557" s="3">
        <v>38</v>
      </c>
      <c r="J557" s="3">
        <v>18</v>
      </c>
      <c r="K557" s="3">
        <v>20</v>
      </c>
      <c r="L557" s="3">
        <v>25</v>
      </c>
      <c r="M557" s="3">
        <v>30</v>
      </c>
      <c r="N557" s="3">
        <v>35</v>
      </c>
      <c r="O557" s="3">
        <v>128</v>
      </c>
    </row>
    <row r="558" spans="1:15" x14ac:dyDescent="0.2">
      <c r="A558" s="3" t="s">
        <v>2344</v>
      </c>
      <c r="B558" s="3" t="s">
        <v>2345</v>
      </c>
      <c r="C558" s="14" t="s">
        <v>2329</v>
      </c>
      <c r="E558" s="3" t="s">
        <v>2308</v>
      </c>
      <c r="F558" s="3" t="s">
        <v>2309</v>
      </c>
      <c r="G558" s="3" t="s">
        <v>25</v>
      </c>
      <c r="H558" s="3" t="s">
        <v>21</v>
      </c>
      <c r="I558" s="3">
        <v>39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0</v>
      </c>
    </row>
    <row r="559" spans="1:15" x14ac:dyDescent="0.2">
      <c r="A559" s="5" t="s">
        <v>129</v>
      </c>
      <c r="B559" s="6" t="s">
        <v>130</v>
      </c>
      <c r="C559" s="14" t="s">
        <v>99</v>
      </c>
      <c r="D559" s="6"/>
      <c r="E559" s="3" t="s">
        <v>65</v>
      </c>
      <c r="F559" s="3" t="s">
        <v>66</v>
      </c>
      <c r="G559" s="3" t="s">
        <v>25</v>
      </c>
      <c r="H559" s="3" t="s">
        <v>67</v>
      </c>
      <c r="I559" s="3">
        <v>39</v>
      </c>
      <c r="J559" s="3">
        <v>18</v>
      </c>
      <c r="K559" s="3">
        <v>25</v>
      </c>
      <c r="L559" s="3">
        <v>6</v>
      </c>
      <c r="M559" s="3">
        <v>6</v>
      </c>
      <c r="N559" s="3">
        <v>6</v>
      </c>
      <c r="O559" s="3">
        <f>SUM(J559:N559)</f>
        <v>61</v>
      </c>
    </row>
    <row r="560" spans="1:15" x14ac:dyDescent="0.2">
      <c r="A560" s="5" t="s">
        <v>125</v>
      </c>
      <c r="B560" s="6" t="s">
        <v>126</v>
      </c>
      <c r="C560" s="14" t="s">
        <v>99</v>
      </c>
      <c r="D560" s="6"/>
      <c r="E560" s="3" t="s">
        <v>65</v>
      </c>
      <c r="F560" s="3" t="s">
        <v>66</v>
      </c>
      <c r="G560" s="3" t="s">
        <v>25</v>
      </c>
      <c r="H560" s="3" t="s">
        <v>67</v>
      </c>
      <c r="I560" s="3">
        <v>39</v>
      </c>
      <c r="J560" s="3">
        <v>13</v>
      </c>
      <c r="K560" s="3">
        <v>22</v>
      </c>
      <c r="L560" s="3">
        <v>14</v>
      </c>
      <c r="M560" s="3">
        <v>16</v>
      </c>
      <c r="N560" s="3">
        <v>0</v>
      </c>
      <c r="O560" s="3">
        <f>SUM(J560:N560)</f>
        <v>65</v>
      </c>
    </row>
    <row r="561" spans="1:15" x14ac:dyDescent="0.2">
      <c r="A561" s="3" t="s">
        <v>2392</v>
      </c>
      <c r="B561" s="3" t="s">
        <v>2393</v>
      </c>
      <c r="C561" s="14" t="s">
        <v>2375</v>
      </c>
      <c r="E561" s="3" t="s">
        <v>2366</v>
      </c>
      <c r="F561" s="3" t="s">
        <v>2367</v>
      </c>
      <c r="G561" s="3" t="s">
        <v>25</v>
      </c>
      <c r="H561" s="3" t="s">
        <v>21</v>
      </c>
      <c r="I561" s="3">
        <v>40</v>
      </c>
      <c r="J561" s="3">
        <v>0</v>
      </c>
      <c r="K561" s="3">
        <v>0</v>
      </c>
      <c r="L561" s="3">
        <v>0</v>
      </c>
      <c r="M561" s="3">
        <v>8</v>
      </c>
      <c r="N561" s="3">
        <v>9</v>
      </c>
      <c r="O561" s="3">
        <v>17</v>
      </c>
    </row>
    <row r="562" spans="1:15" x14ac:dyDescent="0.2">
      <c r="A562" s="4" t="s">
        <v>615</v>
      </c>
      <c r="B562" s="10" t="s">
        <v>616</v>
      </c>
      <c r="C562" s="14" t="s">
        <v>602</v>
      </c>
      <c r="D562" s="10"/>
      <c r="E562" s="3" t="s">
        <v>576</v>
      </c>
      <c r="F562" s="3" t="s">
        <v>577</v>
      </c>
      <c r="G562" s="3" t="s">
        <v>25</v>
      </c>
      <c r="H562" s="3" t="s">
        <v>21</v>
      </c>
      <c r="I562" s="3">
        <v>40</v>
      </c>
      <c r="J562" s="3">
        <v>8</v>
      </c>
      <c r="K562" s="3">
        <v>0</v>
      </c>
      <c r="L562" s="3">
        <v>4</v>
      </c>
      <c r="M562" s="3">
        <v>8</v>
      </c>
      <c r="N562" s="3">
        <v>0</v>
      </c>
      <c r="O562" s="3">
        <f t="shared" ref="O562:O571" si="32">SUM(J562:N562)</f>
        <v>20</v>
      </c>
    </row>
    <row r="563" spans="1:15" x14ac:dyDescent="0.2">
      <c r="A563" s="4" t="s">
        <v>1624</v>
      </c>
      <c r="B563" s="10" t="s">
        <v>1625</v>
      </c>
      <c r="C563" s="14" t="s">
        <v>1567</v>
      </c>
      <c r="D563" s="10"/>
      <c r="E563" s="3" t="s">
        <v>1501</v>
      </c>
      <c r="F563" s="3" t="s">
        <v>1502</v>
      </c>
      <c r="G563" s="3" t="s">
        <v>25</v>
      </c>
      <c r="H563" s="3" t="s">
        <v>67</v>
      </c>
      <c r="I563" s="3">
        <v>40</v>
      </c>
      <c r="J563" s="3">
        <v>18</v>
      </c>
      <c r="K563" s="3">
        <v>25</v>
      </c>
      <c r="L563" s="3">
        <v>25</v>
      </c>
      <c r="M563" s="3">
        <v>6</v>
      </c>
      <c r="N563" s="3">
        <v>6</v>
      </c>
      <c r="O563" s="3">
        <f t="shared" si="32"/>
        <v>80</v>
      </c>
    </row>
    <row r="564" spans="1:15" x14ac:dyDescent="0.2">
      <c r="A564" s="4" t="s">
        <v>544</v>
      </c>
      <c r="B564" s="10" t="s">
        <v>545</v>
      </c>
      <c r="C564" s="14" t="s">
        <v>472</v>
      </c>
      <c r="D564" s="10"/>
      <c r="E564" s="3" t="s">
        <v>203</v>
      </c>
      <c r="F564" s="3" t="s">
        <v>423</v>
      </c>
      <c r="G564" s="3" t="s">
        <v>25</v>
      </c>
      <c r="H564" s="3" t="s">
        <v>21</v>
      </c>
      <c r="I564" s="3">
        <v>41</v>
      </c>
      <c r="J564" s="3">
        <v>0</v>
      </c>
      <c r="K564" s="3">
        <v>5</v>
      </c>
      <c r="L564" s="3">
        <v>0</v>
      </c>
      <c r="M564" s="3">
        <v>0</v>
      </c>
      <c r="N564" s="3">
        <v>0</v>
      </c>
      <c r="O564" s="3">
        <f t="shared" si="32"/>
        <v>5</v>
      </c>
    </row>
    <row r="565" spans="1:15" x14ac:dyDescent="0.2">
      <c r="A565" s="4" t="s">
        <v>1320</v>
      </c>
      <c r="B565" s="10" t="s">
        <v>1321</v>
      </c>
      <c r="C565" s="14" t="s">
        <v>1319</v>
      </c>
      <c r="D565" s="10"/>
      <c r="E565" s="3" t="s">
        <v>203</v>
      </c>
      <c r="F565" s="3" t="s">
        <v>1268</v>
      </c>
      <c r="G565" s="3" t="s">
        <v>25</v>
      </c>
      <c r="H565" s="3" t="s">
        <v>21</v>
      </c>
      <c r="I565" s="3">
        <v>41</v>
      </c>
      <c r="J565" s="3">
        <v>0</v>
      </c>
      <c r="K565" s="3">
        <v>0</v>
      </c>
      <c r="L565" s="3">
        <v>4</v>
      </c>
      <c r="M565" s="3">
        <v>18</v>
      </c>
      <c r="N565" s="3">
        <v>0</v>
      </c>
      <c r="O565" s="3">
        <f t="shared" si="32"/>
        <v>22</v>
      </c>
    </row>
    <row r="566" spans="1:15" x14ac:dyDescent="0.2">
      <c r="A566" s="4" t="s">
        <v>1879</v>
      </c>
      <c r="B566" s="10" t="s">
        <v>1880</v>
      </c>
      <c r="C566" s="14" t="s">
        <v>1866</v>
      </c>
      <c r="D566" s="10"/>
      <c r="E566" s="3" t="s">
        <v>1744</v>
      </c>
      <c r="F566" s="3" t="s">
        <v>1744</v>
      </c>
      <c r="G566" s="3" t="s">
        <v>25</v>
      </c>
      <c r="H566" s="3" t="s">
        <v>21</v>
      </c>
      <c r="I566" s="3">
        <v>41</v>
      </c>
      <c r="J566" s="3">
        <v>3</v>
      </c>
      <c r="K566" s="3">
        <v>20</v>
      </c>
      <c r="L566" s="3">
        <v>4</v>
      </c>
      <c r="M566" s="3">
        <v>8</v>
      </c>
      <c r="N566" s="3">
        <v>0</v>
      </c>
      <c r="O566" s="3">
        <f t="shared" si="32"/>
        <v>35</v>
      </c>
    </row>
    <row r="567" spans="1:15" x14ac:dyDescent="0.2">
      <c r="A567" s="9" t="s">
        <v>177</v>
      </c>
      <c r="B567" s="10" t="s">
        <v>178</v>
      </c>
      <c r="C567" s="14" t="s">
        <v>176</v>
      </c>
      <c r="D567" s="10"/>
      <c r="E567" s="3" t="s">
        <v>144</v>
      </c>
      <c r="F567" s="3" t="s">
        <v>145</v>
      </c>
      <c r="G567" s="3" t="s">
        <v>25</v>
      </c>
      <c r="H567" s="3" t="s">
        <v>21</v>
      </c>
      <c r="I567" s="3">
        <v>41</v>
      </c>
      <c r="J567" s="3">
        <v>6</v>
      </c>
      <c r="K567" s="3">
        <v>20</v>
      </c>
      <c r="L567" s="3">
        <v>10</v>
      </c>
      <c r="M567" s="3">
        <v>8</v>
      </c>
      <c r="N567" s="3">
        <v>0</v>
      </c>
      <c r="O567" s="3">
        <f t="shared" si="32"/>
        <v>44</v>
      </c>
    </row>
    <row r="568" spans="1:15" x14ac:dyDescent="0.2">
      <c r="A568" s="4" t="s">
        <v>964</v>
      </c>
      <c r="B568" s="10" t="s">
        <v>965</v>
      </c>
      <c r="C568" s="14" t="s">
        <v>947</v>
      </c>
      <c r="D568" s="10"/>
      <c r="E568" s="3" t="s">
        <v>894</v>
      </c>
      <c r="F568" s="3" t="s">
        <v>895</v>
      </c>
      <c r="G568" s="3" t="s">
        <v>25</v>
      </c>
      <c r="H568" s="3" t="s">
        <v>21</v>
      </c>
      <c r="I568" s="3">
        <v>41</v>
      </c>
      <c r="J568" s="3">
        <v>12</v>
      </c>
      <c r="K568" s="3">
        <v>0</v>
      </c>
      <c r="L568" s="3">
        <v>19</v>
      </c>
      <c r="M568" s="3">
        <v>18</v>
      </c>
      <c r="N568" s="3">
        <v>0</v>
      </c>
      <c r="O568" s="3">
        <f t="shared" si="32"/>
        <v>49</v>
      </c>
    </row>
    <row r="569" spans="1:15" x14ac:dyDescent="0.2">
      <c r="A569" s="4" t="s">
        <v>1948</v>
      </c>
      <c r="B569" s="10" t="s">
        <v>1949</v>
      </c>
      <c r="C569" s="14" t="s">
        <v>1866</v>
      </c>
      <c r="D569" s="10"/>
      <c r="E569" s="3" t="s">
        <v>1744</v>
      </c>
      <c r="F569" s="3" t="s">
        <v>1744</v>
      </c>
      <c r="G569" s="3" t="s">
        <v>25</v>
      </c>
      <c r="H569" s="3" t="s">
        <v>21</v>
      </c>
      <c r="I569" s="3">
        <v>41</v>
      </c>
      <c r="J569" s="3">
        <v>18</v>
      </c>
      <c r="K569" s="3">
        <v>0</v>
      </c>
      <c r="L569" s="3">
        <v>10</v>
      </c>
      <c r="M569" s="3">
        <v>8</v>
      </c>
      <c r="N569" s="3">
        <v>24</v>
      </c>
      <c r="O569" s="3">
        <f t="shared" si="32"/>
        <v>60</v>
      </c>
    </row>
    <row r="570" spans="1:15" x14ac:dyDescent="0.2">
      <c r="A570" s="5" t="s">
        <v>107</v>
      </c>
      <c r="B570" s="6" t="s">
        <v>108</v>
      </c>
      <c r="C570" s="14" t="s">
        <v>99</v>
      </c>
      <c r="D570" s="6"/>
      <c r="E570" s="3" t="s">
        <v>65</v>
      </c>
      <c r="F570" s="3" t="s">
        <v>66</v>
      </c>
      <c r="G570" s="3" t="s">
        <v>25</v>
      </c>
      <c r="H570" s="3" t="s">
        <v>67</v>
      </c>
      <c r="I570" s="3">
        <v>41</v>
      </c>
      <c r="J570" s="3">
        <v>18</v>
      </c>
      <c r="K570" s="3">
        <v>22</v>
      </c>
      <c r="L570" s="3">
        <v>14</v>
      </c>
      <c r="M570" s="3">
        <v>6</v>
      </c>
      <c r="N570" s="3">
        <v>6</v>
      </c>
      <c r="O570" s="3">
        <f t="shared" si="32"/>
        <v>66</v>
      </c>
    </row>
    <row r="571" spans="1:15" x14ac:dyDescent="0.2">
      <c r="A571" s="4" t="s">
        <v>1338</v>
      </c>
      <c r="B571" s="10" t="s">
        <v>1339</v>
      </c>
      <c r="C571" s="14" t="s">
        <v>1319</v>
      </c>
      <c r="D571" s="10" t="s">
        <v>1340</v>
      </c>
      <c r="E571" s="3" t="s">
        <v>203</v>
      </c>
      <c r="F571" s="3" t="s">
        <v>1268</v>
      </c>
      <c r="G571" s="3" t="s">
        <v>25</v>
      </c>
      <c r="H571" s="3" t="s">
        <v>21</v>
      </c>
      <c r="I571" s="3">
        <v>41</v>
      </c>
      <c r="J571" s="3">
        <v>3</v>
      </c>
      <c r="K571" s="3">
        <v>0</v>
      </c>
      <c r="L571" s="3">
        <v>25</v>
      </c>
      <c r="M571" s="3">
        <v>8</v>
      </c>
      <c r="N571" s="3">
        <v>35</v>
      </c>
      <c r="O571" s="3">
        <f t="shared" si="32"/>
        <v>71</v>
      </c>
    </row>
    <row r="572" spans="1:15" x14ac:dyDescent="0.2">
      <c r="A572" s="3" t="s">
        <v>2212</v>
      </c>
      <c r="B572" s="3" t="s">
        <v>2213</v>
      </c>
      <c r="C572" s="14" t="s">
        <v>2177</v>
      </c>
      <c r="E572" s="3" t="s">
        <v>324</v>
      </c>
      <c r="F572" s="3" t="s">
        <v>2170</v>
      </c>
      <c r="G572" s="3" t="s">
        <v>25</v>
      </c>
      <c r="H572" s="3" t="s">
        <v>21</v>
      </c>
      <c r="I572" s="3">
        <v>41</v>
      </c>
      <c r="J572" s="3">
        <v>17</v>
      </c>
      <c r="K572" s="3">
        <v>19</v>
      </c>
      <c r="L572" s="3">
        <v>21</v>
      </c>
      <c r="M572" s="3">
        <v>28</v>
      </c>
      <c r="N572" s="3">
        <v>33</v>
      </c>
      <c r="O572" s="3">
        <v>118</v>
      </c>
    </row>
    <row r="573" spans="1:15" x14ac:dyDescent="0.2">
      <c r="A573" s="3" t="s">
        <v>2355</v>
      </c>
      <c r="B573" s="3" t="s">
        <v>2356</v>
      </c>
      <c r="C573" s="14" t="s">
        <v>2354</v>
      </c>
      <c r="E573" s="3" t="s">
        <v>2308</v>
      </c>
      <c r="F573" s="3" t="s">
        <v>2309</v>
      </c>
      <c r="G573" s="3" t="s">
        <v>25</v>
      </c>
      <c r="H573" s="3" t="s">
        <v>67</v>
      </c>
      <c r="I573" s="3">
        <v>42</v>
      </c>
      <c r="J573" s="3">
        <v>18</v>
      </c>
      <c r="K573" s="3">
        <v>25</v>
      </c>
      <c r="L573" s="3">
        <v>25</v>
      </c>
      <c r="M573" s="3">
        <v>30</v>
      </c>
      <c r="N573" s="3">
        <v>30</v>
      </c>
      <c r="O573" s="3">
        <v>128</v>
      </c>
    </row>
    <row r="574" spans="1:15" x14ac:dyDescent="0.2">
      <c r="A574" s="4" t="s">
        <v>357</v>
      </c>
      <c r="B574" s="10" t="s">
        <v>358</v>
      </c>
      <c r="C574" s="14" t="s">
        <v>356</v>
      </c>
      <c r="D574" s="10"/>
      <c r="E574" s="3" t="s">
        <v>203</v>
      </c>
      <c r="F574" s="3" t="s">
        <v>332</v>
      </c>
      <c r="G574" s="3" t="s">
        <v>25</v>
      </c>
      <c r="H574" s="3" t="s">
        <v>21</v>
      </c>
      <c r="I574" s="3">
        <v>43</v>
      </c>
      <c r="J574" s="3">
        <v>0</v>
      </c>
      <c r="K574" s="3">
        <v>0</v>
      </c>
      <c r="L574" s="3">
        <v>10</v>
      </c>
      <c r="M574" s="3">
        <v>0</v>
      </c>
      <c r="O574" s="3">
        <f>SUM(J574:N574)</f>
        <v>10</v>
      </c>
    </row>
    <row r="575" spans="1:15" x14ac:dyDescent="0.2">
      <c r="A575" s="4" t="s">
        <v>1167</v>
      </c>
      <c r="B575" s="10" t="s">
        <v>1168</v>
      </c>
      <c r="C575" s="14" t="s">
        <v>1164</v>
      </c>
      <c r="D575" s="10"/>
      <c r="E575" s="3" t="s">
        <v>576</v>
      </c>
      <c r="F575" s="3" t="s">
        <v>1143</v>
      </c>
      <c r="G575" s="3" t="s">
        <v>25</v>
      </c>
      <c r="H575" s="3" t="s">
        <v>21</v>
      </c>
      <c r="I575" s="3">
        <v>43</v>
      </c>
      <c r="J575" s="3">
        <v>18</v>
      </c>
      <c r="K575" s="3">
        <v>10</v>
      </c>
      <c r="L575" s="3">
        <v>4</v>
      </c>
      <c r="M575" s="3">
        <v>8</v>
      </c>
      <c r="N575" s="3">
        <v>0</v>
      </c>
      <c r="O575" s="3">
        <f>SUM(J575:N575)</f>
        <v>40</v>
      </c>
    </row>
    <row r="576" spans="1:15" x14ac:dyDescent="0.2">
      <c r="A576" s="4" t="s">
        <v>641</v>
      </c>
      <c r="B576" s="10" t="s">
        <v>642</v>
      </c>
      <c r="C576" s="14" t="s">
        <v>602</v>
      </c>
      <c r="D576" s="10"/>
      <c r="E576" s="3" t="s">
        <v>576</v>
      </c>
      <c r="F576" s="3" t="s">
        <v>577</v>
      </c>
      <c r="G576" s="3" t="s">
        <v>25</v>
      </c>
      <c r="H576" s="3" t="s">
        <v>21</v>
      </c>
      <c r="I576" s="3">
        <v>43</v>
      </c>
      <c r="J576" s="3">
        <v>12</v>
      </c>
      <c r="K576" s="3">
        <v>20</v>
      </c>
      <c r="L576" s="3">
        <v>4</v>
      </c>
      <c r="M576" s="3">
        <v>8</v>
      </c>
      <c r="N576" s="3">
        <v>15</v>
      </c>
      <c r="O576" s="3">
        <f>SUM(J576:N576)</f>
        <v>59</v>
      </c>
    </row>
    <row r="577" spans="1:15" x14ac:dyDescent="0.2">
      <c r="A577" s="3" t="s">
        <v>42</v>
      </c>
      <c r="B577" s="3" t="s">
        <v>43</v>
      </c>
      <c r="C577" s="14" t="s">
        <v>24</v>
      </c>
      <c r="E577" s="3" t="s">
        <v>18</v>
      </c>
      <c r="F577" s="3" t="s">
        <v>19</v>
      </c>
      <c r="G577" s="3" t="s">
        <v>25</v>
      </c>
      <c r="H577" s="3" t="s">
        <v>21</v>
      </c>
      <c r="I577" s="3">
        <v>43</v>
      </c>
      <c r="J577" s="3">
        <v>18</v>
      </c>
      <c r="K577" s="3">
        <v>20</v>
      </c>
      <c r="L577" s="3">
        <v>25</v>
      </c>
      <c r="M577" s="3">
        <v>0</v>
      </c>
      <c r="N577" s="3">
        <v>15</v>
      </c>
      <c r="O577" s="3">
        <v>78</v>
      </c>
    </row>
    <row r="578" spans="1:15" x14ac:dyDescent="0.2">
      <c r="A578" s="4" t="s">
        <v>1200</v>
      </c>
      <c r="B578" s="10" t="s">
        <v>1201</v>
      </c>
      <c r="C578" s="14" t="s">
        <v>1199</v>
      </c>
      <c r="D578" s="10"/>
      <c r="E578" s="3" t="s">
        <v>280</v>
      </c>
      <c r="F578" s="3" t="s">
        <v>1180</v>
      </c>
      <c r="G578" s="3" t="s">
        <v>25</v>
      </c>
      <c r="H578" s="3" t="s">
        <v>21</v>
      </c>
      <c r="I578" s="3">
        <v>43</v>
      </c>
      <c r="J578" s="3">
        <v>18</v>
      </c>
      <c r="K578" s="3">
        <v>20</v>
      </c>
      <c r="L578" s="3">
        <v>25</v>
      </c>
      <c r="M578" s="3">
        <v>8</v>
      </c>
      <c r="N578" s="3">
        <v>24</v>
      </c>
      <c r="O578" s="3">
        <f t="shared" ref="O578:O585" si="33">SUM(J578:N578)</f>
        <v>95</v>
      </c>
    </row>
    <row r="579" spans="1:15" x14ac:dyDescent="0.2">
      <c r="A579" s="4" t="s">
        <v>253</v>
      </c>
      <c r="B579" s="10" t="s">
        <v>254</v>
      </c>
      <c r="C579" s="14" t="s">
        <v>232</v>
      </c>
      <c r="D579" s="10"/>
      <c r="E579" s="3" t="s">
        <v>203</v>
      </c>
      <c r="F579" s="3" t="s">
        <v>204</v>
      </c>
      <c r="G579" s="3" t="s">
        <v>25</v>
      </c>
      <c r="H579" s="3" t="s">
        <v>21</v>
      </c>
      <c r="I579" s="3">
        <v>44</v>
      </c>
      <c r="J579" s="3">
        <v>6</v>
      </c>
      <c r="K579" s="3">
        <v>6</v>
      </c>
      <c r="L579" s="3">
        <v>6</v>
      </c>
      <c r="M579" s="3">
        <v>0</v>
      </c>
      <c r="N579" s="3">
        <v>0</v>
      </c>
      <c r="O579" s="3">
        <f t="shared" si="33"/>
        <v>18</v>
      </c>
    </row>
    <row r="580" spans="1:15" x14ac:dyDescent="0.2">
      <c r="A580" s="4" t="s">
        <v>1222</v>
      </c>
      <c r="B580" s="10" t="s">
        <v>1223</v>
      </c>
      <c r="C580" s="14" t="s">
        <v>1199</v>
      </c>
      <c r="D580" s="10"/>
      <c r="E580" s="3" t="s">
        <v>280</v>
      </c>
      <c r="F580" s="3" t="s">
        <v>1180</v>
      </c>
      <c r="G580" s="3" t="s">
        <v>25</v>
      </c>
      <c r="H580" s="3" t="s">
        <v>21</v>
      </c>
      <c r="I580" s="3">
        <v>44</v>
      </c>
      <c r="J580" s="3">
        <v>18</v>
      </c>
      <c r="K580" s="3">
        <v>0</v>
      </c>
      <c r="L580" s="3">
        <v>10</v>
      </c>
      <c r="M580" s="3">
        <v>8</v>
      </c>
      <c r="N580" s="3">
        <v>0</v>
      </c>
      <c r="O580" s="3">
        <f t="shared" si="33"/>
        <v>36</v>
      </c>
    </row>
    <row r="581" spans="1:15" x14ac:dyDescent="0.2">
      <c r="A581" s="4" t="s">
        <v>1334</v>
      </c>
      <c r="B581" s="10" t="s">
        <v>1335</v>
      </c>
      <c r="C581" s="14" t="s">
        <v>1319</v>
      </c>
      <c r="D581" s="10"/>
      <c r="E581" s="3" t="s">
        <v>203</v>
      </c>
      <c r="F581" s="3" t="s">
        <v>1268</v>
      </c>
      <c r="G581" s="3" t="s">
        <v>25</v>
      </c>
      <c r="H581" s="3" t="s">
        <v>21</v>
      </c>
      <c r="I581" s="3">
        <v>44</v>
      </c>
      <c r="J581" s="3">
        <v>18</v>
      </c>
      <c r="K581" s="3">
        <v>0</v>
      </c>
      <c r="L581" s="3">
        <v>21</v>
      </c>
      <c r="M581" s="3">
        <v>0</v>
      </c>
      <c r="N581" s="3">
        <v>0</v>
      </c>
      <c r="O581" s="3">
        <f t="shared" si="33"/>
        <v>39</v>
      </c>
    </row>
    <row r="582" spans="1:15" x14ac:dyDescent="0.2">
      <c r="A582" s="4" t="s">
        <v>1914</v>
      </c>
      <c r="B582" s="10" t="s">
        <v>1915</v>
      </c>
      <c r="C582" s="14" t="s">
        <v>1866</v>
      </c>
      <c r="D582" s="10"/>
      <c r="E582" s="3" t="s">
        <v>1744</v>
      </c>
      <c r="F582" s="3" t="s">
        <v>1744</v>
      </c>
      <c r="G582" s="3" t="s">
        <v>25</v>
      </c>
      <c r="H582" s="3" t="s">
        <v>21</v>
      </c>
      <c r="I582" s="3">
        <v>44</v>
      </c>
      <c r="J582" s="3">
        <v>12</v>
      </c>
      <c r="K582" s="3">
        <v>20</v>
      </c>
      <c r="L582" s="3">
        <v>4</v>
      </c>
      <c r="M582" s="3">
        <v>8</v>
      </c>
      <c r="N582" s="3">
        <v>0</v>
      </c>
      <c r="O582" s="3">
        <f t="shared" si="33"/>
        <v>44</v>
      </c>
    </row>
    <row r="583" spans="1:15" x14ac:dyDescent="0.2">
      <c r="A583" s="4" t="s">
        <v>1942</v>
      </c>
      <c r="B583" s="10" t="s">
        <v>1943</v>
      </c>
      <c r="C583" s="14" t="s">
        <v>1866</v>
      </c>
      <c r="D583" s="10"/>
      <c r="E583" s="3" t="s">
        <v>1744</v>
      </c>
      <c r="F583" s="3" t="s">
        <v>1744</v>
      </c>
      <c r="G583" s="3" t="s">
        <v>25</v>
      </c>
      <c r="H583" s="3" t="s">
        <v>21</v>
      </c>
      <c r="I583" s="3">
        <v>44</v>
      </c>
      <c r="J583" s="3">
        <v>18</v>
      </c>
      <c r="K583" s="3">
        <v>11</v>
      </c>
      <c r="L583" s="3">
        <v>10</v>
      </c>
      <c r="M583" s="3">
        <v>8</v>
      </c>
      <c r="N583" s="3">
        <v>0</v>
      </c>
      <c r="O583" s="3">
        <f t="shared" si="33"/>
        <v>47</v>
      </c>
    </row>
    <row r="584" spans="1:15" x14ac:dyDescent="0.2">
      <c r="A584" s="4" t="s">
        <v>1946</v>
      </c>
      <c r="B584" s="10" t="s">
        <v>1947</v>
      </c>
      <c r="C584" s="14" t="s">
        <v>1866</v>
      </c>
      <c r="D584" s="10"/>
      <c r="E584" s="3" t="s">
        <v>1744</v>
      </c>
      <c r="F584" s="3" t="s">
        <v>1744</v>
      </c>
      <c r="G584" s="3" t="s">
        <v>25</v>
      </c>
      <c r="H584" s="3" t="s">
        <v>21</v>
      </c>
      <c r="I584" s="3">
        <v>44</v>
      </c>
      <c r="J584" s="3">
        <v>18</v>
      </c>
      <c r="K584" s="3">
        <v>0</v>
      </c>
      <c r="L584" s="3">
        <v>25</v>
      </c>
      <c r="M584" s="3">
        <v>18</v>
      </c>
      <c r="N584" s="3">
        <v>0</v>
      </c>
      <c r="O584" s="3">
        <f t="shared" si="33"/>
        <v>61</v>
      </c>
    </row>
    <row r="585" spans="1:15" x14ac:dyDescent="0.2">
      <c r="A585" s="4" t="s">
        <v>518</v>
      </c>
      <c r="B585" s="10" t="s">
        <v>519</v>
      </c>
      <c r="C585" s="14" t="s">
        <v>472</v>
      </c>
      <c r="D585" s="10"/>
      <c r="E585" s="3" t="s">
        <v>203</v>
      </c>
      <c r="F585" s="3" t="s">
        <v>423</v>
      </c>
      <c r="G585" s="3" t="s">
        <v>25</v>
      </c>
      <c r="H585" s="3" t="s">
        <v>21</v>
      </c>
      <c r="I585" s="3">
        <v>44</v>
      </c>
      <c r="J585" s="3">
        <v>18</v>
      </c>
      <c r="K585" s="3">
        <v>14</v>
      </c>
      <c r="L585" s="3">
        <v>25</v>
      </c>
      <c r="M585" s="3">
        <v>0</v>
      </c>
      <c r="N585" s="3">
        <v>15</v>
      </c>
      <c r="O585" s="3">
        <f t="shared" si="33"/>
        <v>72</v>
      </c>
    </row>
    <row r="586" spans="1:15" x14ac:dyDescent="0.2">
      <c r="A586" s="3" t="s">
        <v>2359</v>
      </c>
      <c r="B586" s="3" t="s">
        <v>2360</v>
      </c>
      <c r="C586" s="14" t="s">
        <v>2361</v>
      </c>
      <c r="E586" s="3" t="s">
        <v>2308</v>
      </c>
      <c r="F586" s="3" t="s">
        <v>2362</v>
      </c>
      <c r="G586" s="3" t="s">
        <v>25</v>
      </c>
      <c r="H586" s="3" t="s">
        <v>21</v>
      </c>
      <c r="I586" s="3">
        <v>44</v>
      </c>
      <c r="J586" s="3">
        <v>15</v>
      </c>
      <c r="K586" s="3">
        <v>20</v>
      </c>
      <c r="L586" s="3">
        <v>25</v>
      </c>
      <c r="M586" s="3">
        <v>18</v>
      </c>
      <c r="N586" s="3">
        <v>0</v>
      </c>
      <c r="O586" s="3">
        <v>78</v>
      </c>
    </row>
    <row r="587" spans="1:15" x14ac:dyDescent="0.2">
      <c r="A587" s="4" t="s">
        <v>1206</v>
      </c>
      <c r="B587" s="10" t="s">
        <v>1207</v>
      </c>
      <c r="C587" s="14" t="s">
        <v>1199</v>
      </c>
      <c r="D587" s="10"/>
      <c r="E587" s="3" t="s">
        <v>280</v>
      </c>
      <c r="F587" s="3" t="s">
        <v>1180</v>
      </c>
      <c r="G587" s="3" t="s">
        <v>25</v>
      </c>
      <c r="H587" s="3" t="s">
        <v>21</v>
      </c>
      <c r="I587" s="3">
        <v>44</v>
      </c>
      <c r="J587" s="3">
        <v>18</v>
      </c>
      <c r="K587" s="3">
        <v>11</v>
      </c>
      <c r="L587" s="3">
        <v>25</v>
      </c>
      <c r="M587" s="3">
        <v>30</v>
      </c>
      <c r="N587" s="3">
        <v>0</v>
      </c>
      <c r="O587" s="3">
        <f>SUM(J587:N587)</f>
        <v>84</v>
      </c>
    </row>
    <row r="588" spans="1:15" x14ac:dyDescent="0.2">
      <c r="A588" s="5" t="s">
        <v>131</v>
      </c>
      <c r="B588" s="6" t="s">
        <v>132</v>
      </c>
      <c r="C588" s="14" t="s">
        <v>99</v>
      </c>
      <c r="D588" s="6"/>
      <c r="E588" s="3" t="s">
        <v>65</v>
      </c>
      <c r="F588" s="3" t="s">
        <v>66</v>
      </c>
      <c r="G588" s="3" t="s">
        <v>25</v>
      </c>
      <c r="H588" s="3" t="s">
        <v>67</v>
      </c>
      <c r="I588" s="3">
        <v>44</v>
      </c>
      <c r="J588" s="3">
        <v>18</v>
      </c>
      <c r="K588" s="3">
        <v>25</v>
      </c>
      <c r="L588" s="3">
        <v>14</v>
      </c>
      <c r="M588" s="3">
        <v>30</v>
      </c>
      <c r="N588" s="3">
        <v>6</v>
      </c>
      <c r="O588" s="3">
        <f>SUM(J588:N588)</f>
        <v>93</v>
      </c>
    </row>
    <row r="589" spans="1:15" x14ac:dyDescent="0.2">
      <c r="A589" s="4" t="s">
        <v>1875</v>
      </c>
      <c r="B589" s="10" t="s">
        <v>1876</v>
      </c>
      <c r="C589" s="14" t="s">
        <v>1866</v>
      </c>
      <c r="D589" s="10"/>
      <c r="E589" s="3" t="s">
        <v>1744</v>
      </c>
      <c r="F589" s="3" t="s">
        <v>1744</v>
      </c>
      <c r="G589" s="3" t="s">
        <v>25</v>
      </c>
      <c r="H589" s="3" t="s">
        <v>21</v>
      </c>
      <c r="I589" s="3">
        <v>45</v>
      </c>
      <c r="J589" s="3">
        <v>18</v>
      </c>
      <c r="K589" s="3">
        <v>11</v>
      </c>
      <c r="L589" s="3">
        <v>21</v>
      </c>
      <c r="M589" s="3">
        <v>8</v>
      </c>
      <c r="N589" s="3">
        <v>0</v>
      </c>
      <c r="O589" s="3">
        <f>SUM(J589:N589)</f>
        <v>58</v>
      </c>
    </row>
    <row r="590" spans="1:15" x14ac:dyDescent="0.2">
      <c r="A590" s="4" t="s">
        <v>1224</v>
      </c>
      <c r="B590" s="10" t="s">
        <v>1225</v>
      </c>
      <c r="C590" s="14" t="s">
        <v>1199</v>
      </c>
      <c r="D590" s="10"/>
      <c r="E590" s="3" t="s">
        <v>280</v>
      </c>
      <c r="F590" s="3" t="s">
        <v>1180</v>
      </c>
      <c r="G590" s="3" t="s">
        <v>25</v>
      </c>
      <c r="H590" s="3" t="s">
        <v>21</v>
      </c>
      <c r="I590" s="3">
        <v>46</v>
      </c>
      <c r="J590" s="3">
        <v>0</v>
      </c>
      <c r="K590" s="3">
        <v>20</v>
      </c>
      <c r="L590" s="3">
        <v>0</v>
      </c>
      <c r="M590" s="3">
        <v>8</v>
      </c>
      <c r="N590" s="3">
        <v>0</v>
      </c>
      <c r="O590" s="3">
        <f>SUM(J590:N590)</f>
        <v>28</v>
      </c>
    </row>
    <row r="591" spans="1:15" x14ac:dyDescent="0.2">
      <c r="A591" s="3" t="s">
        <v>2352</v>
      </c>
      <c r="B591" s="3" t="s">
        <v>2353</v>
      </c>
      <c r="C591" s="14" t="s">
        <v>2354</v>
      </c>
      <c r="E591" s="3" t="s">
        <v>2308</v>
      </c>
      <c r="F591" s="3" t="s">
        <v>2309</v>
      </c>
      <c r="G591" s="3" t="s">
        <v>25</v>
      </c>
      <c r="H591" s="3" t="s">
        <v>67</v>
      </c>
      <c r="I591" s="3">
        <v>46</v>
      </c>
      <c r="J591" s="3">
        <v>18</v>
      </c>
      <c r="K591" s="3">
        <v>25</v>
      </c>
      <c r="L591" s="3">
        <v>14</v>
      </c>
      <c r="M591" s="3">
        <v>20</v>
      </c>
      <c r="N591" s="3">
        <v>30</v>
      </c>
      <c r="O591" s="3">
        <v>107</v>
      </c>
    </row>
    <row r="592" spans="1:15" x14ac:dyDescent="0.2">
      <c r="A592" s="4" t="s">
        <v>1930</v>
      </c>
      <c r="B592" s="10" t="s">
        <v>1931</v>
      </c>
      <c r="C592" s="14" t="s">
        <v>1866</v>
      </c>
      <c r="D592" s="10"/>
      <c r="E592" s="3" t="s">
        <v>1744</v>
      </c>
      <c r="F592" s="3" t="s">
        <v>1744</v>
      </c>
      <c r="G592" s="3" t="s">
        <v>25</v>
      </c>
      <c r="H592" s="3" t="s">
        <v>21</v>
      </c>
      <c r="I592" s="3">
        <v>47</v>
      </c>
      <c r="J592" s="3">
        <v>6</v>
      </c>
      <c r="K592" s="3">
        <v>0</v>
      </c>
      <c r="L592" s="3">
        <v>0</v>
      </c>
      <c r="M592" s="3">
        <v>8</v>
      </c>
      <c r="N592" s="3">
        <v>0</v>
      </c>
      <c r="O592" s="3">
        <f t="shared" ref="O592:O614" si="34">SUM(J592:N592)</f>
        <v>14</v>
      </c>
    </row>
    <row r="593" spans="1:15" x14ac:dyDescent="0.2">
      <c r="A593" s="4" t="s">
        <v>1362</v>
      </c>
      <c r="B593" s="10" t="s">
        <v>1363</v>
      </c>
      <c r="C593" s="14" t="s">
        <v>1319</v>
      </c>
      <c r="D593" s="10"/>
      <c r="E593" s="3" t="s">
        <v>203</v>
      </c>
      <c r="F593" s="3" t="s">
        <v>1268</v>
      </c>
      <c r="G593" s="3" t="s">
        <v>25</v>
      </c>
      <c r="H593" s="3" t="s">
        <v>21</v>
      </c>
      <c r="I593" s="3">
        <v>47</v>
      </c>
      <c r="J593" s="3">
        <v>18</v>
      </c>
      <c r="K593" s="3">
        <v>0</v>
      </c>
      <c r="L593" s="3">
        <v>0</v>
      </c>
      <c r="M593" s="3">
        <v>0</v>
      </c>
      <c r="N593" s="3">
        <v>0</v>
      </c>
      <c r="O593" s="3">
        <f t="shared" si="34"/>
        <v>18</v>
      </c>
    </row>
    <row r="594" spans="1:15" x14ac:dyDescent="0.2">
      <c r="A594" s="4" t="s">
        <v>1476</v>
      </c>
      <c r="B594" s="10" t="s">
        <v>1477</v>
      </c>
      <c r="C594" s="14" t="s">
        <v>1463</v>
      </c>
      <c r="D594" s="10"/>
      <c r="E594" s="3" t="s">
        <v>1443</v>
      </c>
      <c r="F594" s="3" t="s">
        <v>1444</v>
      </c>
      <c r="G594" s="3" t="s">
        <v>25</v>
      </c>
      <c r="H594" s="3" t="s">
        <v>67</v>
      </c>
      <c r="I594" s="3">
        <v>47</v>
      </c>
      <c r="J594" s="3">
        <v>9</v>
      </c>
      <c r="K594" s="3">
        <v>10</v>
      </c>
      <c r="L594" s="3">
        <v>6</v>
      </c>
      <c r="M594" s="3">
        <v>0</v>
      </c>
      <c r="N594" s="3">
        <v>0</v>
      </c>
      <c r="O594" s="3">
        <f t="shared" si="34"/>
        <v>25</v>
      </c>
    </row>
    <row r="595" spans="1:15" x14ac:dyDescent="0.2">
      <c r="A595" s="4" t="s">
        <v>1426</v>
      </c>
      <c r="B595" s="10" t="s">
        <v>1427</v>
      </c>
      <c r="C595" s="14" t="s">
        <v>1428</v>
      </c>
      <c r="D595" s="10"/>
      <c r="E595" s="3" t="s">
        <v>144</v>
      </c>
      <c r="F595" s="3" t="s">
        <v>1421</v>
      </c>
      <c r="G595" s="3" t="s">
        <v>25</v>
      </c>
      <c r="H595" s="3" t="s">
        <v>21</v>
      </c>
      <c r="I595" s="3">
        <v>47</v>
      </c>
      <c r="J595" s="3">
        <v>15</v>
      </c>
      <c r="K595" s="3">
        <v>0</v>
      </c>
      <c r="L595" s="3">
        <v>10</v>
      </c>
      <c r="M595" s="3">
        <v>0</v>
      </c>
      <c r="N595" s="3">
        <v>0</v>
      </c>
      <c r="O595" s="3">
        <f t="shared" si="34"/>
        <v>25</v>
      </c>
    </row>
    <row r="596" spans="1:15" x14ac:dyDescent="0.2">
      <c r="A596" s="4" t="s">
        <v>473</v>
      </c>
      <c r="B596" s="10" t="s">
        <v>474</v>
      </c>
      <c r="C596" s="14" t="s">
        <v>472</v>
      </c>
      <c r="D596" s="10"/>
      <c r="E596" s="3" t="s">
        <v>203</v>
      </c>
      <c r="F596" s="3" t="s">
        <v>423</v>
      </c>
      <c r="G596" s="3" t="s">
        <v>25</v>
      </c>
      <c r="H596" s="3" t="s">
        <v>21</v>
      </c>
      <c r="I596" s="3">
        <v>47</v>
      </c>
      <c r="J596" s="3">
        <v>6</v>
      </c>
      <c r="K596" s="3">
        <v>20</v>
      </c>
      <c r="L596" s="3">
        <v>13</v>
      </c>
      <c r="M596" s="3">
        <v>0</v>
      </c>
      <c r="N596" s="3">
        <v>0</v>
      </c>
      <c r="O596" s="3">
        <f t="shared" si="34"/>
        <v>39</v>
      </c>
    </row>
    <row r="597" spans="1:15" x14ac:dyDescent="0.2">
      <c r="A597" s="5" t="s">
        <v>94</v>
      </c>
      <c r="B597" s="6" t="s">
        <v>95</v>
      </c>
      <c r="C597" s="14" t="s">
        <v>96</v>
      </c>
      <c r="D597" s="6"/>
      <c r="E597" s="3" t="s">
        <v>65</v>
      </c>
      <c r="F597" s="3" t="s">
        <v>66</v>
      </c>
      <c r="G597" s="3" t="s">
        <v>25</v>
      </c>
      <c r="H597" s="3" t="s">
        <v>67</v>
      </c>
      <c r="I597" s="3">
        <v>47</v>
      </c>
      <c r="J597" s="3">
        <v>18</v>
      </c>
      <c r="K597" s="3">
        <v>12</v>
      </c>
      <c r="L597" s="3">
        <v>6</v>
      </c>
      <c r="M597" s="3">
        <v>6</v>
      </c>
      <c r="N597" s="3">
        <v>6</v>
      </c>
      <c r="O597" s="3">
        <f t="shared" si="34"/>
        <v>48</v>
      </c>
    </row>
    <row r="598" spans="1:15" x14ac:dyDescent="0.2">
      <c r="A598" s="4" t="s">
        <v>1996</v>
      </c>
      <c r="B598" s="10" t="s">
        <v>1997</v>
      </c>
      <c r="C598" s="14" t="s">
        <v>1991</v>
      </c>
      <c r="D598" s="10"/>
      <c r="E598" s="3" t="s">
        <v>1744</v>
      </c>
      <c r="F598" s="3" t="s">
        <v>1744</v>
      </c>
      <c r="G598" s="3" t="s">
        <v>25</v>
      </c>
      <c r="H598" s="3" t="s">
        <v>67</v>
      </c>
      <c r="I598" s="3">
        <v>47</v>
      </c>
      <c r="J598" s="3">
        <v>18</v>
      </c>
      <c r="K598" s="3">
        <v>25</v>
      </c>
      <c r="L598" s="3">
        <v>6</v>
      </c>
      <c r="M598" s="3">
        <v>0</v>
      </c>
      <c r="N598" s="3">
        <v>6</v>
      </c>
      <c r="O598" s="3">
        <f t="shared" si="34"/>
        <v>55</v>
      </c>
    </row>
    <row r="599" spans="1:15" x14ac:dyDescent="0.2">
      <c r="A599" s="5" t="s">
        <v>121</v>
      </c>
      <c r="B599" s="6" t="s">
        <v>122</v>
      </c>
      <c r="C599" s="14" t="s">
        <v>99</v>
      </c>
      <c r="D599" s="6"/>
      <c r="E599" s="3" t="s">
        <v>65</v>
      </c>
      <c r="F599" s="3" t="s">
        <v>66</v>
      </c>
      <c r="G599" s="3" t="s">
        <v>25</v>
      </c>
      <c r="H599" s="3" t="s">
        <v>67</v>
      </c>
      <c r="I599" s="3">
        <v>47</v>
      </c>
      <c r="J599" s="3">
        <v>9</v>
      </c>
      <c r="K599" s="3">
        <v>12</v>
      </c>
      <c r="L599" s="3">
        <v>14</v>
      </c>
      <c r="M599" s="3">
        <v>16</v>
      </c>
      <c r="N599" s="3">
        <v>6</v>
      </c>
      <c r="O599" s="3">
        <f t="shared" si="34"/>
        <v>57</v>
      </c>
    </row>
    <row r="600" spans="1:15" x14ac:dyDescent="0.2">
      <c r="A600" s="4" t="s">
        <v>1345</v>
      </c>
      <c r="B600" s="10" t="s">
        <v>1346</v>
      </c>
      <c r="C600" s="14" t="s">
        <v>1319</v>
      </c>
      <c r="D600" s="10"/>
      <c r="E600" s="3" t="s">
        <v>203</v>
      </c>
      <c r="F600" s="3" t="s">
        <v>1268</v>
      </c>
      <c r="G600" s="3" t="s">
        <v>25</v>
      </c>
      <c r="H600" s="3" t="s">
        <v>21</v>
      </c>
      <c r="I600" s="3">
        <v>47</v>
      </c>
      <c r="J600" s="3">
        <v>18</v>
      </c>
      <c r="K600" s="3">
        <v>20</v>
      </c>
      <c r="L600" s="3">
        <v>25</v>
      </c>
      <c r="M600" s="3">
        <v>8</v>
      </c>
      <c r="N600" s="3">
        <v>0</v>
      </c>
      <c r="O600" s="3">
        <f t="shared" si="34"/>
        <v>71</v>
      </c>
    </row>
    <row r="601" spans="1:15" x14ac:dyDescent="0.2">
      <c r="A601" s="4" t="s">
        <v>1950</v>
      </c>
      <c r="B601" s="10" t="s">
        <v>1951</v>
      </c>
      <c r="C601" s="14" t="s">
        <v>1866</v>
      </c>
      <c r="D601" s="10"/>
      <c r="E601" s="3" t="s">
        <v>1744</v>
      </c>
      <c r="F601" s="3" t="s">
        <v>1744</v>
      </c>
      <c r="G601" s="3" t="s">
        <v>25</v>
      </c>
      <c r="H601" s="3" t="s">
        <v>21</v>
      </c>
      <c r="I601" s="3">
        <v>47</v>
      </c>
      <c r="J601" s="3">
        <v>6</v>
      </c>
      <c r="K601" s="3">
        <v>20</v>
      </c>
      <c r="L601" s="3">
        <v>25</v>
      </c>
      <c r="M601" s="3">
        <v>8</v>
      </c>
      <c r="N601" s="3">
        <v>24</v>
      </c>
      <c r="O601" s="3">
        <f t="shared" si="34"/>
        <v>83</v>
      </c>
    </row>
    <row r="602" spans="1:15" x14ac:dyDescent="0.2">
      <c r="A602" s="4" t="s">
        <v>1494</v>
      </c>
      <c r="B602" s="10" t="s">
        <v>1495</v>
      </c>
      <c r="C602" s="14" t="s">
        <v>1496</v>
      </c>
      <c r="D602" s="10"/>
      <c r="E602" s="3" t="s">
        <v>144</v>
      </c>
      <c r="F602" s="3" t="s">
        <v>1497</v>
      </c>
      <c r="G602" s="3" t="s">
        <v>25</v>
      </c>
      <c r="H602" s="3" t="s">
        <v>21</v>
      </c>
      <c r="I602" s="3">
        <v>48</v>
      </c>
      <c r="J602" s="3">
        <v>18</v>
      </c>
      <c r="K602" s="3">
        <v>0</v>
      </c>
      <c r="L602" s="3">
        <v>20</v>
      </c>
      <c r="M602" s="3">
        <v>6</v>
      </c>
      <c r="N602" s="3">
        <v>0</v>
      </c>
      <c r="O602" s="3">
        <f t="shared" si="34"/>
        <v>44</v>
      </c>
    </row>
    <row r="603" spans="1:15" x14ac:dyDescent="0.2">
      <c r="A603" s="4" t="s">
        <v>635</v>
      </c>
      <c r="B603" s="10" t="s">
        <v>636</v>
      </c>
      <c r="C603" s="14" t="s">
        <v>602</v>
      </c>
      <c r="D603" s="10"/>
      <c r="E603" s="3" t="s">
        <v>576</v>
      </c>
      <c r="F603" s="3" t="s">
        <v>577</v>
      </c>
      <c r="G603" s="3" t="s">
        <v>25</v>
      </c>
      <c r="H603" s="3" t="s">
        <v>21</v>
      </c>
      <c r="I603" s="3">
        <v>48</v>
      </c>
      <c r="J603" s="3">
        <v>0</v>
      </c>
      <c r="K603" s="3">
        <v>20</v>
      </c>
      <c r="L603" s="3">
        <v>0</v>
      </c>
      <c r="M603" s="3">
        <v>18</v>
      </c>
      <c r="N603" s="3">
        <v>18</v>
      </c>
      <c r="O603" s="3">
        <f t="shared" si="34"/>
        <v>56</v>
      </c>
    </row>
    <row r="604" spans="1:15" x14ac:dyDescent="0.2">
      <c r="A604" s="15" t="s">
        <v>2082</v>
      </c>
      <c r="B604" s="16" t="s">
        <v>2083</v>
      </c>
      <c r="C604" s="15" t="s">
        <v>2065</v>
      </c>
      <c r="D604" s="2"/>
      <c r="E604" s="2" t="s">
        <v>280</v>
      </c>
      <c r="F604" s="2" t="s">
        <v>281</v>
      </c>
      <c r="G604" s="2" t="s">
        <v>25</v>
      </c>
      <c r="H604" s="2" t="s">
        <v>67</v>
      </c>
      <c r="I604" s="2">
        <v>48</v>
      </c>
      <c r="J604" s="18">
        <v>18</v>
      </c>
      <c r="K604" s="18">
        <v>25</v>
      </c>
      <c r="L604" s="18">
        <v>25</v>
      </c>
      <c r="M604" s="18">
        <v>24</v>
      </c>
      <c r="N604" s="18">
        <v>6</v>
      </c>
      <c r="O604" s="2">
        <f t="shared" si="34"/>
        <v>98</v>
      </c>
    </row>
    <row r="605" spans="1:15" x14ac:dyDescent="0.2">
      <c r="A605" s="9" t="s">
        <v>162</v>
      </c>
      <c r="B605" s="10" t="s">
        <v>163</v>
      </c>
      <c r="C605" s="14" t="s">
        <v>161</v>
      </c>
      <c r="D605" s="10"/>
      <c r="E605" s="3" t="s">
        <v>144</v>
      </c>
      <c r="F605" s="3" t="s">
        <v>145</v>
      </c>
      <c r="G605" s="3" t="s">
        <v>25</v>
      </c>
      <c r="H605" s="3" t="s">
        <v>21</v>
      </c>
      <c r="I605" s="3">
        <v>48</v>
      </c>
      <c r="J605" s="3">
        <v>18</v>
      </c>
      <c r="K605" s="3">
        <v>20</v>
      </c>
      <c r="L605" s="3">
        <v>25</v>
      </c>
      <c r="M605" s="3">
        <v>30</v>
      </c>
      <c r="N605" s="3">
        <v>24</v>
      </c>
      <c r="O605" s="3">
        <f t="shared" si="34"/>
        <v>117</v>
      </c>
    </row>
    <row r="606" spans="1:15" x14ac:dyDescent="0.2">
      <c r="A606" s="4" t="s">
        <v>2008</v>
      </c>
      <c r="B606" s="10" t="s">
        <v>2009</v>
      </c>
      <c r="C606" s="14" t="s">
        <v>1991</v>
      </c>
      <c r="D606" s="10"/>
      <c r="E606" s="3" t="s">
        <v>1744</v>
      </c>
      <c r="F606" s="3" t="s">
        <v>1744</v>
      </c>
      <c r="G606" s="3" t="s">
        <v>25</v>
      </c>
      <c r="H606" s="3" t="s">
        <v>67</v>
      </c>
      <c r="I606" s="3">
        <v>49</v>
      </c>
      <c r="J606" s="3">
        <v>11</v>
      </c>
      <c r="K606" s="3">
        <v>0</v>
      </c>
      <c r="L606" s="3">
        <v>6</v>
      </c>
      <c r="M606" s="3">
        <v>0</v>
      </c>
      <c r="N606" s="3">
        <v>0</v>
      </c>
      <c r="O606" s="3">
        <f t="shared" si="34"/>
        <v>17</v>
      </c>
    </row>
    <row r="607" spans="1:15" x14ac:dyDescent="0.2">
      <c r="A607" s="9" t="s">
        <v>168</v>
      </c>
      <c r="B607" s="10" t="s">
        <v>169</v>
      </c>
      <c r="C607" s="14" t="s">
        <v>161</v>
      </c>
      <c r="D607" s="10"/>
      <c r="E607" s="3" t="s">
        <v>144</v>
      </c>
      <c r="F607" s="3" t="s">
        <v>145</v>
      </c>
      <c r="G607" s="3" t="s">
        <v>25</v>
      </c>
      <c r="H607" s="3" t="s">
        <v>21</v>
      </c>
      <c r="I607" s="3">
        <v>49</v>
      </c>
      <c r="J607" s="3">
        <v>18</v>
      </c>
      <c r="K607" s="3">
        <v>20</v>
      </c>
      <c r="L607" s="3">
        <v>25</v>
      </c>
      <c r="M607" s="3">
        <v>8</v>
      </c>
      <c r="N607" s="3">
        <v>15</v>
      </c>
      <c r="O607" s="3">
        <f t="shared" si="34"/>
        <v>86</v>
      </c>
    </row>
    <row r="608" spans="1:15" x14ac:dyDescent="0.2">
      <c r="A608" s="4" t="s">
        <v>1128</v>
      </c>
      <c r="B608" s="10" t="s">
        <v>1129</v>
      </c>
      <c r="C608" s="14" t="s">
        <v>1097</v>
      </c>
      <c r="D608" s="10"/>
      <c r="E608" s="3" t="s">
        <v>144</v>
      </c>
      <c r="F608" s="3" t="s">
        <v>1094</v>
      </c>
      <c r="G608" s="3" t="s">
        <v>25</v>
      </c>
      <c r="H608" s="3" t="s">
        <v>21</v>
      </c>
      <c r="I608" s="3">
        <v>50</v>
      </c>
      <c r="J608" s="3">
        <v>0</v>
      </c>
      <c r="K608" s="3">
        <v>0</v>
      </c>
      <c r="L608" s="3">
        <v>0</v>
      </c>
      <c r="M608" s="3">
        <v>6</v>
      </c>
      <c r="N608" s="3">
        <v>0</v>
      </c>
      <c r="O608" s="3">
        <f t="shared" si="34"/>
        <v>6</v>
      </c>
    </row>
    <row r="609" spans="1:15" x14ac:dyDescent="0.2">
      <c r="A609" s="4" t="s">
        <v>1336</v>
      </c>
      <c r="B609" s="10" t="s">
        <v>1337</v>
      </c>
      <c r="C609" s="14" t="s">
        <v>1319</v>
      </c>
      <c r="D609" s="10"/>
      <c r="E609" s="3" t="s">
        <v>203</v>
      </c>
      <c r="F609" s="3" t="s">
        <v>1268</v>
      </c>
      <c r="G609" s="3" t="s">
        <v>25</v>
      </c>
      <c r="H609" s="3" t="s">
        <v>21</v>
      </c>
      <c r="I609" s="3">
        <v>50</v>
      </c>
      <c r="J609" s="3">
        <v>0</v>
      </c>
      <c r="K609" s="3">
        <v>0</v>
      </c>
      <c r="L609" s="3">
        <v>4</v>
      </c>
      <c r="M609" s="3">
        <v>0</v>
      </c>
      <c r="N609" s="3">
        <v>15</v>
      </c>
      <c r="O609" s="3">
        <f t="shared" si="34"/>
        <v>19</v>
      </c>
    </row>
    <row r="610" spans="1:15" x14ac:dyDescent="0.2">
      <c r="A610" s="4" t="s">
        <v>1247</v>
      </c>
      <c r="B610" s="10" t="s">
        <v>1248</v>
      </c>
      <c r="C610" s="14" t="s">
        <v>1228</v>
      </c>
      <c r="D610" s="10"/>
      <c r="E610" s="3" t="s">
        <v>280</v>
      </c>
      <c r="F610" s="3" t="s">
        <v>1180</v>
      </c>
      <c r="G610" s="3" t="s">
        <v>25</v>
      </c>
      <c r="H610" s="3" t="s">
        <v>67</v>
      </c>
      <c r="I610" s="3">
        <v>50</v>
      </c>
      <c r="J610" s="3">
        <v>18</v>
      </c>
      <c r="K610" s="3">
        <v>12</v>
      </c>
      <c r="L610" s="3">
        <v>25</v>
      </c>
      <c r="M610" s="3">
        <v>0</v>
      </c>
      <c r="N610" s="3">
        <v>6</v>
      </c>
      <c r="O610" s="3">
        <f t="shared" si="34"/>
        <v>61</v>
      </c>
    </row>
    <row r="611" spans="1:15" x14ac:dyDescent="0.2">
      <c r="A611" s="5" t="s">
        <v>123</v>
      </c>
      <c r="B611" s="6" t="s">
        <v>124</v>
      </c>
      <c r="C611" s="14" t="s">
        <v>99</v>
      </c>
      <c r="D611" s="6"/>
      <c r="E611" s="3" t="s">
        <v>65</v>
      </c>
      <c r="F611" s="3" t="s">
        <v>66</v>
      </c>
      <c r="G611" s="3" t="s">
        <v>25</v>
      </c>
      <c r="H611" s="3" t="s">
        <v>67</v>
      </c>
      <c r="I611" s="3">
        <v>50</v>
      </c>
      <c r="J611" s="3">
        <v>18</v>
      </c>
      <c r="K611" s="3">
        <v>25</v>
      </c>
      <c r="L611" s="3">
        <v>14</v>
      </c>
      <c r="M611" s="3">
        <v>6</v>
      </c>
      <c r="N611" s="3">
        <v>6</v>
      </c>
      <c r="O611" s="3">
        <f t="shared" si="34"/>
        <v>69</v>
      </c>
    </row>
    <row r="612" spans="1:15" x14ac:dyDescent="0.2">
      <c r="A612" s="5" t="s">
        <v>113</v>
      </c>
      <c r="B612" s="6" t="s">
        <v>114</v>
      </c>
      <c r="C612" s="14" t="s">
        <v>99</v>
      </c>
      <c r="D612" s="6"/>
      <c r="E612" s="3" t="s">
        <v>65</v>
      </c>
      <c r="F612" s="3" t="s">
        <v>66</v>
      </c>
      <c r="G612" s="3" t="s">
        <v>25</v>
      </c>
      <c r="H612" s="3" t="s">
        <v>67</v>
      </c>
      <c r="I612" s="3">
        <v>50</v>
      </c>
      <c r="J612" s="3">
        <v>18</v>
      </c>
      <c r="K612" s="3">
        <v>25</v>
      </c>
      <c r="L612" s="3">
        <v>14</v>
      </c>
      <c r="M612" s="3">
        <v>30</v>
      </c>
      <c r="N612" s="3">
        <v>0</v>
      </c>
      <c r="O612" s="3">
        <f t="shared" si="34"/>
        <v>87</v>
      </c>
    </row>
    <row r="613" spans="1:15" x14ac:dyDescent="0.2">
      <c r="A613" s="4" t="s">
        <v>1262</v>
      </c>
      <c r="B613" s="10" t="s">
        <v>1263</v>
      </c>
      <c r="C613" s="14" t="s">
        <v>1264</v>
      </c>
      <c r="D613" s="10"/>
      <c r="E613" s="3" t="s">
        <v>203</v>
      </c>
      <c r="F613" s="3" t="s">
        <v>1252</v>
      </c>
      <c r="G613" s="3" t="s">
        <v>25</v>
      </c>
      <c r="H613" s="3" t="s">
        <v>21</v>
      </c>
      <c r="I613" s="3">
        <v>50</v>
      </c>
      <c r="J613" s="3">
        <v>18</v>
      </c>
      <c r="K613" s="3">
        <v>20</v>
      </c>
      <c r="L613" s="3">
        <v>25</v>
      </c>
      <c r="M613" s="3">
        <v>30</v>
      </c>
      <c r="O613" s="3">
        <f t="shared" si="34"/>
        <v>93</v>
      </c>
    </row>
    <row r="614" spans="1:15" x14ac:dyDescent="0.2">
      <c r="A614" s="15" t="s">
        <v>2070</v>
      </c>
      <c r="B614" s="16" t="s">
        <v>2071</v>
      </c>
      <c r="C614" s="15" t="s">
        <v>2065</v>
      </c>
      <c r="D614" s="2"/>
      <c r="E614" s="2" t="s">
        <v>280</v>
      </c>
      <c r="F614" s="2" t="s">
        <v>281</v>
      </c>
      <c r="G614" s="2" t="s">
        <v>25</v>
      </c>
      <c r="H614" s="2" t="s">
        <v>67</v>
      </c>
      <c r="I614" s="2">
        <v>50</v>
      </c>
      <c r="J614" s="18">
        <v>13</v>
      </c>
      <c r="K614" s="18">
        <v>25</v>
      </c>
      <c r="L614" s="18">
        <v>25</v>
      </c>
      <c r="M614" s="18">
        <v>30</v>
      </c>
      <c r="N614" s="18">
        <v>6</v>
      </c>
      <c r="O614" s="2">
        <f t="shared" si="34"/>
        <v>99</v>
      </c>
    </row>
    <row r="615" spans="1:15" x14ac:dyDescent="0.2">
      <c r="A615" s="3" t="s">
        <v>2192</v>
      </c>
      <c r="B615" s="3" t="s">
        <v>2193</v>
      </c>
      <c r="C615" s="14" t="s">
        <v>2177</v>
      </c>
      <c r="E615" s="3" t="s">
        <v>324</v>
      </c>
      <c r="F615" s="3" t="s">
        <v>2170</v>
      </c>
      <c r="G615" s="3" t="s">
        <v>25</v>
      </c>
      <c r="H615" s="3" t="s">
        <v>21</v>
      </c>
      <c r="I615" s="3">
        <v>51</v>
      </c>
      <c r="J615" s="3">
        <v>18</v>
      </c>
      <c r="K615" s="3">
        <v>20</v>
      </c>
      <c r="L615" s="3">
        <v>25</v>
      </c>
      <c r="M615" s="3">
        <v>30</v>
      </c>
      <c r="N615" s="3">
        <v>35</v>
      </c>
      <c r="O615" s="3">
        <v>128</v>
      </c>
    </row>
    <row r="616" spans="1:15" x14ac:dyDescent="0.2">
      <c r="A616" s="4" t="s">
        <v>1938</v>
      </c>
      <c r="B616" s="10" t="s">
        <v>1939</v>
      </c>
      <c r="C616" s="14" t="s">
        <v>1866</v>
      </c>
      <c r="D616" s="10"/>
      <c r="E616" s="3" t="s">
        <v>1744</v>
      </c>
      <c r="F616" s="3" t="s">
        <v>1744</v>
      </c>
      <c r="G616" s="3" t="s">
        <v>25</v>
      </c>
      <c r="H616" s="3" t="s">
        <v>21</v>
      </c>
      <c r="I616" s="3">
        <v>52</v>
      </c>
      <c r="J616" s="3">
        <v>12</v>
      </c>
      <c r="K616" s="3">
        <v>11</v>
      </c>
      <c r="L616" s="3">
        <v>10</v>
      </c>
      <c r="M616" s="3">
        <v>0</v>
      </c>
      <c r="N616" s="3">
        <v>0</v>
      </c>
      <c r="O616" s="3">
        <f>SUM(J616:N616)</f>
        <v>33</v>
      </c>
    </row>
    <row r="617" spans="1:15" x14ac:dyDescent="0.2">
      <c r="A617" s="4" t="s">
        <v>1877</v>
      </c>
      <c r="B617" s="10" t="s">
        <v>1878</v>
      </c>
      <c r="C617" s="14" t="s">
        <v>1866</v>
      </c>
      <c r="D617" s="10"/>
      <c r="E617" s="3" t="s">
        <v>1744</v>
      </c>
      <c r="F617" s="3" t="s">
        <v>1744</v>
      </c>
      <c r="G617" s="3" t="s">
        <v>25</v>
      </c>
      <c r="H617" s="3" t="s">
        <v>21</v>
      </c>
      <c r="I617" s="3">
        <v>52</v>
      </c>
      <c r="J617" s="3">
        <v>18</v>
      </c>
      <c r="K617" s="3">
        <v>0</v>
      </c>
      <c r="L617" s="3">
        <v>25</v>
      </c>
      <c r="M617" s="3">
        <v>8</v>
      </c>
      <c r="N617" s="3">
        <v>15</v>
      </c>
      <c r="O617" s="3">
        <f>SUM(J617:N617)</f>
        <v>66</v>
      </c>
    </row>
    <row r="618" spans="1:15" x14ac:dyDescent="0.2">
      <c r="A618" s="4" t="s">
        <v>1175</v>
      </c>
      <c r="B618" s="10" t="s">
        <v>1176</v>
      </c>
      <c r="C618" s="14" t="s">
        <v>1164</v>
      </c>
      <c r="D618" s="10"/>
      <c r="E618" s="3" t="s">
        <v>576</v>
      </c>
      <c r="F618" s="3" t="s">
        <v>1143</v>
      </c>
      <c r="G618" s="3" t="s">
        <v>25</v>
      </c>
      <c r="H618" s="3" t="s">
        <v>21</v>
      </c>
      <c r="I618" s="3">
        <v>54</v>
      </c>
      <c r="J618" s="3">
        <v>18</v>
      </c>
      <c r="K618" s="3">
        <v>8</v>
      </c>
      <c r="L618" s="3">
        <v>25</v>
      </c>
      <c r="M618" s="3">
        <v>5</v>
      </c>
      <c r="N618" s="3">
        <v>0</v>
      </c>
      <c r="O618" s="3">
        <f>SUM(J618:N618)</f>
        <v>56</v>
      </c>
    </row>
    <row r="619" spans="1:15" x14ac:dyDescent="0.2">
      <c r="A619" s="4" t="s">
        <v>958</v>
      </c>
      <c r="B619" s="10" t="s">
        <v>959</v>
      </c>
      <c r="C619" s="14" t="s">
        <v>947</v>
      </c>
      <c r="D619" s="10"/>
      <c r="E619" s="3" t="s">
        <v>894</v>
      </c>
      <c r="F619" s="3" t="s">
        <v>895</v>
      </c>
      <c r="G619" s="3" t="s">
        <v>25</v>
      </c>
      <c r="H619" s="3" t="s">
        <v>21</v>
      </c>
      <c r="I619" s="3">
        <v>54</v>
      </c>
      <c r="J619" s="3">
        <v>18</v>
      </c>
      <c r="K619" s="3">
        <v>0</v>
      </c>
      <c r="L619" s="3">
        <v>25</v>
      </c>
      <c r="M619" s="3">
        <v>18</v>
      </c>
      <c r="N619" s="3">
        <v>0</v>
      </c>
      <c r="O619" s="3">
        <f>SUM(J619:N619)</f>
        <v>61</v>
      </c>
    </row>
    <row r="620" spans="1:15" x14ac:dyDescent="0.2">
      <c r="A620" s="4" t="s">
        <v>491</v>
      </c>
      <c r="B620" s="10" t="s">
        <v>492</v>
      </c>
      <c r="C620" s="14" t="s">
        <v>472</v>
      </c>
      <c r="D620" s="10"/>
      <c r="E620" s="3" t="s">
        <v>203</v>
      </c>
      <c r="F620" s="3" t="s">
        <v>423</v>
      </c>
      <c r="G620" s="3" t="s">
        <v>25</v>
      </c>
      <c r="H620" s="3" t="s">
        <v>21</v>
      </c>
      <c r="I620" s="3">
        <v>54</v>
      </c>
      <c r="J620" s="3">
        <v>18</v>
      </c>
      <c r="K620" s="3">
        <v>20</v>
      </c>
      <c r="L620" s="3">
        <v>25</v>
      </c>
      <c r="M620" s="3">
        <v>30</v>
      </c>
      <c r="N620" s="3">
        <v>35</v>
      </c>
      <c r="O620" s="3">
        <f>SUM(J620:N620)</f>
        <v>128</v>
      </c>
    </row>
    <row r="621" spans="1:15" x14ac:dyDescent="0.2">
      <c r="A621" s="3" t="s">
        <v>2398</v>
      </c>
      <c r="B621" s="3" t="s">
        <v>2399</v>
      </c>
      <c r="C621" s="14" t="s">
        <v>2375</v>
      </c>
      <c r="E621" s="3" t="s">
        <v>2366</v>
      </c>
      <c r="F621" s="3" t="s">
        <v>2367</v>
      </c>
      <c r="G621" s="3" t="s">
        <v>25</v>
      </c>
      <c r="H621" s="3" t="s">
        <v>21</v>
      </c>
      <c r="I621" s="3">
        <v>56</v>
      </c>
      <c r="J621" s="3">
        <v>3</v>
      </c>
      <c r="K621" s="3">
        <v>11</v>
      </c>
      <c r="L621" s="3">
        <v>6</v>
      </c>
      <c r="M621" s="3">
        <v>8</v>
      </c>
      <c r="N621" s="3">
        <v>0</v>
      </c>
      <c r="O621" s="3">
        <v>28</v>
      </c>
    </row>
    <row r="622" spans="1:15" x14ac:dyDescent="0.2">
      <c r="A622" s="4" t="s">
        <v>1864</v>
      </c>
      <c r="B622" s="10" t="s">
        <v>1865</v>
      </c>
      <c r="C622" s="14" t="s">
        <v>1866</v>
      </c>
      <c r="D622" s="10"/>
      <c r="E622" s="3" t="s">
        <v>1744</v>
      </c>
      <c r="F622" s="3" t="s">
        <v>1744</v>
      </c>
      <c r="G622" s="3" t="s">
        <v>25</v>
      </c>
      <c r="H622" s="3" t="s">
        <v>21</v>
      </c>
      <c r="I622" s="3">
        <v>56</v>
      </c>
      <c r="J622" s="3">
        <v>18</v>
      </c>
      <c r="K622" s="3">
        <v>11</v>
      </c>
      <c r="L622" s="3">
        <v>10</v>
      </c>
      <c r="M622" s="3">
        <v>30</v>
      </c>
      <c r="N622" s="3">
        <v>0</v>
      </c>
      <c r="O622" s="3">
        <f>SUM(J622:N622)</f>
        <v>69</v>
      </c>
    </row>
    <row r="623" spans="1:15" x14ac:dyDescent="0.2">
      <c r="A623" s="3" t="s">
        <v>2186</v>
      </c>
      <c r="B623" s="3" t="s">
        <v>2187</v>
      </c>
      <c r="C623" s="14" t="s">
        <v>2177</v>
      </c>
      <c r="E623" s="3" t="s">
        <v>324</v>
      </c>
      <c r="F623" s="3" t="s">
        <v>2170</v>
      </c>
      <c r="G623" s="3" t="s">
        <v>25</v>
      </c>
      <c r="H623" s="3" t="s">
        <v>21</v>
      </c>
      <c r="I623" s="3">
        <v>56</v>
      </c>
      <c r="J623" s="3">
        <v>18</v>
      </c>
      <c r="K623" s="3">
        <v>20</v>
      </c>
      <c r="L623" s="3">
        <v>25</v>
      </c>
      <c r="M623" s="3">
        <v>30</v>
      </c>
      <c r="N623" s="3">
        <v>15</v>
      </c>
      <c r="O623" s="3">
        <v>108</v>
      </c>
    </row>
    <row r="624" spans="1:15" x14ac:dyDescent="0.2">
      <c r="A624" s="4" t="s">
        <v>1104</v>
      </c>
      <c r="B624" s="10" t="s">
        <v>1105</v>
      </c>
      <c r="C624" s="14" t="s">
        <v>1097</v>
      </c>
      <c r="D624" s="10"/>
      <c r="E624" s="3" t="s">
        <v>144</v>
      </c>
      <c r="F624" s="3" t="s">
        <v>1094</v>
      </c>
      <c r="G624" s="3" t="s">
        <v>25</v>
      </c>
      <c r="H624" s="3" t="s">
        <v>21</v>
      </c>
      <c r="I624" s="3">
        <v>59</v>
      </c>
      <c r="J624" s="3">
        <v>0</v>
      </c>
      <c r="K624" s="3">
        <v>20</v>
      </c>
      <c r="L624" s="3">
        <v>0</v>
      </c>
      <c r="M624" s="3">
        <v>30</v>
      </c>
      <c r="N624" s="3">
        <v>35</v>
      </c>
      <c r="O624" s="3">
        <f t="shared" ref="O624:O645" si="35">SUM(J624:N624)</f>
        <v>85</v>
      </c>
    </row>
    <row r="625" spans="1:15" x14ac:dyDescent="0.2">
      <c r="A625" s="4" t="s">
        <v>1940</v>
      </c>
      <c r="B625" s="10" t="s">
        <v>1941</v>
      </c>
      <c r="C625" s="14" t="s">
        <v>1866</v>
      </c>
      <c r="D625" s="10"/>
      <c r="E625" s="3" t="s">
        <v>1744</v>
      </c>
      <c r="F625" s="3" t="s">
        <v>1744</v>
      </c>
      <c r="G625" s="3" t="s">
        <v>25</v>
      </c>
      <c r="H625" s="3" t="s">
        <v>21</v>
      </c>
      <c r="I625" s="3">
        <v>60</v>
      </c>
      <c r="J625" s="3">
        <v>18</v>
      </c>
      <c r="K625" s="3">
        <v>11</v>
      </c>
      <c r="L625" s="3">
        <v>25</v>
      </c>
      <c r="M625" s="3">
        <v>8</v>
      </c>
      <c r="N625" s="3">
        <v>0</v>
      </c>
      <c r="O625" s="3">
        <f t="shared" si="35"/>
        <v>62</v>
      </c>
    </row>
    <row r="626" spans="1:15" x14ac:dyDescent="0.2">
      <c r="A626" s="4" t="s">
        <v>659</v>
      </c>
      <c r="B626" s="10" t="s">
        <v>660</v>
      </c>
      <c r="C626" s="14" t="s">
        <v>602</v>
      </c>
      <c r="D626" s="10"/>
      <c r="E626" s="3" t="s">
        <v>576</v>
      </c>
      <c r="F626" s="3" t="s">
        <v>577</v>
      </c>
      <c r="G626" s="3" t="s">
        <v>25</v>
      </c>
      <c r="H626" s="3" t="s">
        <v>67</v>
      </c>
      <c r="I626" s="3">
        <v>60</v>
      </c>
      <c r="J626" s="3">
        <v>13</v>
      </c>
      <c r="K626" s="3">
        <v>25</v>
      </c>
      <c r="L626" s="3">
        <v>25</v>
      </c>
      <c r="M626" s="3">
        <v>30</v>
      </c>
      <c r="N626" s="3">
        <v>16</v>
      </c>
      <c r="O626" s="3">
        <f t="shared" si="35"/>
        <v>109</v>
      </c>
    </row>
    <row r="627" spans="1:15" x14ac:dyDescent="0.2">
      <c r="A627" s="4" t="s">
        <v>1060</v>
      </c>
      <c r="B627" s="10" t="s">
        <v>1061</v>
      </c>
      <c r="C627" s="14" t="s">
        <v>1062</v>
      </c>
      <c r="D627" s="10"/>
      <c r="E627" s="3" t="s">
        <v>576</v>
      </c>
      <c r="F627" s="3" t="s">
        <v>1057</v>
      </c>
      <c r="G627" s="3" t="s">
        <v>25</v>
      </c>
      <c r="H627" s="3" t="s">
        <v>21</v>
      </c>
      <c r="I627" s="3">
        <v>61</v>
      </c>
      <c r="J627" s="3">
        <v>15</v>
      </c>
      <c r="K627" s="3">
        <v>20</v>
      </c>
      <c r="L627" s="3">
        <v>10</v>
      </c>
      <c r="M627" s="3">
        <v>3</v>
      </c>
      <c r="N627" s="3">
        <v>7</v>
      </c>
      <c r="O627" s="3">
        <f t="shared" si="35"/>
        <v>55</v>
      </c>
    </row>
    <row r="628" spans="1:15" x14ac:dyDescent="0.2">
      <c r="A628" s="5" t="s">
        <v>119</v>
      </c>
      <c r="B628" s="6" t="s">
        <v>120</v>
      </c>
      <c r="C628" s="14" t="s">
        <v>99</v>
      </c>
      <c r="D628" s="6"/>
      <c r="E628" s="3" t="s">
        <v>65</v>
      </c>
      <c r="F628" s="3" t="s">
        <v>66</v>
      </c>
      <c r="G628" s="3" t="s">
        <v>25</v>
      </c>
      <c r="H628" s="3" t="s">
        <v>67</v>
      </c>
      <c r="I628" s="3">
        <v>61</v>
      </c>
      <c r="J628" s="3">
        <v>18</v>
      </c>
      <c r="K628" s="3">
        <v>25</v>
      </c>
      <c r="L628" s="3">
        <v>6</v>
      </c>
      <c r="M628" s="3">
        <v>20</v>
      </c>
      <c r="N628" s="3">
        <v>0</v>
      </c>
      <c r="O628" s="3">
        <f t="shared" si="35"/>
        <v>69</v>
      </c>
    </row>
    <row r="629" spans="1:15" x14ac:dyDescent="0.2">
      <c r="A629" s="4" t="s">
        <v>1926</v>
      </c>
      <c r="B629" s="10" t="s">
        <v>1927</v>
      </c>
      <c r="C629" s="14" t="s">
        <v>1866</v>
      </c>
      <c r="D629" s="10"/>
      <c r="E629" s="3" t="s">
        <v>1744</v>
      </c>
      <c r="F629" s="3" t="s">
        <v>1744</v>
      </c>
      <c r="G629" s="3" t="s">
        <v>25</v>
      </c>
      <c r="H629" s="3" t="s">
        <v>21</v>
      </c>
      <c r="I629" s="3">
        <v>61</v>
      </c>
      <c r="J629" s="3">
        <v>18</v>
      </c>
      <c r="K629" s="3">
        <v>20</v>
      </c>
      <c r="L629" s="3">
        <v>25</v>
      </c>
      <c r="M629" s="3">
        <v>30</v>
      </c>
      <c r="N629" s="3">
        <v>24</v>
      </c>
      <c r="O629" s="3">
        <f t="shared" si="35"/>
        <v>117</v>
      </c>
    </row>
    <row r="630" spans="1:15" x14ac:dyDescent="0.2">
      <c r="A630" s="5" t="s">
        <v>115</v>
      </c>
      <c r="B630" s="6" t="s">
        <v>116</v>
      </c>
      <c r="C630" s="14" t="s">
        <v>99</v>
      </c>
      <c r="D630" s="6"/>
      <c r="E630" s="3" t="s">
        <v>65</v>
      </c>
      <c r="F630" s="3" t="s">
        <v>66</v>
      </c>
      <c r="G630" s="3" t="s">
        <v>25</v>
      </c>
      <c r="H630" s="3" t="s">
        <v>67</v>
      </c>
      <c r="I630" s="3">
        <v>63</v>
      </c>
      <c r="J630" s="3">
        <v>18</v>
      </c>
      <c r="K630" s="3">
        <v>22</v>
      </c>
      <c r="L630" s="3">
        <v>6</v>
      </c>
      <c r="M630" s="3">
        <v>16</v>
      </c>
      <c r="N630" s="3">
        <v>0</v>
      </c>
      <c r="O630" s="3">
        <f t="shared" si="35"/>
        <v>62</v>
      </c>
    </row>
    <row r="631" spans="1:15" x14ac:dyDescent="0.2">
      <c r="A631" s="4" t="s">
        <v>1965</v>
      </c>
      <c r="B631" s="10" t="s">
        <v>1966</v>
      </c>
      <c r="C631" s="14" t="s">
        <v>1866</v>
      </c>
      <c r="D631" s="10"/>
      <c r="E631" s="3" t="s">
        <v>1744</v>
      </c>
      <c r="F631" s="3" t="s">
        <v>1744</v>
      </c>
      <c r="G631" s="3" t="s">
        <v>25</v>
      </c>
      <c r="H631" s="3" t="s">
        <v>21</v>
      </c>
      <c r="I631" s="3">
        <v>63</v>
      </c>
      <c r="J631" s="3">
        <v>18</v>
      </c>
      <c r="K631" s="3">
        <v>20</v>
      </c>
      <c r="L631" s="3">
        <v>25</v>
      </c>
      <c r="M631" s="3">
        <v>8</v>
      </c>
      <c r="N631" s="3">
        <v>0</v>
      </c>
      <c r="O631" s="3">
        <f t="shared" si="35"/>
        <v>71</v>
      </c>
    </row>
    <row r="632" spans="1:15" x14ac:dyDescent="0.2">
      <c r="A632" s="4" t="s">
        <v>1956</v>
      </c>
      <c r="B632" s="10" t="s">
        <v>1957</v>
      </c>
      <c r="C632" s="14" t="s">
        <v>1866</v>
      </c>
      <c r="D632" s="10"/>
      <c r="E632" s="3" t="s">
        <v>1744</v>
      </c>
      <c r="F632" s="3" t="s">
        <v>1744</v>
      </c>
      <c r="G632" s="3" t="s">
        <v>25</v>
      </c>
      <c r="H632" s="3" t="s">
        <v>21</v>
      </c>
      <c r="I632" s="3">
        <v>64</v>
      </c>
      <c r="J632" s="3">
        <v>18</v>
      </c>
      <c r="K632" s="3">
        <v>0</v>
      </c>
      <c r="L632" s="3">
        <v>25</v>
      </c>
      <c r="M632" s="3">
        <v>8</v>
      </c>
      <c r="N632" s="3">
        <v>0</v>
      </c>
      <c r="O632" s="3">
        <f t="shared" si="35"/>
        <v>51</v>
      </c>
    </row>
    <row r="633" spans="1:15" x14ac:dyDescent="0.2">
      <c r="A633" s="5" t="s">
        <v>109</v>
      </c>
      <c r="B633" s="6" t="s">
        <v>110</v>
      </c>
      <c r="C633" s="14" t="s">
        <v>99</v>
      </c>
      <c r="D633" s="6"/>
      <c r="E633" s="3" t="s">
        <v>65</v>
      </c>
      <c r="F633" s="3" t="s">
        <v>66</v>
      </c>
      <c r="G633" s="3" t="s">
        <v>25</v>
      </c>
      <c r="H633" s="3" t="s">
        <v>67</v>
      </c>
      <c r="I633" s="3">
        <v>64</v>
      </c>
      <c r="J633" s="3">
        <v>18</v>
      </c>
      <c r="K633" s="3">
        <v>25</v>
      </c>
      <c r="L633" s="3">
        <v>6</v>
      </c>
      <c r="M633" s="3">
        <v>6</v>
      </c>
      <c r="N633" s="3">
        <v>6</v>
      </c>
      <c r="O633" s="3">
        <f t="shared" si="35"/>
        <v>61</v>
      </c>
    </row>
    <row r="634" spans="1:15" x14ac:dyDescent="0.2">
      <c r="A634" s="4" t="s">
        <v>1069</v>
      </c>
      <c r="B634" s="10" t="s">
        <v>1070</v>
      </c>
      <c r="C634" s="14" t="s">
        <v>1071</v>
      </c>
      <c r="D634" s="10"/>
      <c r="E634" s="3" t="s">
        <v>576</v>
      </c>
      <c r="F634" s="3" t="s">
        <v>1068</v>
      </c>
      <c r="G634" s="3" t="s">
        <v>25</v>
      </c>
      <c r="H634" s="3" t="s">
        <v>21</v>
      </c>
      <c r="I634" s="3">
        <v>64</v>
      </c>
      <c r="J634" s="3">
        <v>18</v>
      </c>
      <c r="K634" s="3">
        <v>11</v>
      </c>
      <c r="L634" s="3">
        <v>6</v>
      </c>
      <c r="M634" s="3">
        <v>30</v>
      </c>
      <c r="N634" s="3">
        <v>0</v>
      </c>
      <c r="O634" s="3">
        <f t="shared" si="35"/>
        <v>65</v>
      </c>
    </row>
    <row r="635" spans="1:15" x14ac:dyDescent="0.2">
      <c r="A635" s="4" t="s">
        <v>1944</v>
      </c>
      <c r="B635" s="10" t="s">
        <v>1945</v>
      </c>
      <c r="C635" s="14" t="s">
        <v>1866</v>
      </c>
      <c r="D635" s="10"/>
      <c r="E635" s="3" t="s">
        <v>1744</v>
      </c>
      <c r="F635" s="3" t="s">
        <v>1744</v>
      </c>
      <c r="G635" s="3" t="s">
        <v>25</v>
      </c>
      <c r="H635" s="3" t="s">
        <v>21</v>
      </c>
      <c r="I635" s="3">
        <v>64</v>
      </c>
      <c r="J635" s="3">
        <v>18</v>
      </c>
      <c r="K635" s="3">
        <v>20</v>
      </c>
      <c r="L635" s="3">
        <v>25</v>
      </c>
      <c r="M635" s="3">
        <v>8</v>
      </c>
      <c r="N635" s="3">
        <v>0</v>
      </c>
      <c r="O635" s="3">
        <f t="shared" si="35"/>
        <v>71</v>
      </c>
    </row>
    <row r="636" spans="1:15" x14ac:dyDescent="0.2">
      <c r="A636" s="4" t="s">
        <v>1322</v>
      </c>
      <c r="B636" s="10" t="s">
        <v>1323</v>
      </c>
      <c r="C636" s="14" t="s">
        <v>1319</v>
      </c>
      <c r="D636" s="10"/>
      <c r="E636" s="3" t="s">
        <v>203</v>
      </c>
      <c r="F636" s="3" t="s">
        <v>1268</v>
      </c>
      <c r="G636" s="3" t="s">
        <v>25</v>
      </c>
      <c r="H636" s="3" t="s">
        <v>21</v>
      </c>
      <c r="I636" s="3">
        <v>68</v>
      </c>
      <c r="J636" s="3">
        <v>18</v>
      </c>
      <c r="K636" s="3">
        <v>20</v>
      </c>
      <c r="L636" s="3">
        <v>25</v>
      </c>
      <c r="M636" s="3">
        <v>8</v>
      </c>
      <c r="N636" s="3">
        <v>24</v>
      </c>
      <c r="O636" s="3">
        <f t="shared" si="35"/>
        <v>95</v>
      </c>
    </row>
    <row r="637" spans="1:15" x14ac:dyDescent="0.2">
      <c r="A637" s="15" t="s">
        <v>2076</v>
      </c>
      <c r="B637" s="16" t="s">
        <v>2077</v>
      </c>
      <c r="C637" s="15" t="s">
        <v>2065</v>
      </c>
      <c r="D637" s="2"/>
      <c r="E637" s="2" t="s">
        <v>280</v>
      </c>
      <c r="F637" s="2" t="s">
        <v>281</v>
      </c>
      <c r="G637" s="2" t="s">
        <v>25</v>
      </c>
      <c r="H637" s="2" t="s">
        <v>67</v>
      </c>
      <c r="I637" s="3">
        <v>69</v>
      </c>
      <c r="J637" s="18">
        <v>18</v>
      </c>
      <c r="K637" s="18">
        <v>25</v>
      </c>
      <c r="L637" s="18">
        <v>25</v>
      </c>
      <c r="M637" s="18">
        <v>30</v>
      </c>
      <c r="N637" s="18">
        <v>6</v>
      </c>
      <c r="O637" s="2">
        <f t="shared" si="35"/>
        <v>104</v>
      </c>
    </row>
    <row r="638" spans="1:15" x14ac:dyDescent="0.2">
      <c r="A638" s="15" t="s">
        <v>2063</v>
      </c>
      <c r="B638" s="16" t="s">
        <v>2064</v>
      </c>
      <c r="C638" s="15" t="s">
        <v>2065</v>
      </c>
      <c r="D638" s="2"/>
      <c r="E638" s="2" t="s">
        <v>280</v>
      </c>
      <c r="F638" s="2" t="s">
        <v>281</v>
      </c>
      <c r="G638" s="2" t="s">
        <v>25</v>
      </c>
      <c r="H638" s="2" t="s">
        <v>67</v>
      </c>
      <c r="I638" s="2">
        <v>71</v>
      </c>
      <c r="J638" s="17">
        <v>18</v>
      </c>
      <c r="K638" s="17">
        <v>25</v>
      </c>
      <c r="L638" s="17">
        <v>25</v>
      </c>
      <c r="M638" s="17">
        <v>30</v>
      </c>
      <c r="N638" s="17">
        <v>28</v>
      </c>
      <c r="O638" s="2">
        <f t="shared" si="35"/>
        <v>126</v>
      </c>
    </row>
    <row r="639" spans="1:15" x14ac:dyDescent="0.2">
      <c r="A639" s="4" t="s">
        <v>1883</v>
      </c>
      <c r="B639" s="10" t="s">
        <v>1884</v>
      </c>
      <c r="C639" s="14" t="s">
        <v>1866</v>
      </c>
      <c r="D639" s="10"/>
      <c r="E639" s="3" t="s">
        <v>1744</v>
      </c>
      <c r="F639" s="3" t="s">
        <v>1744</v>
      </c>
      <c r="G639" s="3" t="s">
        <v>25</v>
      </c>
      <c r="H639" s="3" t="s">
        <v>21</v>
      </c>
      <c r="I639" s="3">
        <v>72</v>
      </c>
      <c r="J639" s="3">
        <v>9</v>
      </c>
      <c r="K639" s="3">
        <v>20</v>
      </c>
      <c r="L639" s="3">
        <v>25</v>
      </c>
      <c r="M639" s="3">
        <v>8</v>
      </c>
      <c r="N639" s="3">
        <v>0</v>
      </c>
      <c r="O639" s="3">
        <f t="shared" si="35"/>
        <v>62</v>
      </c>
    </row>
    <row r="640" spans="1:15" x14ac:dyDescent="0.2">
      <c r="A640" s="15" t="s">
        <v>2074</v>
      </c>
      <c r="B640" s="16" t="s">
        <v>2075</v>
      </c>
      <c r="C640" s="15" t="s">
        <v>2065</v>
      </c>
      <c r="D640" s="2"/>
      <c r="E640" s="2" t="s">
        <v>280</v>
      </c>
      <c r="F640" s="2" t="s">
        <v>281</v>
      </c>
      <c r="G640" s="2" t="s">
        <v>25</v>
      </c>
      <c r="H640" s="2" t="s">
        <v>67</v>
      </c>
      <c r="I640" s="2">
        <v>73</v>
      </c>
      <c r="J640" s="18">
        <v>18</v>
      </c>
      <c r="K640" s="18">
        <v>25</v>
      </c>
      <c r="L640" s="18">
        <v>25</v>
      </c>
      <c r="M640" s="18">
        <v>30</v>
      </c>
      <c r="N640" s="18">
        <v>6</v>
      </c>
      <c r="O640" s="2">
        <f t="shared" si="35"/>
        <v>104</v>
      </c>
    </row>
    <row r="641" spans="1:15" x14ac:dyDescent="0.2">
      <c r="A641" s="4" t="s">
        <v>194</v>
      </c>
      <c r="B641" s="10" t="s">
        <v>195</v>
      </c>
      <c r="C641" s="14" t="s">
        <v>196</v>
      </c>
      <c r="D641" s="10"/>
      <c r="E641" s="3" t="s">
        <v>185</v>
      </c>
      <c r="F641" s="3" t="s">
        <v>186</v>
      </c>
      <c r="G641" s="3" t="s">
        <v>25</v>
      </c>
      <c r="H641" s="3" t="s">
        <v>21</v>
      </c>
      <c r="I641" s="3">
        <v>75</v>
      </c>
      <c r="J641" s="3">
        <v>18</v>
      </c>
      <c r="K641" s="3">
        <v>20</v>
      </c>
      <c r="L641" s="3">
        <v>25</v>
      </c>
      <c r="M641" s="3">
        <v>30</v>
      </c>
      <c r="N641" s="3">
        <v>0</v>
      </c>
      <c r="O641" s="3">
        <f t="shared" si="35"/>
        <v>93</v>
      </c>
    </row>
    <row r="642" spans="1:15" x14ac:dyDescent="0.2">
      <c r="A642" s="5" t="s">
        <v>111</v>
      </c>
      <c r="B642" s="6" t="s">
        <v>112</v>
      </c>
      <c r="C642" s="14" t="s">
        <v>99</v>
      </c>
      <c r="D642" s="6"/>
      <c r="E642" s="3" t="s">
        <v>65</v>
      </c>
      <c r="F642" s="3" t="s">
        <v>66</v>
      </c>
      <c r="G642" s="3" t="s">
        <v>25</v>
      </c>
      <c r="H642" s="3" t="s">
        <v>67</v>
      </c>
      <c r="I642" s="3">
        <v>77</v>
      </c>
      <c r="J642" s="3">
        <v>18</v>
      </c>
      <c r="K642" s="3">
        <v>25</v>
      </c>
      <c r="L642" s="3">
        <v>14</v>
      </c>
      <c r="M642" s="3">
        <v>0</v>
      </c>
      <c r="N642" s="3">
        <v>6</v>
      </c>
      <c r="O642" s="3">
        <f t="shared" si="35"/>
        <v>63</v>
      </c>
    </row>
    <row r="643" spans="1:15" x14ac:dyDescent="0.2">
      <c r="A643" s="15" t="s">
        <v>2068</v>
      </c>
      <c r="B643" s="16" t="s">
        <v>2069</v>
      </c>
      <c r="C643" s="15" t="s">
        <v>2065</v>
      </c>
      <c r="D643" s="2"/>
      <c r="E643" s="2" t="s">
        <v>280</v>
      </c>
      <c r="F643" s="2" t="s">
        <v>281</v>
      </c>
      <c r="G643" s="2" t="s">
        <v>25</v>
      </c>
      <c r="H643" s="2" t="s">
        <v>67</v>
      </c>
      <c r="I643" s="2">
        <v>80</v>
      </c>
      <c r="J643" s="18">
        <v>18</v>
      </c>
      <c r="K643" s="18">
        <v>25</v>
      </c>
      <c r="L643" s="18">
        <v>25</v>
      </c>
      <c r="M643" s="18">
        <v>30</v>
      </c>
      <c r="N643" s="18">
        <v>6</v>
      </c>
      <c r="O643" s="2">
        <f t="shared" si="35"/>
        <v>104</v>
      </c>
    </row>
    <row r="644" spans="1:15" x14ac:dyDescent="0.2">
      <c r="A644" s="15" t="s">
        <v>2072</v>
      </c>
      <c r="B644" s="16" t="s">
        <v>2073</v>
      </c>
      <c r="C644" s="15" t="s">
        <v>2065</v>
      </c>
      <c r="D644" s="2"/>
      <c r="E644" s="2" t="s">
        <v>280</v>
      </c>
      <c r="F644" s="2" t="s">
        <v>281</v>
      </c>
      <c r="G644" s="2" t="s">
        <v>25</v>
      </c>
      <c r="H644" s="2" t="s">
        <v>67</v>
      </c>
      <c r="I644" s="2">
        <v>89</v>
      </c>
      <c r="J644" s="18">
        <v>18</v>
      </c>
      <c r="K644" s="18">
        <v>25</v>
      </c>
      <c r="L644" s="18">
        <v>25</v>
      </c>
      <c r="M644" s="18">
        <v>30</v>
      </c>
      <c r="N644" s="18">
        <v>6</v>
      </c>
      <c r="O644" s="2">
        <f t="shared" si="35"/>
        <v>104</v>
      </c>
    </row>
    <row r="645" spans="1:15" x14ac:dyDescent="0.2">
      <c r="A645" s="4" t="s">
        <v>1095</v>
      </c>
      <c r="B645" s="10" t="s">
        <v>1096</v>
      </c>
      <c r="C645" s="14" t="s">
        <v>1097</v>
      </c>
      <c r="D645" s="10"/>
      <c r="E645" s="3" t="s">
        <v>144</v>
      </c>
      <c r="F645" s="3" t="s">
        <v>1094</v>
      </c>
      <c r="G645" s="3" t="s">
        <v>25</v>
      </c>
      <c r="H645" s="3" t="s">
        <v>21</v>
      </c>
      <c r="I645" s="3">
        <v>101</v>
      </c>
      <c r="J645" s="3">
        <v>0</v>
      </c>
      <c r="K645" s="3">
        <v>20</v>
      </c>
      <c r="L645" s="3">
        <v>4</v>
      </c>
      <c r="M645" s="3">
        <v>18</v>
      </c>
      <c r="N645" s="3">
        <v>0</v>
      </c>
      <c r="O645" s="3">
        <f t="shared" si="35"/>
        <v>42</v>
      </c>
    </row>
    <row r="647" spans="1:15" x14ac:dyDescent="0.2">
      <c r="H647" s="3">
        <v>-50</v>
      </c>
      <c r="I647" s="3">
        <f t="shared" ref="I647:I662" si="36">COUNTIFS(I$2:I$645, "&gt;="&amp;H647, I$2:I$645, "&lt;"&amp;H648)</f>
        <v>0</v>
      </c>
      <c r="N647" s="3">
        <v>0</v>
      </c>
      <c r="O647" s="3">
        <f t="shared" ref="O647:O660" si="37">COUNTIFS(O$2:O$645, "&gt;="&amp;N647, O$2:O$645, "&lt;"&amp;N648)</f>
        <v>106</v>
      </c>
    </row>
    <row r="648" spans="1:15" x14ac:dyDescent="0.2">
      <c r="H648" s="3">
        <v>-40</v>
      </c>
      <c r="I648" s="3">
        <f t="shared" si="36"/>
        <v>7</v>
      </c>
      <c r="N648" s="3">
        <v>10</v>
      </c>
      <c r="O648" s="3">
        <f t="shared" si="37"/>
        <v>59</v>
      </c>
    </row>
    <row r="649" spans="1:15" x14ac:dyDescent="0.2">
      <c r="H649" s="3">
        <v>-30</v>
      </c>
      <c r="I649" s="3">
        <f t="shared" si="36"/>
        <v>12</v>
      </c>
      <c r="N649" s="3">
        <v>20</v>
      </c>
      <c r="O649" s="3">
        <f t="shared" si="37"/>
        <v>87</v>
      </c>
    </row>
    <row r="650" spans="1:15" x14ac:dyDescent="0.2">
      <c r="H650" s="3">
        <v>-20</v>
      </c>
      <c r="I650" s="3">
        <f t="shared" si="36"/>
        <v>23</v>
      </c>
      <c r="N650" s="3">
        <v>30</v>
      </c>
      <c r="O650" s="3">
        <f t="shared" si="37"/>
        <v>62</v>
      </c>
    </row>
    <row r="651" spans="1:15" x14ac:dyDescent="0.2">
      <c r="H651" s="3">
        <v>-10</v>
      </c>
      <c r="I651" s="3">
        <f t="shared" si="36"/>
        <v>68</v>
      </c>
      <c r="N651" s="3">
        <v>40</v>
      </c>
      <c r="O651" s="3">
        <f t="shared" si="37"/>
        <v>68</v>
      </c>
    </row>
    <row r="652" spans="1:15" x14ac:dyDescent="0.2">
      <c r="H652" s="3">
        <v>0</v>
      </c>
      <c r="I652" s="3">
        <f t="shared" si="36"/>
        <v>132</v>
      </c>
      <c r="N652" s="3">
        <v>50</v>
      </c>
      <c r="O652" s="3">
        <f t="shared" si="37"/>
        <v>64</v>
      </c>
    </row>
    <row r="653" spans="1:15" x14ac:dyDescent="0.2">
      <c r="H653" s="3">
        <v>10</v>
      </c>
      <c r="I653" s="3">
        <f t="shared" si="36"/>
        <v>129</v>
      </c>
      <c r="N653" s="3">
        <v>60</v>
      </c>
      <c r="O653" s="3">
        <f t="shared" si="37"/>
        <v>56</v>
      </c>
    </row>
    <row r="654" spans="1:15" x14ac:dyDescent="0.2">
      <c r="H654" s="3">
        <v>20</v>
      </c>
      <c r="I654" s="3">
        <f t="shared" si="36"/>
        <v>106</v>
      </c>
      <c r="N654" s="3">
        <v>70</v>
      </c>
      <c r="O654" s="3">
        <f t="shared" si="37"/>
        <v>37</v>
      </c>
    </row>
    <row r="655" spans="1:15" x14ac:dyDescent="0.2">
      <c r="H655" s="3">
        <v>30</v>
      </c>
      <c r="I655" s="3">
        <f t="shared" si="36"/>
        <v>82</v>
      </c>
      <c r="N655" s="3">
        <v>80</v>
      </c>
      <c r="O655" s="3">
        <f t="shared" si="37"/>
        <v>31</v>
      </c>
    </row>
    <row r="656" spans="1:15" x14ac:dyDescent="0.2">
      <c r="H656" s="3">
        <v>40</v>
      </c>
      <c r="I656" s="3">
        <f t="shared" si="36"/>
        <v>47</v>
      </c>
      <c r="N656" s="3">
        <v>90</v>
      </c>
      <c r="O656" s="3">
        <f t="shared" si="37"/>
        <v>25</v>
      </c>
    </row>
    <row r="657" spans="8:15" x14ac:dyDescent="0.2">
      <c r="H657" s="3">
        <v>50</v>
      </c>
      <c r="I657" s="3">
        <f t="shared" si="36"/>
        <v>17</v>
      </c>
      <c r="N657" s="3">
        <v>100</v>
      </c>
      <c r="O657" s="3">
        <f t="shared" si="37"/>
        <v>29</v>
      </c>
    </row>
    <row r="658" spans="8:15" x14ac:dyDescent="0.2">
      <c r="H658" s="3">
        <v>60</v>
      </c>
      <c r="I658" s="3">
        <f t="shared" si="36"/>
        <v>13</v>
      </c>
      <c r="N658" s="3">
        <v>110</v>
      </c>
      <c r="O658" s="3">
        <f t="shared" si="37"/>
        <v>13</v>
      </c>
    </row>
    <row r="659" spans="8:15" x14ac:dyDescent="0.2">
      <c r="H659" s="3">
        <v>70</v>
      </c>
      <c r="I659" s="3">
        <f t="shared" si="36"/>
        <v>5</v>
      </c>
      <c r="N659" s="3">
        <v>120</v>
      </c>
      <c r="O659" s="3">
        <f t="shared" si="37"/>
        <v>7</v>
      </c>
    </row>
    <row r="660" spans="8:15" x14ac:dyDescent="0.2">
      <c r="H660" s="3">
        <v>80</v>
      </c>
      <c r="I660" s="3">
        <f t="shared" si="36"/>
        <v>2</v>
      </c>
      <c r="N660" s="3">
        <v>130</v>
      </c>
      <c r="O660" s="3">
        <f t="shared" si="37"/>
        <v>0</v>
      </c>
    </row>
    <row r="661" spans="8:15" x14ac:dyDescent="0.2">
      <c r="H661" s="3">
        <v>90</v>
      </c>
      <c r="I661" s="3">
        <f t="shared" si="36"/>
        <v>0</v>
      </c>
      <c r="N661" s="3">
        <v>140</v>
      </c>
    </row>
    <row r="662" spans="8:15" x14ac:dyDescent="0.2">
      <c r="H662" s="3">
        <v>100</v>
      </c>
      <c r="I662" s="3">
        <f t="shared" si="36"/>
        <v>1</v>
      </c>
    </row>
    <row r="663" spans="8:15" x14ac:dyDescent="0.2">
      <c r="H663" s="3">
        <v>110</v>
      </c>
    </row>
  </sheetData>
  <conditionalFormatting sqref="A57:A1048576 A1:A6 A8:A19 A34 A46">
    <cfRule type="duplicateValues" dxfId="7" priority="1"/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workbookViewId="0">
      <selection activeCell="A42" sqref="A42:XFD42"/>
    </sheetView>
  </sheetViews>
  <sheetFormatPr baseColWidth="10" defaultRowHeight="16" x14ac:dyDescent="0.2"/>
  <sheetData>
    <row r="1" spans="1:15" s="3" customFormat="1" x14ac:dyDescent="0.2">
      <c r="A1" s="4" t="s">
        <v>503</v>
      </c>
      <c r="B1" s="10" t="s">
        <v>504</v>
      </c>
      <c r="C1" s="14" t="s">
        <v>472</v>
      </c>
      <c r="D1" s="10" t="s">
        <v>505</v>
      </c>
      <c r="E1" s="3" t="s">
        <v>203</v>
      </c>
      <c r="F1" s="3" t="s">
        <v>423</v>
      </c>
      <c r="G1" s="3" t="s">
        <v>25</v>
      </c>
      <c r="H1" s="3" t="s">
        <v>21</v>
      </c>
      <c r="I1" s="3">
        <v>0</v>
      </c>
      <c r="O1" s="3">
        <f t="shared" ref="O1:O10" si="0">SUM(J1:N1)</f>
        <v>0</v>
      </c>
    </row>
    <row r="2" spans="1:15" s="3" customFormat="1" x14ac:dyDescent="0.2">
      <c r="A2" s="5" t="s">
        <v>273</v>
      </c>
      <c r="B2" s="10" t="s">
        <v>1867</v>
      </c>
      <c r="C2" s="14" t="s">
        <v>1866</v>
      </c>
      <c r="D2" s="10" t="s">
        <v>273</v>
      </c>
      <c r="E2" s="3" t="s">
        <v>1744</v>
      </c>
      <c r="F2" s="3" t="s">
        <v>1744</v>
      </c>
      <c r="G2" s="3" t="s">
        <v>25</v>
      </c>
      <c r="H2" s="3" t="s">
        <v>21</v>
      </c>
      <c r="I2" s="3">
        <v>0</v>
      </c>
      <c r="O2" s="3">
        <f t="shared" si="0"/>
        <v>0</v>
      </c>
    </row>
    <row r="3" spans="1:15" s="3" customFormat="1" x14ac:dyDescent="0.2">
      <c r="A3" s="5" t="s">
        <v>273</v>
      </c>
      <c r="B3" s="10" t="s">
        <v>1899</v>
      </c>
      <c r="C3" s="14" t="s">
        <v>1866</v>
      </c>
      <c r="D3" s="10" t="s">
        <v>273</v>
      </c>
      <c r="E3" s="3" t="s">
        <v>1744</v>
      </c>
      <c r="F3" s="3" t="s">
        <v>1744</v>
      </c>
      <c r="G3" s="3" t="s">
        <v>25</v>
      </c>
      <c r="H3" s="3" t="s">
        <v>21</v>
      </c>
      <c r="I3" s="3">
        <v>0</v>
      </c>
      <c r="O3" s="3">
        <f t="shared" si="0"/>
        <v>0</v>
      </c>
    </row>
    <row r="4" spans="1:15" s="3" customFormat="1" x14ac:dyDescent="0.2">
      <c r="A4" s="5" t="s">
        <v>273</v>
      </c>
      <c r="B4" s="10" t="s">
        <v>1907</v>
      </c>
      <c r="C4" s="14" t="s">
        <v>1866</v>
      </c>
      <c r="D4" s="10" t="s">
        <v>273</v>
      </c>
      <c r="E4" s="3" t="s">
        <v>1744</v>
      </c>
      <c r="F4" s="3" t="s">
        <v>1744</v>
      </c>
      <c r="G4" s="3" t="s">
        <v>25</v>
      </c>
      <c r="H4" s="3" t="s">
        <v>21</v>
      </c>
      <c r="I4" s="3">
        <v>0</v>
      </c>
      <c r="O4" s="3">
        <f t="shared" si="0"/>
        <v>0</v>
      </c>
    </row>
    <row r="5" spans="1:15" s="3" customFormat="1" x14ac:dyDescent="0.2">
      <c r="A5" s="5" t="s">
        <v>273</v>
      </c>
      <c r="B5" s="10" t="s">
        <v>1964</v>
      </c>
      <c r="C5" s="14" t="s">
        <v>1866</v>
      </c>
      <c r="D5" s="10" t="s">
        <v>273</v>
      </c>
      <c r="E5" s="3" t="s">
        <v>1744</v>
      </c>
      <c r="F5" s="3" t="s">
        <v>1744</v>
      </c>
      <c r="G5" s="3" t="s">
        <v>25</v>
      </c>
      <c r="H5" s="3" t="s">
        <v>21</v>
      </c>
      <c r="I5" s="3">
        <v>0</v>
      </c>
      <c r="O5" s="3">
        <f t="shared" si="0"/>
        <v>0</v>
      </c>
    </row>
    <row r="6" spans="1:15" s="3" customFormat="1" x14ac:dyDescent="0.2">
      <c r="A6" s="5" t="s">
        <v>273</v>
      </c>
      <c r="B6" s="10" t="s">
        <v>1971</v>
      </c>
      <c r="C6" s="14" t="s">
        <v>1866</v>
      </c>
      <c r="D6" s="10" t="s">
        <v>273</v>
      </c>
      <c r="E6" s="3" t="s">
        <v>1744</v>
      </c>
      <c r="F6" s="3" t="s">
        <v>1744</v>
      </c>
      <c r="G6" s="3" t="s">
        <v>25</v>
      </c>
      <c r="H6" s="3" t="s">
        <v>21</v>
      </c>
      <c r="I6" s="3">
        <v>0</v>
      </c>
      <c r="O6" s="3">
        <f t="shared" si="0"/>
        <v>0</v>
      </c>
    </row>
    <row r="7" spans="1:15" s="3" customFormat="1" x14ac:dyDescent="0.2">
      <c r="A7" s="5" t="s">
        <v>273</v>
      </c>
      <c r="B7" s="10" t="s">
        <v>1982</v>
      </c>
      <c r="C7" s="14" t="s">
        <v>1866</v>
      </c>
      <c r="D7" s="10" t="s">
        <v>273</v>
      </c>
      <c r="E7" s="3" t="s">
        <v>1744</v>
      </c>
      <c r="F7" s="3" t="s">
        <v>1744</v>
      </c>
      <c r="G7" s="3" t="s">
        <v>25</v>
      </c>
      <c r="H7" s="3" t="s">
        <v>21</v>
      </c>
      <c r="I7" s="3">
        <v>0</v>
      </c>
      <c r="O7" s="3">
        <f t="shared" si="0"/>
        <v>0</v>
      </c>
    </row>
    <row r="8" spans="1:15" s="3" customFormat="1" x14ac:dyDescent="0.2">
      <c r="A8" s="4" t="s">
        <v>1045</v>
      </c>
      <c r="B8" s="10" t="s">
        <v>1046</v>
      </c>
      <c r="C8" s="14" t="s">
        <v>1020</v>
      </c>
      <c r="D8" s="10" t="s">
        <v>273</v>
      </c>
      <c r="E8" s="3" t="s">
        <v>987</v>
      </c>
      <c r="F8" s="3" t="s">
        <v>988</v>
      </c>
      <c r="G8" s="3" t="s">
        <v>25</v>
      </c>
      <c r="H8" s="3" t="s">
        <v>21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f t="shared" si="0"/>
        <v>0</v>
      </c>
    </row>
    <row r="9" spans="1:15" s="3" customFormat="1" x14ac:dyDescent="0.2">
      <c r="A9" s="4" t="s">
        <v>1025</v>
      </c>
      <c r="B9" s="10" t="s">
        <v>1026</v>
      </c>
      <c r="C9" s="14" t="s">
        <v>1020</v>
      </c>
      <c r="D9" s="10" t="s">
        <v>273</v>
      </c>
      <c r="E9" s="3" t="s">
        <v>987</v>
      </c>
      <c r="F9" s="3" t="s">
        <v>988</v>
      </c>
      <c r="G9" s="3" t="s">
        <v>25</v>
      </c>
      <c r="H9" s="3" t="s">
        <v>21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f t="shared" si="0"/>
        <v>0</v>
      </c>
    </row>
    <row r="10" spans="1:15" s="3" customFormat="1" x14ac:dyDescent="0.2">
      <c r="A10" s="4" t="s">
        <v>1037</v>
      </c>
      <c r="B10" s="10" t="s">
        <v>1038</v>
      </c>
      <c r="C10" s="14" t="s">
        <v>1020</v>
      </c>
      <c r="D10" s="10" t="s">
        <v>273</v>
      </c>
      <c r="E10" s="3" t="s">
        <v>987</v>
      </c>
      <c r="F10" s="3" t="s">
        <v>988</v>
      </c>
      <c r="G10" s="3" t="s">
        <v>25</v>
      </c>
      <c r="H10" s="3" t="s">
        <v>21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f t="shared" si="0"/>
        <v>0</v>
      </c>
    </row>
    <row r="11" spans="1:15" s="3" customFormat="1" x14ac:dyDescent="0.2">
      <c r="A11" s="3" t="s">
        <v>2155</v>
      </c>
      <c r="B11" s="3" t="s">
        <v>2156</v>
      </c>
      <c r="C11" s="14" t="s">
        <v>2152</v>
      </c>
      <c r="D11" s="3" t="s">
        <v>273</v>
      </c>
      <c r="E11" s="3" t="s">
        <v>18</v>
      </c>
      <c r="F11" s="3" t="s">
        <v>2091</v>
      </c>
      <c r="G11" s="3" t="s">
        <v>25</v>
      </c>
      <c r="H11" s="3" t="s">
        <v>67</v>
      </c>
      <c r="I11" s="3">
        <v>0</v>
      </c>
      <c r="O11" s="3">
        <v>0</v>
      </c>
    </row>
    <row r="12" spans="1:15" s="3" customFormat="1" x14ac:dyDescent="0.2">
      <c r="A12" s="4" t="s">
        <v>271</v>
      </c>
      <c r="B12" s="10" t="s">
        <v>272</v>
      </c>
      <c r="C12" s="14" t="s">
        <v>232</v>
      </c>
      <c r="D12" s="10" t="s">
        <v>273</v>
      </c>
      <c r="E12" s="3" t="s">
        <v>203</v>
      </c>
      <c r="F12" s="3" t="s">
        <v>204</v>
      </c>
      <c r="G12" s="3" t="s">
        <v>25</v>
      </c>
      <c r="H12" s="3" t="s">
        <v>21</v>
      </c>
      <c r="I12" s="3">
        <v>0</v>
      </c>
      <c r="O12" s="3">
        <f t="shared" ref="O12:O21" si="1">SUM(J12:N12)</f>
        <v>0</v>
      </c>
    </row>
    <row r="13" spans="1:15" s="3" customFormat="1" x14ac:dyDescent="0.2">
      <c r="A13" s="4" t="s">
        <v>542</v>
      </c>
      <c r="B13" s="10" t="s">
        <v>543</v>
      </c>
      <c r="C13" s="14" t="s">
        <v>472</v>
      </c>
      <c r="D13" s="10" t="s">
        <v>273</v>
      </c>
      <c r="E13" s="3" t="s">
        <v>203</v>
      </c>
      <c r="F13" s="3" t="s">
        <v>423</v>
      </c>
      <c r="G13" s="3" t="s">
        <v>25</v>
      </c>
      <c r="H13" s="3" t="s">
        <v>21</v>
      </c>
      <c r="I13" s="3">
        <v>0</v>
      </c>
      <c r="O13" s="3">
        <f t="shared" si="1"/>
        <v>0</v>
      </c>
    </row>
    <row r="14" spans="1:15" s="3" customFormat="1" x14ac:dyDescent="0.2">
      <c r="A14" s="4" t="s">
        <v>528</v>
      </c>
      <c r="B14" s="10" t="s">
        <v>529</v>
      </c>
      <c r="C14" s="14" t="s">
        <v>472</v>
      </c>
      <c r="D14" s="10" t="s">
        <v>273</v>
      </c>
      <c r="E14" s="3" t="s">
        <v>203</v>
      </c>
      <c r="F14" s="3" t="s">
        <v>423</v>
      </c>
      <c r="G14" s="3" t="s">
        <v>25</v>
      </c>
      <c r="H14" s="3" t="s">
        <v>21</v>
      </c>
      <c r="I14" s="3">
        <v>0</v>
      </c>
      <c r="O14" s="3">
        <f t="shared" si="1"/>
        <v>0</v>
      </c>
    </row>
    <row r="15" spans="1:15" s="3" customFormat="1" x14ac:dyDescent="0.2">
      <c r="A15" s="4" t="s">
        <v>556</v>
      </c>
      <c r="B15" s="10" t="s">
        <v>557</v>
      </c>
      <c r="C15" s="14" t="s">
        <v>472</v>
      </c>
      <c r="D15" s="10" t="s">
        <v>273</v>
      </c>
      <c r="E15" s="3" t="s">
        <v>203</v>
      </c>
      <c r="F15" s="3" t="s">
        <v>423</v>
      </c>
      <c r="G15" s="3" t="s">
        <v>25</v>
      </c>
      <c r="H15" s="3" t="s">
        <v>21</v>
      </c>
      <c r="I15" s="3">
        <v>0</v>
      </c>
      <c r="O15" s="3">
        <f t="shared" si="1"/>
        <v>0</v>
      </c>
    </row>
    <row r="16" spans="1:15" s="3" customFormat="1" x14ac:dyDescent="0.2">
      <c r="A16" s="4" t="s">
        <v>633</v>
      </c>
      <c r="B16" s="10" t="s">
        <v>634</v>
      </c>
      <c r="C16" s="14" t="s">
        <v>602</v>
      </c>
      <c r="D16" s="10" t="s">
        <v>273</v>
      </c>
      <c r="E16" s="3" t="s">
        <v>576</v>
      </c>
      <c r="F16" s="3" t="s">
        <v>577</v>
      </c>
      <c r="G16" s="3" t="s">
        <v>25</v>
      </c>
      <c r="H16" s="3" t="s">
        <v>21</v>
      </c>
      <c r="I16" s="3">
        <v>0</v>
      </c>
      <c r="O16" s="3">
        <f t="shared" si="1"/>
        <v>0</v>
      </c>
    </row>
    <row r="17" spans="1:15" s="3" customFormat="1" x14ac:dyDescent="0.2">
      <c r="A17" s="4" t="s">
        <v>639</v>
      </c>
      <c r="B17" s="10" t="s">
        <v>640</v>
      </c>
      <c r="C17" s="14" t="s">
        <v>602</v>
      </c>
      <c r="D17" s="10" t="s">
        <v>273</v>
      </c>
      <c r="E17" s="3" t="s">
        <v>576</v>
      </c>
      <c r="F17" s="3" t="s">
        <v>577</v>
      </c>
      <c r="G17" s="3" t="s">
        <v>25</v>
      </c>
      <c r="H17" s="3" t="s">
        <v>21</v>
      </c>
      <c r="I17" s="3">
        <v>0</v>
      </c>
      <c r="O17" s="3">
        <f t="shared" si="1"/>
        <v>0</v>
      </c>
    </row>
    <row r="18" spans="1:15" s="3" customFormat="1" x14ac:dyDescent="0.2">
      <c r="A18" s="4" t="s">
        <v>1737</v>
      </c>
      <c r="B18" s="10" t="s">
        <v>1738</v>
      </c>
      <c r="C18" s="14" t="s">
        <v>1710</v>
      </c>
      <c r="D18" s="10" t="s">
        <v>273</v>
      </c>
      <c r="E18" s="3" t="s">
        <v>576</v>
      </c>
      <c r="F18" s="3" t="s">
        <v>1639</v>
      </c>
      <c r="G18" s="3" t="s">
        <v>25</v>
      </c>
      <c r="H18" s="3" t="s">
        <v>67</v>
      </c>
      <c r="I18" s="3">
        <v>0</v>
      </c>
      <c r="O18" s="3">
        <f t="shared" si="1"/>
        <v>0</v>
      </c>
    </row>
    <row r="19" spans="1:15" s="3" customFormat="1" x14ac:dyDescent="0.2">
      <c r="A19" s="4" t="s">
        <v>1735</v>
      </c>
      <c r="B19" s="10" t="s">
        <v>1736</v>
      </c>
      <c r="C19" s="14" t="s">
        <v>1710</v>
      </c>
      <c r="D19" s="10" t="s">
        <v>273</v>
      </c>
      <c r="E19" s="3" t="s">
        <v>576</v>
      </c>
      <c r="F19" s="3" t="s">
        <v>1639</v>
      </c>
      <c r="G19" s="3" t="s">
        <v>25</v>
      </c>
      <c r="H19" s="3" t="s">
        <v>67</v>
      </c>
      <c r="I19" s="3">
        <v>0</v>
      </c>
      <c r="O19" s="3">
        <f t="shared" si="1"/>
        <v>0</v>
      </c>
    </row>
    <row r="20" spans="1:15" s="3" customFormat="1" x14ac:dyDescent="0.2">
      <c r="A20" s="4" t="s">
        <v>1733</v>
      </c>
      <c r="B20" s="10" t="s">
        <v>1734</v>
      </c>
      <c r="C20" s="14" t="s">
        <v>1710</v>
      </c>
      <c r="D20" s="10" t="s">
        <v>273</v>
      </c>
      <c r="E20" s="3" t="s">
        <v>576</v>
      </c>
      <c r="F20" s="3" t="s">
        <v>1639</v>
      </c>
      <c r="G20" s="3" t="s">
        <v>25</v>
      </c>
      <c r="H20" s="3" t="s">
        <v>67</v>
      </c>
      <c r="I20" s="3">
        <v>0</v>
      </c>
      <c r="O20" s="3">
        <f t="shared" si="1"/>
        <v>0</v>
      </c>
    </row>
    <row r="21" spans="1:15" s="3" customFormat="1" x14ac:dyDescent="0.2">
      <c r="A21" s="4" t="s">
        <v>948</v>
      </c>
      <c r="B21" s="10" t="s">
        <v>949</v>
      </c>
      <c r="C21" s="14" t="s">
        <v>947</v>
      </c>
      <c r="D21" s="2" t="s">
        <v>273</v>
      </c>
      <c r="E21" s="3" t="s">
        <v>894</v>
      </c>
      <c r="F21" s="3" t="s">
        <v>895</v>
      </c>
      <c r="G21" s="3" t="s">
        <v>25</v>
      </c>
      <c r="H21" s="3" t="s">
        <v>21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f t="shared" si="1"/>
        <v>0</v>
      </c>
    </row>
    <row r="22" spans="1:15" s="3" customFormat="1" x14ac:dyDescent="0.2">
      <c r="A22" s="3" t="s">
        <v>2350</v>
      </c>
      <c r="B22" s="3" t="s">
        <v>2351</v>
      </c>
      <c r="C22" s="14" t="s">
        <v>2329</v>
      </c>
      <c r="D22" s="3" t="s">
        <v>273</v>
      </c>
      <c r="E22" s="3" t="s">
        <v>2308</v>
      </c>
      <c r="F22" s="3" t="s">
        <v>2309</v>
      </c>
      <c r="G22" s="3" t="s">
        <v>25</v>
      </c>
      <c r="H22" s="3" t="s">
        <v>21</v>
      </c>
      <c r="I22" s="3">
        <v>0</v>
      </c>
      <c r="O22" s="3">
        <v>0</v>
      </c>
    </row>
    <row r="23" spans="1:15" s="3" customFormat="1" x14ac:dyDescent="0.2">
      <c r="A23" s="3" t="s">
        <v>2342</v>
      </c>
      <c r="B23" s="3" t="s">
        <v>2343</v>
      </c>
      <c r="C23" s="14" t="s">
        <v>2329</v>
      </c>
      <c r="D23" s="3" t="s">
        <v>273</v>
      </c>
      <c r="E23" s="3" t="s">
        <v>2308</v>
      </c>
      <c r="F23" s="3" t="s">
        <v>2309</v>
      </c>
      <c r="G23" s="3" t="s">
        <v>25</v>
      </c>
      <c r="H23" s="3" t="s">
        <v>21</v>
      </c>
      <c r="I23" s="3">
        <v>0</v>
      </c>
      <c r="O23" s="3">
        <v>0</v>
      </c>
    </row>
    <row r="24" spans="1:15" s="3" customFormat="1" x14ac:dyDescent="0.2">
      <c r="A24" s="4" t="s">
        <v>1779</v>
      </c>
      <c r="B24" s="10" t="s">
        <v>1780</v>
      </c>
      <c r="C24" s="14" t="s">
        <v>1743</v>
      </c>
      <c r="D24" s="10" t="s">
        <v>273</v>
      </c>
      <c r="E24" s="3" t="s">
        <v>1744</v>
      </c>
      <c r="F24" s="3" t="s">
        <v>1744</v>
      </c>
      <c r="G24" s="3" t="s">
        <v>20</v>
      </c>
      <c r="H24" s="3" t="s">
        <v>67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O24" s="3">
        <f>SUM(J24:N24)</f>
        <v>0</v>
      </c>
    </row>
    <row r="25" spans="1:15" s="3" customFormat="1" x14ac:dyDescent="0.2">
      <c r="A25" s="3" t="s">
        <v>2250</v>
      </c>
      <c r="B25" s="3" t="s">
        <v>2251</v>
      </c>
      <c r="C25" s="14" t="s">
        <v>2225</v>
      </c>
      <c r="D25" s="3" t="s">
        <v>273</v>
      </c>
      <c r="E25" s="3" t="s">
        <v>2226</v>
      </c>
      <c r="F25" s="3" t="s">
        <v>2227</v>
      </c>
      <c r="G25" s="3" t="s">
        <v>20</v>
      </c>
      <c r="H25" s="3" t="s">
        <v>67</v>
      </c>
      <c r="I25" s="3">
        <v>0</v>
      </c>
      <c r="O25" s="3">
        <v>0</v>
      </c>
    </row>
    <row r="26" spans="1:15" s="3" customFormat="1" x14ac:dyDescent="0.2">
      <c r="A26" s="4" t="s">
        <v>344</v>
      </c>
      <c r="B26" s="10" t="s">
        <v>345</v>
      </c>
      <c r="C26" s="14" t="s">
        <v>335</v>
      </c>
      <c r="D26" s="10" t="s">
        <v>273</v>
      </c>
      <c r="E26" s="3" t="s">
        <v>203</v>
      </c>
      <c r="F26" s="3" t="s">
        <v>332</v>
      </c>
      <c r="G26" s="3" t="s">
        <v>20</v>
      </c>
      <c r="H26" s="3" t="s">
        <v>67</v>
      </c>
      <c r="I26" s="3">
        <v>0</v>
      </c>
      <c r="O26" s="3">
        <f t="shared" ref="O26:O35" si="2">SUM(J26:N26)</f>
        <v>0</v>
      </c>
    </row>
    <row r="27" spans="1:15" s="3" customFormat="1" x14ac:dyDescent="0.2">
      <c r="A27" s="4" t="s">
        <v>1409</v>
      </c>
      <c r="B27" s="10" t="s">
        <v>1410</v>
      </c>
      <c r="C27" s="14" t="s">
        <v>1407</v>
      </c>
      <c r="D27" s="10" t="s">
        <v>273</v>
      </c>
      <c r="E27" s="3" t="s">
        <v>65</v>
      </c>
      <c r="F27" s="3" t="s">
        <v>1408</v>
      </c>
      <c r="G27" s="3" t="s">
        <v>20</v>
      </c>
      <c r="H27" s="3" t="s">
        <v>67</v>
      </c>
      <c r="I27" s="3">
        <v>0</v>
      </c>
      <c r="O27" s="3">
        <f t="shared" si="2"/>
        <v>0</v>
      </c>
    </row>
    <row r="28" spans="1:15" s="3" customFormat="1" x14ac:dyDescent="0.2">
      <c r="A28" s="4" t="s">
        <v>1690</v>
      </c>
      <c r="B28" s="10" t="s">
        <v>1691</v>
      </c>
      <c r="C28" s="14" t="s">
        <v>1638</v>
      </c>
      <c r="D28" s="10" t="s">
        <v>273</v>
      </c>
      <c r="E28" s="3" t="s">
        <v>576</v>
      </c>
      <c r="F28" s="3" t="s">
        <v>1639</v>
      </c>
      <c r="G28" s="3" t="s">
        <v>20</v>
      </c>
      <c r="H28" s="3" t="s">
        <v>67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f t="shared" si="2"/>
        <v>0</v>
      </c>
    </row>
    <row r="29" spans="1:15" s="3" customFormat="1" x14ac:dyDescent="0.2">
      <c r="A29" s="4" t="s">
        <v>1694</v>
      </c>
      <c r="B29" s="10" t="s">
        <v>1695</v>
      </c>
      <c r="C29" s="14" t="s">
        <v>1638</v>
      </c>
      <c r="D29" s="10" t="s">
        <v>273</v>
      </c>
      <c r="E29" s="3" t="s">
        <v>576</v>
      </c>
      <c r="F29" s="3" t="s">
        <v>1639</v>
      </c>
      <c r="G29" s="3" t="s">
        <v>20</v>
      </c>
      <c r="H29" s="3" t="s">
        <v>67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f t="shared" si="2"/>
        <v>0</v>
      </c>
    </row>
    <row r="30" spans="1:15" s="3" customFormat="1" x14ac:dyDescent="0.2">
      <c r="A30" s="4" t="s">
        <v>1692</v>
      </c>
      <c r="B30" s="10" t="s">
        <v>1693</v>
      </c>
      <c r="C30" s="14" t="s">
        <v>1638</v>
      </c>
      <c r="D30" s="10" t="s">
        <v>273</v>
      </c>
      <c r="E30" s="3" t="s">
        <v>576</v>
      </c>
      <c r="F30" s="3" t="s">
        <v>1639</v>
      </c>
      <c r="G30" s="3" t="s">
        <v>20</v>
      </c>
      <c r="H30" s="3" t="s">
        <v>67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f t="shared" si="2"/>
        <v>0</v>
      </c>
    </row>
    <row r="31" spans="1:15" s="3" customFormat="1" x14ac:dyDescent="0.2">
      <c r="A31" s="4" t="s">
        <v>1688</v>
      </c>
      <c r="B31" s="10" t="s">
        <v>1689</v>
      </c>
      <c r="C31" s="14" t="s">
        <v>1638</v>
      </c>
      <c r="D31" s="10" t="s">
        <v>273</v>
      </c>
      <c r="E31" s="3" t="s">
        <v>576</v>
      </c>
      <c r="F31" s="3" t="s">
        <v>1639</v>
      </c>
      <c r="G31" s="3" t="s">
        <v>20</v>
      </c>
      <c r="H31" s="3" t="s">
        <v>67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f t="shared" si="2"/>
        <v>0</v>
      </c>
    </row>
    <row r="32" spans="1:15" s="3" customFormat="1" x14ac:dyDescent="0.2">
      <c r="A32" s="4" t="s">
        <v>1696</v>
      </c>
      <c r="B32" s="10" t="s">
        <v>1697</v>
      </c>
      <c r="C32" s="14" t="s">
        <v>1638</v>
      </c>
      <c r="D32" s="10" t="s">
        <v>273</v>
      </c>
      <c r="E32" s="3" t="s">
        <v>576</v>
      </c>
      <c r="F32" s="3" t="s">
        <v>1639</v>
      </c>
      <c r="G32" s="3" t="s">
        <v>20</v>
      </c>
      <c r="H32" s="3" t="s">
        <v>67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f t="shared" si="2"/>
        <v>0</v>
      </c>
    </row>
    <row r="33" spans="1:15" s="3" customFormat="1" x14ac:dyDescent="0.2">
      <c r="A33" s="4" t="s">
        <v>905</v>
      </c>
      <c r="B33" s="10" t="s">
        <v>906</v>
      </c>
      <c r="C33" s="14" t="s">
        <v>900</v>
      </c>
      <c r="D33" s="2" t="s">
        <v>273</v>
      </c>
      <c r="E33" s="3" t="s">
        <v>894</v>
      </c>
      <c r="F33" s="3" t="s">
        <v>895</v>
      </c>
      <c r="G33" s="3" t="s">
        <v>20</v>
      </c>
      <c r="H33" s="3" t="s">
        <v>67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O33" s="3">
        <f t="shared" si="2"/>
        <v>0</v>
      </c>
    </row>
    <row r="34" spans="1:15" s="3" customFormat="1" x14ac:dyDescent="0.2">
      <c r="A34" s="4" t="s">
        <v>918</v>
      </c>
      <c r="B34" s="10" t="s">
        <v>919</v>
      </c>
      <c r="C34" s="14" t="s">
        <v>900</v>
      </c>
      <c r="D34" s="2" t="s">
        <v>273</v>
      </c>
      <c r="E34" s="3" t="s">
        <v>894</v>
      </c>
      <c r="F34" s="3" t="s">
        <v>895</v>
      </c>
      <c r="G34" s="3" t="s">
        <v>20</v>
      </c>
      <c r="H34" s="3" t="s">
        <v>67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O34" s="3">
        <f t="shared" si="2"/>
        <v>0</v>
      </c>
    </row>
    <row r="35" spans="1:15" s="3" customFormat="1" x14ac:dyDescent="0.2">
      <c r="A35" s="4" t="s">
        <v>933</v>
      </c>
      <c r="B35" s="10" t="s">
        <v>934</v>
      </c>
      <c r="C35" s="14" t="s">
        <v>900</v>
      </c>
      <c r="D35" s="2" t="s">
        <v>273</v>
      </c>
      <c r="E35" s="3" t="s">
        <v>894</v>
      </c>
      <c r="F35" s="3" t="s">
        <v>895</v>
      </c>
      <c r="G35" s="3" t="s">
        <v>20</v>
      </c>
      <c r="H35" s="3" t="s">
        <v>67</v>
      </c>
      <c r="I35" s="3">
        <v>0</v>
      </c>
      <c r="O35" s="3">
        <f t="shared" si="2"/>
        <v>0</v>
      </c>
    </row>
    <row r="36" spans="1:15" s="3" customFormat="1" x14ac:dyDescent="0.2">
      <c r="A36" s="3" t="s">
        <v>2220</v>
      </c>
      <c r="B36" s="3" t="s">
        <v>2221</v>
      </c>
      <c r="C36" s="14" t="s">
        <v>2222</v>
      </c>
      <c r="D36" s="3" t="s">
        <v>273</v>
      </c>
      <c r="E36" s="3" t="s">
        <v>324</v>
      </c>
      <c r="F36" s="3" t="s">
        <v>2170</v>
      </c>
      <c r="G36" s="3" t="s">
        <v>55</v>
      </c>
      <c r="H36" s="3" t="s">
        <v>21</v>
      </c>
      <c r="I36" s="3">
        <v>0</v>
      </c>
    </row>
    <row r="37" spans="1:15" s="3" customFormat="1" x14ac:dyDescent="0.2">
      <c r="A37" s="4" t="s">
        <v>1136</v>
      </c>
      <c r="B37" s="10" t="s">
        <v>1137</v>
      </c>
      <c r="C37" s="14" t="s">
        <v>1134</v>
      </c>
      <c r="D37" s="10" t="s">
        <v>1135</v>
      </c>
      <c r="E37" s="3" t="s">
        <v>144</v>
      </c>
      <c r="F37" s="3" t="s">
        <v>1094</v>
      </c>
      <c r="G37" s="3" t="s">
        <v>20</v>
      </c>
      <c r="H37" s="3" t="s">
        <v>21</v>
      </c>
      <c r="I37" s="3">
        <v>0</v>
      </c>
      <c r="O37" s="3">
        <f t="shared" ref="O37:O42" si="3">SUM(J37:N37)</f>
        <v>0</v>
      </c>
    </row>
    <row r="38" spans="1:15" s="3" customFormat="1" x14ac:dyDescent="0.2">
      <c r="A38" s="4" t="s">
        <v>1102</v>
      </c>
      <c r="B38" s="10" t="s">
        <v>1103</v>
      </c>
      <c r="C38" s="14" t="s">
        <v>1097</v>
      </c>
      <c r="D38" s="10"/>
      <c r="E38" s="3" t="s">
        <v>144</v>
      </c>
      <c r="F38" s="3" t="s">
        <v>1094</v>
      </c>
      <c r="G38" s="3" t="s">
        <v>25</v>
      </c>
      <c r="H38" s="3" t="s">
        <v>21</v>
      </c>
      <c r="I38" s="3">
        <v>0</v>
      </c>
      <c r="O38" s="3">
        <f t="shared" si="3"/>
        <v>0</v>
      </c>
    </row>
    <row r="39" spans="1:15" s="3" customFormat="1" x14ac:dyDescent="0.2">
      <c r="A39" s="4" t="s">
        <v>1276</v>
      </c>
      <c r="B39" s="10" t="s">
        <v>1277</v>
      </c>
      <c r="C39" s="14" t="s">
        <v>1273</v>
      </c>
      <c r="D39" s="10"/>
      <c r="E39" s="3" t="s">
        <v>203</v>
      </c>
      <c r="F39" s="3" t="s">
        <v>1268</v>
      </c>
      <c r="G39" s="3" t="s">
        <v>20</v>
      </c>
      <c r="H39" s="3" t="s">
        <v>67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f t="shared" si="3"/>
        <v>0</v>
      </c>
    </row>
    <row r="40" spans="1:15" s="3" customFormat="1" x14ac:dyDescent="0.2">
      <c r="A40" s="4" t="s">
        <v>1382</v>
      </c>
      <c r="B40" s="10" t="s">
        <v>1383</v>
      </c>
      <c r="C40" s="14" t="s">
        <v>1319</v>
      </c>
      <c r="D40" s="10"/>
      <c r="E40" s="3" t="s">
        <v>203</v>
      </c>
      <c r="F40" s="3" t="s">
        <v>1268</v>
      </c>
      <c r="G40" s="3" t="s">
        <v>25</v>
      </c>
      <c r="H40" s="3" t="s">
        <v>21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f t="shared" si="3"/>
        <v>0</v>
      </c>
    </row>
    <row r="41" spans="1:15" s="3" customFormat="1" x14ac:dyDescent="0.2">
      <c r="A41" s="4" t="s">
        <v>1484</v>
      </c>
      <c r="B41" s="10" t="s">
        <v>1485</v>
      </c>
      <c r="C41" s="14" t="s">
        <v>1463</v>
      </c>
      <c r="D41" s="10"/>
      <c r="E41" s="3" t="s">
        <v>1443</v>
      </c>
      <c r="F41" s="3" t="s">
        <v>1444</v>
      </c>
      <c r="G41" s="3" t="s">
        <v>25</v>
      </c>
      <c r="H41" s="3" t="s">
        <v>67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f t="shared" si="3"/>
        <v>0</v>
      </c>
    </row>
    <row r="42" spans="1:15" s="3" customFormat="1" x14ac:dyDescent="0.2">
      <c r="A42" s="4" t="s">
        <v>1711</v>
      </c>
      <c r="B42" s="10" t="s">
        <v>1712</v>
      </c>
      <c r="C42" s="14" t="s">
        <v>1710</v>
      </c>
      <c r="D42" s="10" t="s">
        <v>1196</v>
      </c>
      <c r="E42" s="3" t="s">
        <v>576</v>
      </c>
      <c r="F42" s="3" t="s">
        <v>1639</v>
      </c>
      <c r="G42" s="3" t="s">
        <v>25</v>
      </c>
      <c r="H42" s="3" t="s">
        <v>67</v>
      </c>
      <c r="I42" s="3">
        <v>0</v>
      </c>
      <c r="J42" s="3" t="e">
        <f>SUM(#REF!)</f>
        <v>#REF!</v>
      </c>
      <c r="K42" s="3" t="e">
        <f>SUM(I42:J42)</f>
        <v>#REF!</v>
      </c>
      <c r="L42" s="3" t="e">
        <f>SUM(I42:K42)</f>
        <v>#REF!</v>
      </c>
      <c r="M42" s="3" t="e">
        <f>SUM(I42:L42)</f>
        <v>#REF!</v>
      </c>
      <c r="N42" s="3" t="e">
        <f>SUM(I42:M42)</f>
        <v>#REF!</v>
      </c>
      <c r="O42" s="3" t="e">
        <f t="shared" si="3"/>
        <v>#REF!</v>
      </c>
    </row>
  </sheetData>
  <conditionalFormatting sqref="A1">
    <cfRule type="duplicateValues" dxfId="6" priority="7"/>
  </conditionalFormatting>
  <conditionalFormatting sqref="A2:A15">
    <cfRule type="duplicateValues" dxfId="5" priority="6"/>
  </conditionalFormatting>
  <conditionalFormatting sqref="A16:A26">
    <cfRule type="duplicateValues" dxfId="4" priority="5"/>
  </conditionalFormatting>
  <conditionalFormatting sqref="A27:A37">
    <cfRule type="duplicateValues" dxfId="3" priority="4"/>
  </conditionalFormatting>
  <conditionalFormatting sqref="A39">
    <cfRule type="duplicateValues" dxfId="2" priority="3"/>
  </conditionalFormatting>
  <conditionalFormatting sqref="A40:A41">
    <cfRule type="duplicateValues" dxfId="1" priority="2"/>
  </conditionalFormatting>
  <conditionalFormatting sqref="A4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总分表</vt:lpstr>
      <vt:lpstr>初级分析</vt:lpstr>
      <vt:lpstr>中级分析</vt:lpstr>
      <vt:lpstr>去除项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2019-12-25T13:31:00Z</dcterms:created>
  <dcterms:modified xsi:type="dcterms:W3CDTF">2019-12-29T17:28:15Z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  <property fmtid="{D5CDD505-2E9C-101B-9397-08002B2CF9AE}" pid="3" name="KSOReadingLayout">
    <vt:bool>true</vt:bool>
  </property>
</Properties>
</file>