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9555" windowHeight="6480"/>
  </bookViews>
  <sheets>
    <sheet name="Potência Ativa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13" i="1"/>
  <c r="I12"/>
  <c r="J12" s="1"/>
  <c r="K12" s="1"/>
  <c r="I9"/>
  <c r="I10"/>
  <c r="J10" s="1"/>
  <c r="K10" s="1"/>
  <c r="I11"/>
  <c r="J11" s="1"/>
  <c r="K11" s="1"/>
  <c r="I14"/>
  <c r="J14" s="1"/>
  <c r="K14" s="1"/>
  <c r="I15"/>
  <c r="J15" s="1"/>
  <c r="K15" s="1"/>
  <c r="I16"/>
  <c r="J16" s="1"/>
  <c r="K16" s="1"/>
  <c r="I17"/>
  <c r="J17" s="1"/>
  <c r="K17" s="1"/>
  <c r="I18"/>
  <c r="J18" s="1"/>
  <c r="K18" s="1"/>
  <c r="I19"/>
  <c r="J19" s="1"/>
  <c r="K19" s="1"/>
  <c r="I20"/>
  <c r="J20" s="1"/>
  <c r="K20" s="1"/>
  <c r="I22"/>
  <c r="J22" s="1"/>
  <c r="K22" s="1"/>
  <c r="I28"/>
  <c r="J28" s="1"/>
  <c r="K28" s="1"/>
  <c r="I27"/>
  <c r="J27" s="1"/>
  <c r="K27" s="1"/>
  <c r="I26"/>
  <c r="J26" s="1"/>
  <c r="K26" s="1"/>
  <c r="I25"/>
  <c r="J25" s="1"/>
  <c r="K25" s="1"/>
  <c r="I24"/>
  <c r="J24" s="1"/>
  <c r="K24" s="1"/>
  <c r="J9"/>
  <c r="K9" s="1"/>
  <c r="I21"/>
  <c r="J21" s="1"/>
  <c r="K21" s="1"/>
  <c r="J13"/>
  <c r="K13" s="1"/>
  <c r="I8"/>
  <c r="J8" s="1"/>
  <c r="K8" s="1"/>
  <c r="I6"/>
  <c r="J6" s="1"/>
  <c r="K6" s="1"/>
  <c r="I7"/>
  <c r="J7" s="1"/>
  <c r="K7" s="1"/>
  <c r="I5"/>
  <c r="J5" s="1"/>
  <c r="K5" s="1"/>
  <c r="K23"/>
  <c r="F23"/>
  <c r="D19"/>
  <c r="E19" s="1"/>
  <c r="F19" s="1"/>
  <c r="D18"/>
  <c r="E18" s="1"/>
  <c r="F18" s="1"/>
  <c r="D16"/>
  <c r="E16" s="1"/>
  <c r="F16" s="1"/>
  <c r="D14"/>
  <c r="E14" s="1"/>
  <c r="F14" s="1"/>
  <c r="D13"/>
  <c r="E13" s="1"/>
  <c r="F13" s="1"/>
  <c r="D12"/>
  <c r="E12" s="1"/>
  <c r="F12" s="1"/>
  <c r="D11"/>
  <c r="E11" s="1"/>
  <c r="F11" s="1"/>
  <c r="D10"/>
  <c r="E10" s="1"/>
  <c r="F10" s="1"/>
  <c r="D17"/>
  <c r="E17" s="1"/>
  <c r="F17" s="1"/>
  <c r="D15"/>
  <c r="E15" s="1"/>
  <c r="F15" s="1"/>
  <c r="D9"/>
  <c r="E9" s="1"/>
  <c r="F9" s="1"/>
  <c r="D5"/>
  <c r="E5" s="1"/>
  <c r="F5" s="1"/>
  <c r="D8"/>
  <c r="E8" s="1"/>
  <c r="F8" s="1"/>
  <c r="D6"/>
  <c r="E6" s="1"/>
  <c r="F6" s="1"/>
  <c r="D7"/>
  <c r="E7" s="1"/>
  <c r="F7" s="1"/>
  <c r="D28"/>
  <c r="E28" s="1"/>
  <c r="F28" s="1"/>
  <c r="D27"/>
  <c r="E27" s="1"/>
  <c r="F27" s="1"/>
  <c r="D26"/>
  <c r="E26" s="1"/>
  <c r="F26" s="1"/>
  <c r="D20"/>
  <c r="E20" s="1"/>
  <c r="F20" s="1"/>
  <c r="D21"/>
  <c r="E21" s="1"/>
  <c r="F21" s="1"/>
  <c r="D22"/>
  <c r="E22" s="1"/>
  <c r="F22" s="1"/>
  <c r="D25"/>
  <c r="E25" s="1"/>
  <c r="F25" s="1"/>
  <c r="D24"/>
  <c r="E24" s="1"/>
  <c r="F24" s="1"/>
</calcChain>
</file>

<file path=xl/sharedStrings.xml><?xml version="1.0" encoding="utf-8"?>
<sst xmlns="http://schemas.openxmlformats.org/spreadsheetml/2006/main" count="10" uniqueCount="6">
  <si>
    <t>Hora</t>
  </si>
  <si>
    <t>(%)</t>
  </si>
  <si>
    <t>Conferência</t>
  </si>
  <si>
    <t>BARRA 2: UC - RESIDENCIAL</t>
  </si>
  <si>
    <t>BARRA 3: UC - COMERCIAL</t>
  </si>
  <si>
    <t>Carga [MW]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</si>
</sst>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/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/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9" fontId="2" fillId="5" borderId="2" xfId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9" fontId="2" fillId="4" borderId="2" xfId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9" fontId="2" fillId="10" borderId="2" xfId="1" applyFont="1" applyFill="1" applyBorder="1" applyAlignment="1">
      <alignment horizontal="center"/>
    </xf>
    <xf numFmtId="2" fontId="2" fillId="10" borderId="6" xfId="0" applyNumberFormat="1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9" fontId="2" fillId="6" borderId="2" xfId="1" applyFont="1" applyFill="1" applyBorder="1" applyAlignment="1">
      <alignment horizontal="center"/>
    </xf>
    <xf numFmtId="2" fontId="2" fillId="6" borderId="6" xfId="0" applyNumberFormat="1" applyFont="1" applyFill="1" applyBorder="1" applyAlignment="1">
      <alignment horizontal="center"/>
    </xf>
    <xf numFmtId="2" fontId="2" fillId="7" borderId="3" xfId="0" applyNumberFormat="1" applyFont="1" applyFill="1" applyBorder="1" applyAlignment="1">
      <alignment horizontal="center"/>
    </xf>
    <xf numFmtId="9" fontId="2" fillId="7" borderId="3" xfId="1" applyFont="1" applyFill="1" applyBorder="1" applyAlignment="1">
      <alignment horizontal="center"/>
    </xf>
    <xf numFmtId="2" fontId="2" fillId="7" borderId="8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9" fontId="2" fillId="9" borderId="1" xfId="1" applyFont="1" applyFill="1" applyBorder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2" fontId="2" fillId="8" borderId="2" xfId="0" applyNumberFormat="1" applyFont="1" applyFill="1" applyBorder="1" applyAlignment="1">
      <alignment horizontal="center"/>
    </xf>
    <xf numFmtId="9" fontId="2" fillId="8" borderId="2" xfId="1" applyFont="1" applyFill="1" applyBorder="1" applyAlignment="1">
      <alignment horizontal="center"/>
    </xf>
    <xf numFmtId="2" fontId="2" fillId="8" borderId="1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9" fontId="2" fillId="7" borderId="2" xfId="1" applyFont="1" applyFill="1" applyBorder="1" applyAlignment="1">
      <alignment horizontal="center"/>
    </xf>
    <xf numFmtId="2" fontId="2" fillId="7" borderId="12" xfId="0" applyNumberFormat="1" applyFont="1" applyFill="1" applyBorder="1" applyAlignment="1">
      <alignment horizontal="center"/>
    </xf>
    <xf numFmtId="2" fontId="2" fillId="6" borderId="12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9" fontId="2" fillId="10" borderId="14" xfId="1" applyFont="1" applyFill="1" applyBorder="1" applyAlignment="1">
      <alignment horizontal="center"/>
    </xf>
    <xf numFmtId="2" fontId="2" fillId="10" borderId="15" xfId="0" applyNumberFormat="1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2" fontId="5" fillId="8" borderId="4" xfId="0" applyNumberFormat="1" applyFont="1" applyFill="1" applyBorder="1" applyAlignment="1">
      <alignment horizontal="center"/>
    </xf>
    <xf numFmtId="9" fontId="5" fillId="8" borderId="4" xfId="1" applyFont="1" applyFill="1" applyBorder="1" applyAlignment="1">
      <alignment horizontal="center"/>
    </xf>
    <xf numFmtId="2" fontId="5" fillId="8" borderId="10" xfId="0" applyNumberFormat="1" applyFont="1" applyFill="1" applyBorder="1" applyAlignment="1">
      <alignment horizontal="center"/>
    </xf>
    <xf numFmtId="9" fontId="2" fillId="0" borderId="21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9" fontId="2" fillId="0" borderId="24" xfId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9" fontId="2" fillId="3" borderId="4" xfId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9" fontId="5" fillId="3" borderId="4" xfId="1" applyFont="1" applyFill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9" fontId="2" fillId="3" borderId="21" xfId="1" applyFont="1" applyFill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3" borderId="22" xfId="0" applyNumberFormat="1" applyFont="1" applyFill="1" applyBorder="1" applyAlignment="1">
      <alignment horizontal="center"/>
    </xf>
    <xf numFmtId="2" fontId="5" fillId="3" borderId="10" xfId="0" applyNumberFormat="1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2" fontId="2" fillId="3" borderId="10" xfId="0" applyNumberFormat="1" applyFont="1" applyFill="1" applyBorder="1" applyAlignment="1">
      <alignment horizontal="center"/>
    </xf>
    <xf numFmtId="0" fontId="3" fillId="12" borderId="17" xfId="0" applyFont="1" applyFill="1" applyBorder="1" applyAlignment="1">
      <alignment horizontal="center"/>
    </xf>
    <xf numFmtId="0" fontId="3" fillId="12" borderId="18" xfId="0" applyFont="1" applyFill="1" applyBorder="1" applyAlignment="1">
      <alignment horizontal="center"/>
    </xf>
    <xf numFmtId="0" fontId="3" fillId="12" borderId="19" xfId="0" applyFont="1" applyFill="1" applyBorder="1" applyAlignment="1">
      <alignment horizontal="center"/>
    </xf>
    <xf numFmtId="0" fontId="0" fillId="11" borderId="26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Curva de Carga - UC Residencial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'Potência Ativa'!$D$4</c:f>
              <c:strCache>
                <c:ptCount val="1"/>
                <c:pt idx="0">
                  <c:v>Carga [MW]</c:v>
                </c:pt>
              </c:strCache>
            </c:strRef>
          </c:tx>
          <c:marker>
            <c:symbol val="none"/>
          </c:marker>
          <c:val>
            <c:numRef>
              <c:f>'Potência Ativa'!$D$5:$D$28</c:f>
              <c:numCache>
                <c:formatCode>0.00</c:formatCode>
                <c:ptCount val="24"/>
                <c:pt idx="0">
                  <c:v>3.1933643076430691</c:v>
                </c:pt>
                <c:pt idx="1">
                  <c:v>0.98119536814591513</c:v>
                </c:pt>
                <c:pt idx="2">
                  <c:v>1.5402982777808596</c:v>
                </c:pt>
                <c:pt idx="3">
                  <c:v>0.89289838989938275</c:v>
                </c:pt>
                <c:pt idx="4">
                  <c:v>0.77187622678860635</c:v>
                </c:pt>
                <c:pt idx="5">
                  <c:v>6.2171598680964806</c:v>
                </c:pt>
                <c:pt idx="6">
                  <c:v>8.2093571725836885</c:v>
                </c:pt>
                <c:pt idx="7">
                  <c:v>10.7</c:v>
                </c:pt>
                <c:pt idx="8">
                  <c:v>7.8564026885377558</c:v>
                </c:pt>
                <c:pt idx="9">
                  <c:v>3.9354747759461937</c:v>
                </c:pt>
                <c:pt idx="10">
                  <c:v>2.8594017746478713</c:v>
                </c:pt>
                <c:pt idx="11">
                  <c:v>4.0725618028960824</c:v>
                </c:pt>
                <c:pt idx="12">
                  <c:v>2.9332872112285031</c:v>
                </c:pt>
                <c:pt idx="13">
                  <c:v>4.1578536713467074</c:v>
                </c:pt>
                <c:pt idx="14">
                  <c:v>5.5736685199224958</c:v>
                </c:pt>
                <c:pt idx="15">
                  <c:v>17.7</c:v>
                </c:pt>
                <c:pt idx="16">
                  <c:v>18.7</c:v>
                </c:pt>
                <c:pt idx="17">
                  <c:v>19.7</c:v>
                </c:pt>
                <c:pt idx="18">
                  <c:v>21.7</c:v>
                </c:pt>
                <c:pt idx="19">
                  <c:v>26.7</c:v>
                </c:pt>
                <c:pt idx="20">
                  <c:v>19.7</c:v>
                </c:pt>
                <c:pt idx="21">
                  <c:v>15.7</c:v>
                </c:pt>
                <c:pt idx="22">
                  <c:v>11.7</c:v>
                </c:pt>
                <c:pt idx="23">
                  <c:v>6.6999999999999993</c:v>
                </c:pt>
              </c:numCache>
            </c:numRef>
          </c:val>
        </c:ser>
        <c:marker val="1"/>
        <c:axId val="70395776"/>
        <c:axId val="70397312"/>
      </c:lineChart>
      <c:catAx>
        <c:axId val="70395776"/>
        <c:scaling>
          <c:orientation val="minMax"/>
        </c:scaling>
        <c:axPos val="b"/>
        <c:tickLblPos val="nextTo"/>
        <c:crossAx val="70397312"/>
        <c:crosses val="autoZero"/>
        <c:auto val="1"/>
        <c:lblAlgn val="ctr"/>
        <c:lblOffset val="100"/>
      </c:catAx>
      <c:valAx>
        <c:axId val="70397312"/>
        <c:scaling>
          <c:orientation val="minMax"/>
        </c:scaling>
        <c:axPos val="l"/>
        <c:majorGridlines/>
        <c:numFmt formatCode="0.00" sourceLinked="1"/>
        <c:tickLblPos val="nextTo"/>
        <c:crossAx val="7039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Curva de Carga - UC Comercial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'Potência Ativa'!$I$4</c:f>
              <c:strCache>
                <c:ptCount val="1"/>
                <c:pt idx="0">
                  <c:v>Carga [MW]</c:v>
                </c:pt>
              </c:strCache>
            </c:strRef>
          </c:tx>
          <c:marker>
            <c:symbol val="none"/>
          </c:marker>
          <c:val>
            <c:numRef>
              <c:f>'Potência Ativa'!$I$5:$I$28</c:f>
              <c:numCache>
                <c:formatCode>0.00</c:formatCode>
                <c:ptCount val="24"/>
                <c:pt idx="0">
                  <c:v>13.761186957555751</c:v>
                </c:pt>
                <c:pt idx="1">
                  <c:v>13.408695570176889</c:v>
                </c:pt>
                <c:pt idx="2">
                  <c:v>14.167114871191671</c:v>
                </c:pt>
                <c:pt idx="3">
                  <c:v>18.828975256328079</c:v>
                </c:pt>
                <c:pt idx="4">
                  <c:v>28.709446120515125</c:v>
                </c:pt>
                <c:pt idx="5">
                  <c:v>43.726344314840901</c:v>
                </c:pt>
                <c:pt idx="6">
                  <c:v>74.062311485875469</c:v>
                </c:pt>
                <c:pt idx="7">
                  <c:v>114.60253231366207</c:v>
                </c:pt>
                <c:pt idx="8">
                  <c:v>119.93256466415752</c:v>
                </c:pt>
                <c:pt idx="9">
                  <c:v>125.15818743230338</c:v>
                </c:pt>
                <c:pt idx="10">
                  <c:v>124.20937208159674</c:v>
                </c:pt>
                <c:pt idx="11">
                  <c:v>125.16895240204815</c:v>
                </c:pt>
                <c:pt idx="12">
                  <c:v>124.71148772991866</c:v>
                </c:pt>
                <c:pt idx="13">
                  <c:v>125.00393953948743</c:v>
                </c:pt>
                <c:pt idx="14">
                  <c:v>124.3781786433164</c:v>
                </c:pt>
                <c:pt idx="15">
                  <c:v>119.94548859035703</c:v>
                </c:pt>
                <c:pt idx="16">
                  <c:v>114.85469490327898</c:v>
                </c:pt>
                <c:pt idx="17">
                  <c:v>104.5241589952289</c:v>
                </c:pt>
                <c:pt idx="18">
                  <c:v>94.2</c:v>
                </c:pt>
                <c:pt idx="19">
                  <c:v>63.9624428151877</c:v>
                </c:pt>
                <c:pt idx="20">
                  <c:v>53.555591720025738</c:v>
                </c:pt>
                <c:pt idx="21">
                  <c:v>43.389017599664349</c:v>
                </c:pt>
                <c:pt idx="22">
                  <c:v>33.457379290123924</c:v>
                </c:pt>
                <c:pt idx="23">
                  <c:v>23.251541324579776</c:v>
                </c:pt>
              </c:numCache>
            </c:numRef>
          </c:val>
        </c:ser>
        <c:marker val="1"/>
        <c:axId val="70417792"/>
        <c:axId val="70440064"/>
      </c:lineChart>
      <c:catAx>
        <c:axId val="70417792"/>
        <c:scaling>
          <c:orientation val="minMax"/>
        </c:scaling>
        <c:axPos val="b"/>
        <c:tickLblPos val="nextTo"/>
        <c:crossAx val="70440064"/>
        <c:crosses val="autoZero"/>
        <c:auto val="1"/>
        <c:lblAlgn val="ctr"/>
        <c:lblOffset val="100"/>
      </c:catAx>
      <c:valAx>
        <c:axId val="70440064"/>
        <c:scaling>
          <c:orientation val="minMax"/>
        </c:scaling>
        <c:axPos val="l"/>
        <c:majorGridlines/>
        <c:numFmt formatCode="0.00" sourceLinked="1"/>
        <c:tickLblPos val="nextTo"/>
        <c:crossAx val="7041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77257</xdr:colOff>
      <xdr:row>2</xdr:row>
      <xdr:rowOff>19048</xdr:rowOff>
    </xdr:from>
    <xdr:to>
      <xdr:col>17</xdr:col>
      <xdr:colOff>582083</xdr:colOff>
      <xdr:row>14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14</xdr:row>
      <xdr:rowOff>127000</xdr:rowOff>
    </xdr:from>
    <xdr:to>
      <xdr:col>17</xdr:col>
      <xdr:colOff>581026</xdr:colOff>
      <xdr:row>28</xdr:row>
      <xdr:rowOff>22225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showGridLines="0" tabSelected="1" zoomScale="90" zoomScaleNormal="90" workbookViewId="0">
      <selection activeCell="H19" sqref="H19"/>
    </sheetView>
  </sheetViews>
  <sheetFormatPr defaultColWidth="0" defaultRowHeight="15" zeroHeight="1"/>
  <cols>
    <col min="1" max="1" width="1" customWidth="1"/>
    <col min="2" max="2" width="1.42578125" customWidth="1"/>
    <col min="3" max="3" width="9.140625" style="1" customWidth="1"/>
    <col min="4" max="4" width="11.5703125" style="1" bestFit="1" customWidth="1"/>
    <col min="5" max="5" width="9.140625" style="1" customWidth="1"/>
    <col min="6" max="6" width="11.5703125" bestFit="1" customWidth="1"/>
    <col min="7" max="7" width="1.85546875" customWidth="1"/>
    <col min="8" max="8" width="9.140625" style="1" customWidth="1"/>
    <col min="9" max="9" width="11.5703125" style="1" bestFit="1" customWidth="1"/>
    <col min="10" max="10" width="9.140625" style="1" customWidth="1"/>
    <col min="11" max="11" width="11.7109375" style="1" bestFit="1" customWidth="1"/>
    <col min="12" max="17" width="9.140625" customWidth="1"/>
    <col min="18" max="18" width="8.7109375" customWidth="1"/>
    <col min="19" max="19" width="1.28515625" customWidth="1"/>
    <col min="20" max="20" width="1.140625" customWidth="1"/>
    <col min="21" max="16384" width="9.140625" hidden="1"/>
  </cols>
  <sheetData>
    <row r="1" spans="2:19" ht="3.75" customHeight="1"/>
    <row r="2" spans="2:19" ht="6.75" customHeight="1">
      <c r="B2" s="77"/>
      <c r="C2" s="76"/>
      <c r="D2" s="76"/>
      <c r="E2" s="76"/>
      <c r="F2" s="77"/>
      <c r="G2" s="77"/>
      <c r="H2" s="76"/>
      <c r="I2" s="76"/>
      <c r="J2" s="76"/>
      <c r="K2" s="76"/>
      <c r="L2" s="77"/>
      <c r="M2" s="77"/>
      <c r="N2" s="77"/>
      <c r="O2" s="77"/>
      <c r="P2" s="77"/>
      <c r="Q2" s="77"/>
      <c r="R2" s="77"/>
      <c r="S2" s="77"/>
    </row>
    <row r="3" spans="2:19" ht="18.75">
      <c r="B3" s="77"/>
      <c r="C3" s="79" t="s">
        <v>3</v>
      </c>
      <c r="D3" s="80"/>
      <c r="E3" s="80"/>
      <c r="F3" s="81"/>
      <c r="G3" s="82"/>
      <c r="H3" s="79" t="s">
        <v>4</v>
      </c>
      <c r="I3" s="80"/>
      <c r="J3" s="80"/>
      <c r="K3" s="81"/>
      <c r="L3" s="77"/>
      <c r="M3" s="77"/>
      <c r="N3" s="77"/>
      <c r="O3" s="77"/>
      <c r="P3" s="77"/>
      <c r="Q3" s="77"/>
      <c r="R3" s="77"/>
      <c r="S3" s="77"/>
    </row>
    <row r="4" spans="2:19">
      <c r="B4" s="77"/>
      <c r="C4" s="42" t="s">
        <v>0</v>
      </c>
      <c r="D4" s="42" t="s">
        <v>5</v>
      </c>
      <c r="E4" s="42" t="s">
        <v>1</v>
      </c>
      <c r="F4" s="42" t="s">
        <v>2</v>
      </c>
      <c r="G4" s="82"/>
      <c r="H4" s="42" t="s">
        <v>0</v>
      </c>
      <c r="I4" s="42" t="s">
        <v>5</v>
      </c>
      <c r="J4" s="42" t="s">
        <v>1</v>
      </c>
      <c r="K4" s="42" t="s">
        <v>2</v>
      </c>
      <c r="L4" s="77"/>
      <c r="M4" s="77"/>
      <c r="N4" s="77"/>
      <c r="O4" s="77"/>
      <c r="P4" s="77"/>
      <c r="Q4" s="77"/>
      <c r="R4" s="77"/>
      <c r="S4" s="77"/>
    </row>
    <row r="5" spans="2:19">
      <c r="B5" s="77"/>
      <c r="C5" s="2">
        <v>1</v>
      </c>
      <c r="D5" s="3">
        <f ca="1">D$23-(18+RAND())</f>
        <v>3.1933643076430691</v>
      </c>
      <c r="E5" s="4">
        <f ca="1">D5/D$23</f>
        <v>0.14715964551350549</v>
      </c>
      <c r="F5" s="5">
        <f ca="1">D$23*E5</f>
        <v>3.1933643076430691</v>
      </c>
      <c r="G5" s="82"/>
      <c r="H5" s="43">
        <v>1</v>
      </c>
      <c r="I5" s="65">
        <f ca="1">I$23-(80+RAND())</f>
        <v>13.761186957555751</v>
      </c>
      <c r="J5" s="58">
        <f ca="1">I5/I$23</f>
        <v>0.14608478723519905</v>
      </c>
      <c r="K5" s="70">
        <f ca="1">I$23*J5</f>
        <v>13.761186957555751</v>
      </c>
      <c r="L5" s="77"/>
      <c r="M5" s="77"/>
      <c r="N5" s="77"/>
      <c r="O5" s="77"/>
      <c r="P5" s="77"/>
      <c r="Q5" s="77"/>
      <c r="R5" s="77"/>
      <c r="S5" s="77"/>
    </row>
    <row r="6" spans="2:19">
      <c r="B6" s="77"/>
      <c r="C6" s="6">
        <v>2</v>
      </c>
      <c r="D6" s="7">
        <f ca="1">D$23-(20+RAND())</f>
        <v>0.98119536814591513</v>
      </c>
      <c r="E6" s="8">
        <f t="shared" ref="E6:E22" ca="1" si="0">D6/D$23</f>
        <v>4.5216376412254157E-2</v>
      </c>
      <c r="F6" s="9">
        <f t="shared" ref="F6:F22" ca="1" si="1">D$23*E6</f>
        <v>0.98119536814591513</v>
      </c>
      <c r="G6" s="82"/>
      <c r="H6" s="44">
        <v>2</v>
      </c>
      <c r="I6" s="66">
        <f t="shared" ref="I6:I7" ca="1" si="2">I$23-(80+RAND())</f>
        <v>13.408695570176889</v>
      </c>
      <c r="J6" s="58">
        <f t="shared" ref="J6:J22" ca="1" si="3">I6/I$23</f>
        <v>0.14234284044773768</v>
      </c>
      <c r="K6" s="70">
        <f t="shared" ref="K6:K22" ca="1" si="4">I$23*J6</f>
        <v>13.40869557017689</v>
      </c>
      <c r="L6" s="77"/>
      <c r="M6" s="77"/>
      <c r="N6" s="77"/>
      <c r="O6" s="77"/>
      <c r="P6" s="77"/>
      <c r="Q6" s="77"/>
      <c r="R6" s="77"/>
      <c r="S6" s="77"/>
    </row>
    <row r="7" spans="2:19">
      <c r="B7" s="77"/>
      <c r="C7" s="6">
        <v>3</v>
      </c>
      <c r="D7" s="7">
        <f ca="1">D$23-(20+RAND())</f>
        <v>1.5402982777808596</v>
      </c>
      <c r="E7" s="8">
        <f t="shared" ca="1" si="0"/>
        <v>7.0981487455339151E-2</v>
      </c>
      <c r="F7" s="9">
        <f t="shared" ca="1" si="1"/>
        <v>1.5402982777808596</v>
      </c>
      <c r="G7" s="82"/>
      <c r="H7" s="44">
        <v>3</v>
      </c>
      <c r="I7" s="66">
        <f t="shared" ca="1" si="2"/>
        <v>14.167114871191671</v>
      </c>
      <c r="J7" s="58">
        <f t="shared" ca="1" si="3"/>
        <v>0.15039400075575021</v>
      </c>
      <c r="K7" s="70">
        <f t="shared" ca="1" si="4"/>
        <v>14.16711487119167</v>
      </c>
      <c r="L7" s="77"/>
      <c r="M7" s="77"/>
      <c r="N7" s="77"/>
      <c r="O7" s="77"/>
      <c r="P7" s="77"/>
      <c r="Q7" s="77"/>
      <c r="R7" s="77"/>
      <c r="S7" s="77"/>
    </row>
    <row r="8" spans="2:19">
      <c r="B8" s="77"/>
      <c r="C8" s="6">
        <v>4</v>
      </c>
      <c r="D8" s="7">
        <f ca="1">D$23-(20+RAND())</f>
        <v>0.89289838989938275</v>
      </c>
      <c r="E8" s="8">
        <f t="shared" ca="1" si="0"/>
        <v>4.1147391239602892E-2</v>
      </c>
      <c r="F8" s="9">
        <f t="shared" ca="1" si="1"/>
        <v>0.89289838989938275</v>
      </c>
      <c r="G8" s="82"/>
      <c r="H8" s="44">
        <v>4</v>
      </c>
      <c r="I8" s="66">
        <f ca="1">I$23-(75+RAND())</f>
        <v>18.828975256328079</v>
      </c>
      <c r="J8" s="58">
        <f t="shared" ca="1" si="3"/>
        <v>0.19988296450454435</v>
      </c>
      <c r="K8" s="70">
        <f t="shared" ca="1" si="4"/>
        <v>18.828975256328079</v>
      </c>
      <c r="L8" s="77"/>
      <c r="M8" s="77"/>
      <c r="N8" s="77"/>
      <c r="O8" s="77"/>
      <c r="P8" s="77"/>
      <c r="Q8" s="77"/>
      <c r="R8" s="77"/>
      <c r="S8" s="77"/>
    </row>
    <row r="9" spans="2:19">
      <c r="B9" s="77"/>
      <c r="C9" s="6">
        <v>5</v>
      </c>
      <c r="D9" s="7">
        <f ca="1">D$23-(20+RAND())</f>
        <v>0.77187622678860635</v>
      </c>
      <c r="E9" s="8">
        <f t="shared" ca="1" si="0"/>
        <v>3.5570333031733015E-2</v>
      </c>
      <c r="F9" s="9">
        <f t="shared" ca="1" si="1"/>
        <v>0.77187622678860635</v>
      </c>
      <c r="G9" s="82"/>
      <c r="H9" s="61">
        <v>5</v>
      </c>
      <c r="I9" s="67">
        <f ca="1">I$23-(65+RAND())</f>
        <v>28.709446120515125</v>
      </c>
      <c r="J9" s="69">
        <f t="shared" ca="1" si="3"/>
        <v>0.30477119023901406</v>
      </c>
      <c r="K9" s="71">
        <f t="shared" ca="1" si="4"/>
        <v>28.709446120515125</v>
      </c>
      <c r="L9" s="77"/>
      <c r="M9" s="77"/>
      <c r="N9" s="77"/>
      <c r="O9" s="77"/>
      <c r="P9" s="77"/>
      <c r="Q9" s="77"/>
      <c r="R9" s="77"/>
      <c r="S9" s="77"/>
    </row>
    <row r="10" spans="2:19">
      <c r="B10" s="77"/>
      <c r="C10" s="46">
        <v>6</v>
      </c>
      <c r="D10" s="10">
        <f ca="1">(D$23-(14+RAND()))-1</f>
        <v>6.2171598680964806</v>
      </c>
      <c r="E10" s="11">
        <f t="shared" ca="1" si="0"/>
        <v>0.28650506304592077</v>
      </c>
      <c r="F10" s="12">
        <f t="shared" ca="1" si="1"/>
        <v>6.2171598680964806</v>
      </c>
      <c r="G10" s="82"/>
      <c r="H10" s="61">
        <v>6</v>
      </c>
      <c r="I10" s="67">
        <f ca="1">I$23-(50+RAND())</f>
        <v>43.726344314840901</v>
      </c>
      <c r="J10" s="62">
        <f t="shared" ca="1" si="3"/>
        <v>0.46418624538047665</v>
      </c>
      <c r="K10" s="78">
        <f t="shared" ca="1" si="4"/>
        <v>43.726344314840901</v>
      </c>
      <c r="L10" s="77"/>
      <c r="M10" s="77"/>
      <c r="N10" s="77"/>
      <c r="O10" s="77"/>
      <c r="P10" s="77"/>
      <c r="Q10" s="77"/>
      <c r="R10" s="77"/>
      <c r="S10" s="77"/>
    </row>
    <row r="11" spans="2:19">
      <c r="B11" s="77"/>
      <c r="C11" s="48">
        <v>7</v>
      </c>
      <c r="D11" s="13">
        <f ca="1">(D$23-(12+RAND()))-1</f>
        <v>8.2093571725836885</v>
      </c>
      <c r="E11" s="14">
        <f t="shared" ca="1" si="0"/>
        <v>0.37831139044164463</v>
      </c>
      <c r="F11" s="15">
        <f t="shared" ca="1" si="1"/>
        <v>8.2093571725836885</v>
      </c>
      <c r="G11" s="82"/>
      <c r="H11" s="61">
        <v>7</v>
      </c>
      <c r="I11" s="67">
        <f ca="1">I$23-(20+RAND())</f>
        <v>74.062311485875469</v>
      </c>
      <c r="J11" s="62">
        <f t="shared" ca="1" si="3"/>
        <v>0.78622411343816845</v>
      </c>
      <c r="K11" s="78">
        <f t="shared" ca="1" si="4"/>
        <v>74.062311485875469</v>
      </c>
      <c r="L11" s="77"/>
      <c r="M11" s="77"/>
      <c r="N11" s="77"/>
      <c r="O11" s="77"/>
      <c r="P11" s="77"/>
      <c r="Q11" s="77"/>
      <c r="R11" s="77"/>
      <c r="S11" s="77"/>
    </row>
    <row r="12" spans="2:19">
      <c r="B12" s="77"/>
      <c r="C12" s="49">
        <v>8</v>
      </c>
      <c r="D12" s="16">
        <f>(D$23-10)-1</f>
        <v>10.7</v>
      </c>
      <c r="E12" s="17">
        <f t="shared" si="0"/>
        <v>0.49308755760368661</v>
      </c>
      <c r="F12" s="18">
        <f t="shared" si="1"/>
        <v>10.7</v>
      </c>
      <c r="G12" s="82"/>
      <c r="H12" s="61">
        <v>8</v>
      </c>
      <c r="I12" s="67">
        <f ca="1">I$23+(20+RAND())</f>
        <v>114.60253231366207</v>
      </c>
      <c r="J12" s="62">
        <f t="shared" ca="1" si="3"/>
        <v>1.2165873918647778</v>
      </c>
      <c r="K12" s="78">
        <f t="shared" ca="1" si="4"/>
        <v>114.60253231366208</v>
      </c>
      <c r="L12" s="77"/>
      <c r="M12" s="77"/>
      <c r="N12" s="77"/>
      <c r="O12" s="77"/>
      <c r="P12" s="77"/>
      <c r="Q12" s="77"/>
      <c r="R12" s="77"/>
      <c r="S12" s="77"/>
    </row>
    <row r="13" spans="2:19">
      <c r="B13" s="77"/>
      <c r="C13" s="48">
        <v>9</v>
      </c>
      <c r="D13" s="13">
        <f ca="1">(D$23-(12+RAND()))-1</f>
        <v>7.8564026885377558</v>
      </c>
      <c r="E13" s="14">
        <f t="shared" ca="1" si="0"/>
        <v>0.36204620684505789</v>
      </c>
      <c r="F13" s="15">
        <f t="shared" ca="1" si="1"/>
        <v>7.8564026885377558</v>
      </c>
      <c r="G13" s="82"/>
      <c r="H13" s="61">
        <v>9</v>
      </c>
      <c r="I13" s="67">
        <f ca="1">I$23+(25+RAND())</f>
        <v>119.93256466415752</v>
      </c>
      <c r="J13" s="62">
        <f t="shared" ca="1" si="3"/>
        <v>1.2731694762649419</v>
      </c>
      <c r="K13" s="78">
        <f t="shared" ca="1" si="4"/>
        <v>119.93256466415754</v>
      </c>
      <c r="L13" s="77"/>
      <c r="M13" s="77"/>
      <c r="N13" s="77"/>
      <c r="O13" s="77"/>
      <c r="P13" s="77"/>
      <c r="Q13" s="77"/>
      <c r="R13" s="77"/>
      <c r="S13" s="77"/>
    </row>
    <row r="14" spans="2:19">
      <c r="B14" s="77"/>
      <c r="C14" s="46">
        <v>10</v>
      </c>
      <c r="D14" s="10">
        <f ca="1">(D$23-(16+RAND()))-1</f>
        <v>3.9354747759461937</v>
      </c>
      <c r="E14" s="11">
        <f t="shared" ca="1" si="0"/>
        <v>0.18135828460581538</v>
      </c>
      <c r="F14" s="12">
        <f t="shared" ca="1" si="1"/>
        <v>3.9354747759461937</v>
      </c>
      <c r="G14" s="82"/>
      <c r="H14" s="61">
        <v>10</v>
      </c>
      <c r="I14" s="67">
        <f t="shared" ref="I14:I19" ca="1" si="5">I$23+(30+RAND())</f>
        <v>125.15818743230338</v>
      </c>
      <c r="J14" s="62">
        <f t="shared" ca="1" si="3"/>
        <v>1.3286431786868724</v>
      </c>
      <c r="K14" s="78">
        <f t="shared" ca="1" si="4"/>
        <v>125.15818743230339</v>
      </c>
      <c r="L14" s="77"/>
      <c r="M14" s="77"/>
      <c r="N14" s="77"/>
      <c r="O14" s="77"/>
      <c r="P14" s="77"/>
      <c r="Q14" s="77"/>
      <c r="R14" s="77"/>
      <c r="S14" s="77"/>
    </row>
    <row r="15" spans="2:19">
      <c r="B15" s="77"/>
      <c r="C15" s="6">
        <v>11</v>
      </c>
      <c r="D15" s="7">
        <f ca="1">D$23-(18+RAND())</f>
        <v>2.8594017746478713</v>
      </c>
      <c r="E15" s="8">
        <f t="shared" ca="1" si="0"/>
        <v>0.13176966703446411</v>
      </c>
      <c r="F15" s="9">
        <f t="shared" ca="1" si="1"/>
        <v>2.8594017746478708</v>
      </c>
      <c r="G15" s="82"/>
      <c r="H15" s="61">
        <v>11</v>
      </c>
      <c r="I15" s="67">
        <f t="shared" ca="1" si="5"/>
        <v>124.20937208159674</v>
      </c>
      <c r="J15" s="62">
        <f t="shared" ca="1" si="3"/>
        <v>1.3185708288916851</v>
      </c>
      <c r="K15" s="78">
        <f t="shared" ca="1" si="4"/>
        <v>124.20937208159674</v>
      </c>
      <c r="L15" s="77"/>
      <c r="M15" s="77"/>
      <c r="N15" s="77"/>
      <c r="O15" s="77"/>
      <c r="P15" s="77"/>
      <c r="Q15" s="77"/>
      <c r="R15" s="77"/>
      <c r="S15" s="77"/>
    </row>
    <row r="16" spans="2:19">
      <c r="B16" s="77"/>
      <c r="C16" s="6">
        <v>12</v>
      </c>
      <c r="D16" s="7">
        <f ca="1">(D$23-(16+RAND()))-1</f>
        <v>4.0725618028960824</v>
      </c>
      <c r="E16" s="8">
        <f t="shared" ca="1" si="0"/>
        <v>0.18767565911963513</v>
      </c>
      <c r="F16" s="9">
        <f t="shared" ca="1" si="1"/>
        <v>4.0725618028960824</v>
      </c>
      <c r="G16" s="82"/>
      <c r="H16" s="61">
        <v>12</v>
      </c>
      <c r="I16" s="67">
        <f t="shared" ca="1" si="5"/>
        <v>125.16895240204815</v>
      </c>
      <c r="J16" s="62">
        <f t="shared" ca="1" si="3"/>
        <v>1.3287574564973264</v>
      </c>
      <c r="K16" s="78">
        <f t="shared" ca="1" si="4"/>
        <v>125.16895240204815</v>
      </c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6">
        <v>13</v>
      </c>
      <c r="D17" s="7">
        <f ca="1">D$23-(18+RAND())</f>
        <v>2.9332872112285031</v>
      </c>
      <c r="E17" s="8">
        <f t="shared" ca="1" si="0"/>
        <v>0.13517452586306467</v>
      </c>
      <c r="F17" s="9">
        <f t="shared" ca="1" si="1"/>
        <v>2.9332872112285031</v>
      </c>
      <c r="G17" s="82"/>
      <c r="H17" s="61">
        <v>13</v>
      </c>
      <c r="I17" s="67">
        <f t="shared" ca="1" si="5"/>
        <v>124.71148772991866</v>
      </c>
      <c r="J17" s="62">
        <f t="shared" ca="1" si="3"/>
        <v>1.3239011436297097</v>
      </c>
      <c r="K17" s="78">
        <f t="shared" ca="1" si="4"/>
        <v>124.71148772991866</v>
      </c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6">
        <v>14</v>
      </c>
      <c r="D18" s="7">
        <f ca="1">(D$23-(16+RAND()))-1</f>
        <v>4.1578536713467074</v>
      </c>
      <c r="E18" s="8">
        <f t="shared" ca="1" si="0"/>
        <v>0.19160615996989436</v>
      </c>
      <c r="F18" s="9">
        <f t="shared" ca="1" si="1"/>
        <v>4.1578536713467074</v>
      </c>
      <c r="G18" s="82"/>
      <c r="H18" s="61">
        <v>14</v>
      </c>
      <c r="I18" s="67">
        <f t="shared" ca="1" si="5"/>
        <v>125.00393953948743</v>
      </c>
      <c r="J18" s="62">
        <f t="shared" ca="1" si="3"/>
        <v>1.3270057275954079</v>
      </c>
      <c r="K18" s="78">
        <f t="shared" ca="1" si="4"/>
        <v>125.00393953948743</v>
      </c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6">
        <v>15</v>
      </c>
      <c r="D19" s="7">
        <f ca="1">D23-(16+RAND())</f>
        <v>5.5736685199224958</v>
      </c>
      <c r="E19" s="8">
        <f t="shared" ca="1" si="0"/>
        <v>0.25685108386739613</v>
      </c>
      <c r="F19" s="9">
        <f t="shared" ca="1" si="1"/>
        <v>5.5736685199224958</v>
      </c>
      <c r="G19" s="82"/>
      <c r="H19" s="61">
        <v>15</v>
      </c>
      <c r="I19" s="67">
        <f t="shared" ca="1" si="5"/>
        <v>124.3781786433164</v>
      </c>
      <c r="J19" s="62">
        <f t="shared" ca="1" si="3"/>
        <v>1.3203628306084543</v>
      </c>
      <c r="K19" s="78">
        <f t="shared" ca="1" si="4"/>
        <v>124.3781786433164</v>
      </c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6">
        <v>16</v>
      </c>
      <c r="D20" s="19">
        <f>D23-4</f>
        <v>17.7</v>
      </c>
      <c r="E20" s="20">
        <f t="shared" si="0"/>
        <v>0.81566820276497698</v>
      </c>
      <c r="F20" s="21">
        <f t="shared" si="1"/>
        <v>17.7</v>
      </c>
      <c r="G20" s="82"/>
      <c r="H20" s="61">
        <v>16</v>
      </c>
      <c r="I20" s="67">
        <f ca="1">I$23+(25+RAND())</f>
        <v>119.94548859035703</v>
      </c>
      <c r="J20" s="62">
        <f t="shared" ca="1" si="3"/>
        <v>1.2733066729337263</v>
      </c>
      <c r="K20" s="78">
        <f t="shared" ca="1" si="4"/>
        <v>119.94548859035703</v>
      </c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47">
        <v>17</v>
      </c>
      <c r="D21" s="22">
        <f>D23-3</f>
        <v>18.7</v>
      </c>
      <c r="E21" s="23">
        <f t="shared" si="0"/>
        <v>0.86175115207373276</v>
      </c>
      <c r="F21" s="24">
        <f t="shared" si="1"/>
        <v>18.7</v>
      </c>
      <c r="G21" s="82"/>
      <c r="H21" s="61">
        <v>17</v>
      </c>
      <c r="I21" s="67">
        <f ca="1">I$23+(20+RAND())</f>
        <v>114.85469490327898</v>
      </c>
      <c r="J21" s="62">
        <f t="shared" ca="1" si="3"/>
        <v>1.2192642771048723</v>
      </c>
      <c r="K21" s="78">
        <f t="shared" ca="1" si="4"/>
        <v>114.85469490327897</v>
      </c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51">
        <v>18</v>
      </c>
      <c r="D22" s="25">
        <f>D23-2</f>
        <v>19.7</v>
      </c>
      <c r="E22" s="26">
        <f t="shared" si="0"/>
        <v>0.90783410138248843</v>
      </c>
      <c r="F22" s="27">
        <f t="shared" si="1"/>
        <v>19.7</v>
      </c>
      <c r="G22" s="82"/>
      <c r="H22" s="61">
        <v>18</v>
      </c>
      <c r="I22" s="67">
        <f ca="1">I$23+(10+RAND())</f>
        <v>104.5241589952289</v>
      </c>
      <c r="J22" s="62">
        <f t="shared" ca="1" si="3"/>
        <v>1.1095982908198396</v>
      </c>
      <c r="K22" s="78">
        <f t="shared" ca="1" si="4"/>
        <v>104.5241589952289</v>
      </c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54">
        <v>19</v>
      </c>
      <c r="D23" s="55">
        <v>21.7</v>
      </c>
      <c r="E23" s="56">
        <v>1</v>
      </c>
      <c r="F23" s="57">
        <f>21.7</f>
        <v>21.7</v>
      </c>
      <c r="G23" s="82"/>
      <c r="H23" s="63">
        <v>19</v>
      </c>
      <c r="I23" s="68">
        <v>94.2</v>
      </c>
      <c r="J23" s="64">
        <v>1</v>
      </c>
      <c r="K23" s="72">
        <f>I23*J23</f>
        <v>94.2</v>
      </c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52">
        <v>20</v>
      </c>
      <c r="D24" s="28">
        <f>D23+5</f>
        <v>26.7</v>
      </c>
      <c r="E24" s="29">
        <f>D24/D$23</f>
        <v>1.2304147465437789</v>
      </c>
      <c r="F24" s="30">
        <f>D$23*E24</f>
        <v>26.700000000000003</v>
      </c>
      <c r="G24" s="82"/>
      <c r="H24" s="44">
        <v>20</v>
      </c>
      <c r="I24" s="66">
        <f ca="1">I$23-(30+RAND())</f>
        <v>63.9624428151877</v>
      </c>
      <c r="J24" s="59">
        <f ca="1">I24/I$23</f>
        <v>0.67900682394042144</v>
      </c>
      <c r="K24" s="73">
        <f ca="1">I$23*J24</f>
        <v>63.9624428151877</v>
      </c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50">
        <v>21</v>
      </c>
      <c r="D25" s="31">
        <f>D23-2</f>
        <v>19.7</v>
      </c>
      <c r="E25" s="32">
        <f>D25/D$23</f>
        <v>0.90783410138248843</v>
      </c>
      <c r="F25" s="33">
        <f t="shared" ref="F25:F28" si="6">D$23*E25</f>
        <v>19.7</v>
      </c>
      <c r="G25" s="82"/>
      <c r="H25" s="44">
        <v>21</v>
      </c>
      <c r="I25" s="66">
        <f ca="1">I$23-(40+RAND())</f>
        <v>53.555591720025738</v>
      </c>
      <c r="J25" s="59">
        <f t="shared" ref="J25:J28" ca="1" si="7">I25/I$23</f>
        <v>0.56853069766481679</v>
      </c>
      <c r="K25" s="73">
        <f t="shared" ref="K25:K28" ca="1" si="8">I$23*J25</f>
        <v>53.555591720025745</v>
      </c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53">
        <v>22</v>
      </c>
      <c r="D26" s="34">
        <f>D23-6</f>
        <v>15.7</v>
      </c>
      <c r="E26" s="35">
        <f t="shared" ref="E26:E28" si="9">D26/D$23</f>
        <v>0.72350230414746541</v>
      </c>
      <c r="F26" s="36">
        <f t="shared" si="6"/>
        <v>15.7</v>
      </c>
      <c r="G26" s="82"/>
      <c r="H26" s="44">
        <v>22</v>
      </c>
      <c r="I26" s="66">
        <f ca="1">I$23-(50+RAND())</f>
        <v>43.389017599664349</v>
      </c>
      <c r="J26" s="59">
        <f t="shared" ca="1" si="7"/>
        <v>0.46060528237435616</v>
      </c>
      <c r="K26" s="73">
        <f t="shared" ca="1" si="8"/>
        <v>43.389017599664349</v>
      </c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47">
        <v>23</v>
      </c>
      <c r="D27" s="22">
        <f>D$23-10</f>
        <v>11.7</v>
      </c>
      <c r="E27" s="23">
        <f t="shared" si="9"/>
        <v>0.53917050691244239</v>
      </c>
      <c r="F27" s="37">
        <f t="shared" si="6"/>
        <v>11.7</v>
      </c>
      <c r="G27" s="82"/>
      <c r="H27" s="44">
        <v>23</v>
      </c>
      <c r="I27" s="66">
        <f ca="1">I$23-(60+RAND())</f>
        <v>33.457379290123924</v>
      </c>
      <c r="J27" s="59">
        <f t="shared" ca="1" si="7"/>
        <v>0.35517387781447901</v>
      </c>
      <c r="K27" s="73">
        <f t="shared" ca="1" si="8"/>
        <v>33.457379290123924</v>
      </c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38">
        <v>24</v>
      </c>
      <c r="D28" s="39">
        <f>D$23-15</f>
        <v>6.6999999999999993</v>
      </c>
      <c r="E28" s="40">
        <f t="shared" si="9"/>
        <v>0.30875576036866359</v>
      </c>
      <c r="F28" s="41">
        <f t="shared" si="6"/>
        <v>6.6999999999999993</v>
      </c>
      <c r="G28" s="82"/>
      <c r="H28" s="45">
        <v>24</v>
      </c>
      <c r="I28" s="75">
        <f ca="1">I$23-(70+RAND())</f>
        <v>23.251541324579776</v>
      </c>
      <c r="J28" s="60">
        <f t="shared" ca="1" si="7"/>
        <v>0.24683164888088932</v>
      </c>
      <c r="K28" s="74">
        <f t="shared" ca="1" si="8"/>
        <v>23.251541324579776</v>
      </c>
      <c r="L28" s="77"/>
      <c r="M28" s="77"/>
      <c r="N28" s="77"/>
      <c r="O28" s="77"/>
      <c r="P28" s="77"/>
      <c r="Q28" s="77"/>
      <c r="R28" s="77"/>
      <c r="S28" s="77"/>
    </row>
    <row r="29" spans="2:19" ht="8.25" customHeight="1">
      <c r="B29" s="77"/>
      <c r="C29" s="76"/>
      <c r="D29" s="76"/>
      <c r="E29" s="76"/>
      <c r="F29" s="77"/>
      <c r="G29" s="77"/>
      <c r="H29" s="76"/>
      <c r="I29" s="76"/>
      <c r="J29" s="76"/>
      <c r="K29" s="76"/>
      <c r="L29" s="77"/>
      <c r="M29" s="77"/>
      <c r="N29" s="77"/>
      <c r="O29" s="77"/>
      <c r="P29" s="77"/>
      <c r="Q29" s="77"/>
      <c r="R29" s="77"/>
      <c r="S29" s="77"/>
    </row>
    <row r="30" spans="2:19" ht="4.5" customHeight="1"/>
  </sheetData>
  <mergeCells count="3">
    <mergeCell ref="C3:F3"/>
    <mergeCell ref="H3:K3"/>
    <mergeCell ref="G3:G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Potência Ativa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2017-05-27T13:40:05Z</dcterms:created>
  <dcterms:modified xsi:type="dcterms:W3CDTF">2019-08-24T03:12:21Z</dcterms:modified>
</cp:coreProperties>
</file>