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<sst xmlns="http://schemas.openxmlformats.org/spreadsheetml/2006/main" count="13" uniqueCount="13">
  <si>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kv</t>
  </si>
  <si>
    <t xml:space="preserve">m</t>
  </si>
  <si>
    <t xml:space="preserve">sigma_m</t>
  </si>
  <si>
    <t xml:space="preserve">y_intercept</t>
  </si>
  <si>
    <t xml:space="preserve">sigma_y</t>
  </si>
  <si>
    <t xml:space="preserve">x(theta_min)</t>
  </si>
  <si>
    <t xml:space="preserve">sigma_x</t>
  </si>
  <si>
    <t xml:space="preserve">correctedx</t>
  </si>
  <si>
    <t xml:space="preserve">sigma_correctedx</t>
  </si>
  <si>
    <t xml:space="preserve">correctedx_radian</t>
  </si>
  <si>
    <t xml:space="preserve">sigma_correctedx_radian</t>
  </si>
  <si>
    <t xml:space="preserve">frequency</t>
  </si>
  <si>
    <t xml:space="preserve">sigma_frequency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</si>
</sst>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6" activeCellId="0" sqref="L16"/>
    </sheetView>
  </sheetViews>
  <sheetFormatPr defaultRowHeight="12.8"/>
  <cols>
    <col collapsed="false" hidden="false" max="9" min="1" style="0" width="11.5204081632653"/>
    <col collapsed="false" hidden="false" max="10" min="10" style="0" width="15.4183673469388"/>
    <col collapsed="false" hidden="false" max="11" min="11" style="0" width="19.4489795918367"/>
    <col collapsed="false" hidden="false" max="12" min="12" style="0" width="21.5357142857143"/>
    <col collapsed="false" hidden="false" max="13" min="13" style="0" width="11.5204081632653"/>
    <col collapsed="false" hidden="false" max="14" min="14" style="0" width="15.5612244897959"/>
    <col collapsed="false" hidden="false" max="1025" min="1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</row>
    <row r="2" customFormat="false" ht="12.8" hidden="false" customHeight="false" outlineLevel="0" collapsed="false">
      <c r="A2" s="0" t="n">
        <v>15</v>
      </c>
      <c r="B2" s="0" t="n">
        <v>25</v>
      </c>
      <c r="C2" s="0" t="n">
        <v>5.916</v>
      </c>
      <c r="D2" s="0" t="n">
        <v>-214.5</v>
      </c>
      <c r="E2" s="0" t="n">
        <v>51.77</v>
      </c>
      <c r="G2" s="0" t="n">
        <f aca="false">(-D2)/B2</f>
        <v>8.58</v>
      </c>
      <c r="H2" s="0" t="n">
        <f aca="false">SQRT((E2/B2)^2+(D2*C2/B2^2)^2)</f>
        <v>2.90010686868423</v>
      </c>
      <c r="I2" s="0" t="n">
        <f aca="false">1.003*G2-0.6082</f>
        <v>7.99754</v>
      </c>
      <c r="J2" s="0" t="n">
        <f aca="false">SQRT((1.003*H2)^2+(G2*0.004836)^2+0.08933^2)</f>
        <v>2.91047432087238</v>
      </c>
      <c r="K2" s="0" t="n">
        <f aca="false">I2*PI()/180</f>
        <v>0.139583405059947</v>
      </c>
      <c r="L2" s="0" t="n">
        <f aca="false">(PI()*J2/180)</f>
        <v>0.0507973596939689</v>
      </c>
      <c r="M2" s="0" t="n">
        <f aca="false">299792458/2/0.000000000282/SIN(K2)</f>
        <v>3.82048933954322E+018</v>
      </c>
      <c r="N2" s="1" t="n">
        <f aca="false">299792458/2/0.000000000282/SIN(K2)/SIN(K2)*COS(K2)*L2</f>
        <v>1.3813156124443E+018</v>
      </c>
    </row>
    <row r="3" customFormat="false" ht="12.8" hidden="false" customHeight="false" outlineLevel="0" collapsed="false">
      <c r="A3" s="0" t="n">
        <v>18</v>
      </c>
      <c r="B3" s="0" t="n">
        <v>16.19</v>
      </c>
      <c r="C3" s="0" t="n">
        <v>3.328</v>
      </c>
      <c r="D3" s="0" t="n">
        <v>-110.3</v>
      </c>
      <c r="E3" s="0" t="n">
        <v>23.8</v>
      </c>
      <c r="G3" s="0" t="n">
        <f aca="false">(-D3)/B3</f>
        <v>6.81284743668931</v>
      </c>
      <c r="H3" s="0" t="n">
        <f aca="false">SQRT((E3/B3)^2+(D3*C3/B3^2)^2)</f>
        <v>2.03033616989559</v>
      </c>
      <c r="I3" s="0" t="n">
        <f aca="false">1.003*G3-0.6082</f>
        <v>6.22508597899938</v>
      </c>
      <c r="J3" s="0" t="n">
        <f aca="false">SQRT((1.003*H3)^2+(G3*0.004836)^2+0.08933^2)</f>
        <v>2.03865176085999</v>
      </c>
      <c r="K3" s="0" t="n">
        <f aca="false">I3*PI()/180</f>
        <v>0.108648246553274</v>
      </c>
      <c r="L3" s="0" t="n">
        <f aca="false">(PI()*J3/180)</f>
        <v>0.0355811855285869</v>
      </c>
      <c r="M3" s="0" t="n">
        <f aca="false">299792458/2/0.000000000282/SIN(K3)</f>
        <v>4.90200384565369E+018</v>
      </c>
      <c r="N3" s="1" t="n">
        <f aca="false">299792458/2/0.000000000282/SIN(K3)/SIN(K3)*COS(K3)*L3</f>
        <v>1.59903418951376E+018</v>
      </c>
    </row>
    <row r="4" customFormat="false" ht="12.8" hidden="false" customHeight="false" outlineLevel="0" collapsed="false">
      <c r="A4" s="0" t="n">
        <v>21</v>
      </c>
      <c r="B4" s="0" t="n">
        <v>24.64</v>
      </c>
      <c r="C4" s="0" t="n">
        <v>3.525</v>
      </c>
      <c r="D4" s="0" t="n">
        <v>-144</v>
      </c>
      <c r="E4" s="0" t="n">
        <v>22.22</v>
      </c>
      <c r="G4" s="0" t="n">
        <f aca="false">(-D4)/B4</f>
        <v>5.84415584415584</v>
      </c>
      <c r="H4" s="0" t="n">
        <f aca="false">SQRT((E4/B4)^2+(D4*C4/B4^2)^2)</f>
        <v>1.22972463775136</v>
      </c>
      <c r="I4" s="0" t="n">
        <f aca="false">1.003*G4-0.6082</f>
        <v>5.25348831168831</v>
      </c>
      <c r="J4" s="0" t="n">
        <f aca="false">SQRT((1.003*H4)^2+(G4*0.004836)^2+0.08933^2)</f>
        <v>1.23696735584864</v>
      </c>
      <c r="K4" s="0" t="n">
        <f aca="false">I4*PI()/180</f>
        <v>0.0916906682539991</v>
      </c>
      <c r="L4" s="0" t="n">
        <f aca="false">(PI()*J4/180)</f>
        <v>0.021589153099247</v>
      </c>
      <c r="M4" s="0" t="n">
        <f aca="false">299792458/2/0.000000000282/SIN(K4)</f>
        <v>5.80530662826904E+018</v>
      </c>
      <c r="N4" s="1" t="n">
        <f aca="false">299792458/2/0.000000000282/SIN(K4)/SIN(K4)*COS(K4)*L4</f>
        <v>1.36306377102505E+018</v>
      </c>
    </row>
    <row r="5" customFormat="false" ht="12.8" hidden="false" customHeight="false" outlineLevel="0" collapsed="false">
      <c r="A5" s="0" t="n">
        <v>24</v>
      </c>
      <c r="B5" s="0" t="n">
        <v>29</v>
      </c>
      <c r="C5" s="0" t="n">
        <v>7.461</v>
      </c>
      <c r="D5" s="0" t="n">
        <v>-147.2</v>
      </c>
      <c r="E5" s="0" t="n">
        <v>41.79</v>
      </c>
      <c r="G5" s="0" t="n">
        <f aca="false">(-D5)/B5</f>
        <v>5.07586206896552</v>
      </c>
      <c r="H5" s="0" t="n">
        <f aca="false">SQRT((E5/B5)^2+(D5*C5/B5^2)^2)</f>
        <v>1.94472280940512</v>
      </c>
      <c r="I5" s="0" t="n">
        <f aca="false">1.003*G5-0.6082</f>
        <v>4.48288965517241</v>
      </c>
      <c r="J5" s="0" t="n">
        <f aca="false">SQRT((1.003*H5)^2+(G5*0.004836)^2+0.08933^2)</f>
        <v>1.95275572498209</v>
      </c>
      <c r="K5" s="0" t="n">
        <f aca="false">I5*PI()/180</f>
        <v>0.0782411844863518</v>
      </c>
      <c r="L5" s="0" t="n">
        <f aca="false">(PI()*J5/180)</f>
        <v>0.0340820168881063</v>
      </c>
      <c r="M5" s="0" t="n">
        <f aca="false">299792458/2/0.000000000282/SIN(K5)</f>
        <v>6.80063357121675E+018</v>
      </c>
      <c r="N5" s="1" t="n">
        <f aca="false">299792458/2/0.000000000282/SIN(K5)/SIN(K5)*COS(K5)*L5</f>
        <v>2.9563222591296E+018</v>
      </c>
    </row>
    <row r="6" customFormat="false" ht="12.8" hidden="false" customHeight="false" outlineLevel="0" collapsed="false">
      <c r="A6" s="0" t="n">
        <v>27</v>
      </c>
      <c r="B6" s="0" t="n">
        <v>37.18</v>
      </c>
      <c r="C6" s="0" t="n">
        <v>3.816</v>
      </c>
      <c r="D6" s="0" t="n">
        <v>-160.3</v>
      </c>
      <c r="E6" s="0" t="n">
        <v>19.88</v>
      </c>
      <c r="G6" s="0" t="n">
        <f aca="false">(-D6)/B6</f>
        <v>4.31145777299624</v>
      </c>
      <c r="H6" s="0" t="n">
        <f aca="false">SQRT((E6/B6)^2+(D6*C6/B6^2)^2)</f>
        <v>0.694056925636356</v>
      </c>
      <c r="I6" s="0" t="n">
        <f aca="false">1.003*G6-0.6082</f>
        <v>3.71619214631522</v>
      </c>
      <c r="J6" s="0" t="n">
        <f aca="false">SQRT((1.003*H6)^2+(G6*0.004836)^2+0.08933^2)</f>
        <v>0.702156835545573</v>
      </c>
      <c r="K6" s="0" t="n">
        <f aca="false">I6*PI()/180</f>
        <v>0.0648597885899555</v>
      </c>
      <c r="L6" s="0" t="n">
        <f aca="false">(PI()*J6/180)</f>
        <v>0.0122549486456546</v>
      </c>
      <c r="M6" s="0" t="n">
        <f aca="false">299792458/2/0.000000000282/SIN(K6)</f>
        <v>8.20107173439747E+018</v>
      </c>
      <c r="N6" s="1" t="n">
        <f aca="false">299792458/2/0.000000000282/SIN(K6)/SIN(K6)*COS(K6)*L6</f>
        <v>1.54738001527597E+018</v>
      </c>
    </row>
    <row r="7" customFormat="false" ht="12.8" hidden="false" customHeight="false" outlineLevel="0" collapsed="false">
      <c r="A7" s="0" t="n">
        <v>30</v>
      </c>
      <c r="B7" s="0" t="n">
        <v>51.14</v>
      </c>
      <c r="C7" s="0" t="n">
        <v>6.198</v>
      </c>
      <c r="D7" s="0" t="n">
        <v>-187.7</v>
      </c>
      <c r="E7" s="0" t="n">
        <v>30.16</v>
      </c>
      <c r="G7" s="0" t="n">
        <f aca="false">(-D7)/B7</f>
        <v>3.6703167774736</v>
      </c>
      <c r="H7" s="0" t="n">
        <f aca="false">SQRT((E7/B7)^2+(D7*C7/B7^2)^2)</f>
        <v>0.738703835965073</v>
      </c>
      <c r="I7" s="0" t="n">
        <f aca="false">1.003*G7-0.6082</f>
        <v>3.07312772780602</v>
      </c>
      <c r="J7" s="0" t="n">
        <f aca="false">SQRT((1.003*H7)^2+(G7*0.004836)^2+0.08933^2)</f>
        <v>0.746496662823881</v>
      </c>
      <c r="K7" s="0" t="n">
        <f aca="false">I7*PI()/180</f>
        <v>0.0536361971845472</v>
      </c>
      <c r="L7" s="0" t="n">
        <f aca="false">(PI()*J7/180)</f>
        <v>0.0130288246214267</v>
      </c>
      <c r="M7" s="0" t="n">
        <f aca="false">299792458/2/0.000000000282/SIN(K7)</f>
        <v>9.91498069482994E+018</v>
      </c>
      <c r="N7" s="1" t="n">
        <f aca="false">299792458/2/0.000000000282/SIN(K7)/SIN(K7)*COS(K7)*L7</f>
        <v>2.40614827828354E+018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2019-04-23T17:50:58Z</dcterms:created>
  <dc:creator/>
  <dc:description/>
  <dc:language>en-US</dc:language>
  <cp:lastModifiedBy/>
  <dcterms:modified xsi:type="dcterms:W3CDTF">2019-04-24T02:14:22Z</dcterms:modified>
  <cp:revision>2</cp:revision>
  <dc:subject/>
  <dc:title/>
</cp:coreProperties>
</file>