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3_ncr:1_{1ABE4945-F96C-42F4-BBDC-59E152FBD382}" xr6:coauthVersionLast="47" xr6:coauthVersionMax="47" xr10:uidLastSave="{00000000-0000-0000-0000-000000000000}"/>
  <bookViews>
    <workbookView xWindow="-108" yWindow="-108" windowWidth="23256" windowHeight="12456" xr2:uid="{BEBF0EE1-491B-46B2-9C59-39B47667F2D2}"/>
  </bookViews>
  <sheets>
    <sheet name="Dashboard" sheetId="5" r:id="rId1"/>
    <sheet name="CÉDULAS" sheetId="1" r:id="rId2"/>
    <sheet name="MOEDAS" sheetId="6" r:id="rId3"/>
    <sheet name="TABELAS AUXILIARES" sheetId="2" r:id="rId4"/>
  </sheets>
  <definedNames>
    <definedName name="SegmentaçãodeDados_ANO">#N/A</definedName>
    <definedName name="SegmentaçãodeDados_ANO1">#N/A</definedName>
    <definedName name="SegmentaçãodeDados_CONSERVAÇÃO">#N/A</definedName>
    <definedName name="SegmentaçãodeDados_CONSERVAÇÃO1">#N/A</definedName>
    <definedName name="SegmentaçãodeDados_PAÍS">#N/A</definedName>
    <definedName name="SegmentaçãodeDados_PAÍS1">#N/A</definedName>
    <definedName name="SegmentaçãodeDados_RARIDADE">#N/A</definedName>
    <definedName name="SegmentaçãodeDados_RARIDADE1">#N/A</definedName>
    <definedName name="SegmentaçãodeDados_TIPO_DE_EMISSÃO">#N/A</definedName>
    <definedName name="SegmentaçãodeDados_TIPO_DE_EMISSÃO1">#N/A</definedName>
    <definedName name="SegmentaçãodeDados_TIPO_DE_MATERIAL">#N/A</definedName>
    <definedName name="SegmentaçãodeDados_TIPO_DE_MATERIAL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A7" i="6"/>
  <c r="K7" i="6"/>
  <c r="J4" i="6"/>
  <c r="I4" i="6"/>
  <c r="I4" i="1"/>
  <c r="E5" i="5"/>
  <c r="A7" i="1"/>
  <c r="J4" i="1"/>
  <c r="K7" i="1"/>
  <c r="F10" i="5" l="1"/>
  <c r="E10" i="5" s="1"/>
  <c r="E4" i="5"/>
</calcChain>
</file>

<file path=xl/sharedStrings.xml><?xml version="1.0" encoding="utf-8"?>
<sst xmlns="http://schemas.openxmlformats.org/spreadsheetml/2006/main" count="102" uniqueCount="76">
  <si>
    <t>País</t>
  </si>
  <si>
    <t>US$</t>
  </si>
  <si>
    <t>Brasil</t>
  </si>
  <si>
    <t>Argentina</t>
  </si>
  <si>
    <t>FE</t>
  </si>
  <si>
    <t>Raridade</t>
  </si>
  <si>
    <t>SOB</t>
  </si>
  <si>
    <t>MBC</t>
  </si>
  <si>
    <t>BC</t>
  </si>
  <si>
    <t>R</t>
  </si>
  <si>
    <t>UTG</t>
  </si>
  <si>
    <t>G</t>
  </si>
  <si>
    <t>Áfeganistão</t>
  </si>
  <si>
    <t>Conservação Cédula</t>
  </si>
  <si>
    <t>FCE</t>
  </si>
  <si>
    <t>PS</t>
  </si>
  <si>
    <t>FURO</t>
  </si>
  <si>
    <t>África Central</t>
  </si>
  <si>
    <t>África do Oeste</t>
  </si>
  <si>
    <t>Conservação Moeda</t>
  </si>
  <si>
    <t>Data Atualização</t>
  </si>
  <si>
    <t>PAÍS</t>
  </si>
  <si>
    <t>ANO</t>
  </si>
  <si>
    <t>VALOR DE FACE</t>
  </si>
  <si>
    <t>TIPO DE EMISSÃO</t>
  </si>
  <si>
    <t>TIPO DE MATERIAL</t>
  </si>
  <si>
    <t>CONSERVAÇÃO</t>
  </si>
  <si>
    <t>RARIDADE</t>
  </si>
  <si>
    <t>VALOR DE COMPRA US$</t>
  </si>
  <si>
    <t>VALOR ATUAL</t>
  </si>
  <si>
    <t>VALOR ATUAL EM R$</t>
  </si>
  <si>
    <t>Circulação Comum</t>
  </si>
  <si>
    <t>MATERIAL MOEDA</t>
  </si>
  <si>
    <t>Ouro</t>
  </si>
  <si>
    <t>Prata</t>
  </si>
  <si>
    <t>Níquel</t>
  </si>
  <si>
    <t>Cuproníquel</t>
  </si>
  <si>
    <t>Níquel Rosa</t>
  </si>
  <si>
    <t>Aço Revestido de Latão</t>
  </si>
  <si>
    <t>Aço Revestido de Níquel</t>
  </si>
  <si>
    <t>Alumínio</t>
  </si>
  <si>
    <t>Aço Revestido de Cobre</t>
  </si>
  <si>
    <t>Aço Inoxidável / Aço Revestido de Bronze-Alumínio</t>
  </si>
  <si>
    <t>MATERIAL CÉDULA</t>
  </si>
  <si>
    <t>Papel</t>
  </si>
  <si>
    <t>Papel de Algodão</t>
  </si>
  <si>
    <t>Guardian</t>
  </si>
  <si>
    <t>Hybrid</t>
  </si>
  <si>
    <t>Outros Polímeros</t>
  </si>
  <si>
    <t>Outros Hibridos</t>
  </si>
  <si>
    <t>C2 - Extremamente Comum</t>
  </si>
  <si>
    <t>C - Comum</t>
  </si>
  <si>
    <t>E - Incomum</t>
  </si>
  <si>
    <t>E2 - Escassa</t>
  </si>
  <si>
    <t>R - Rara</t>
  </si>
  <si>
    <t>R2 - Muito Rara</t>
  </si>
  <si>
    <t>R3 - Raríssima</t>
  </si>
  <si>
    <t>R4 - Extremamente Rara</t>
  </si>
  <si>
    <t>R5 - Da Mais Alta Raridade</t>
  </si>
  <si>
    <t>U - Única</t>
  </si>
  <si>
    <t>Minha Coleção de Numismática</t>
  </si>
  <si>
    <t>Total de Cédulas</t>
  </si>
  <si>
    <t>Total de Moedas</t>
  </si>
  <si>
    <t>Investimento Inicial</t>
  </si>
  <si>
    <t>Valor Atual</t>
  </si>
  <si>
    <t>Valorização</t>
  </si>
  <si>
    <t>R$</t>
  </si>
  <si>
    <t>© 2024</t>
  </si>
  <si>
    <t>Criado por Leandro Costa Brito</t>
  </si>
  <si>
    <t>Id</t>
  </si>
  <si>
    <t>Cotação:</t>
  </si>
  <si>
    <t>CÉDULAS</t>
  </si>
  <si>
    <t>1 MERRECA</t>
  </si>
  <si>
    <t>CÂMBIO</t>
  </si>
  <si>
    <t>MOEDAS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</si>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</sst>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%"/>
    <numFmt numFmtId="167" formatCode="0.0%;[Red]\ \ 0.0%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8"/>
      <name val="Arial Black"/>
      <family val="2"/>
    </font>
    <font>
      <i/>
      <sz val="7"/>
      <color theme="0" tint="-0.499984740745262"/>
      <name val="Calibri"/>
      <family val="2"/>
      <scheme val="minor"/>
    </font>
    <font>
      <b/>
      <i/>
      <sz val="7"/>
      <color theme="0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2"/>
      <color theme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 style="thick">
        <color theme="8"/>
      </right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double">
        <color theme="8"/>
      </left>
      <right/>
      <top style="double">
        <color theme="8"/>
      </top>
      <bottom style="thick">
        <color theme="8"/>
      </bottom>
      <diagonal/>
    </border>
    <border>
      <left/>
      <right/>
      <top style="double">
        <color theme="8"/>
      </top>
      <bottom style="thick">
        <color theme="8"/>
      </bottom>
      <diagonal/>
    </border>
    <border>
      <left/>
      <right style="thick">
        <color theme="8"/>
      </right>
      <top style="double">
        <color theme="8"/>
      </top>
      <bottom style="thick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0" fillId="4" borderId="0" xfId="0" applyNumberFormat="1" applyFill="1" applyAlignment="1">
      <alignment vertical="top"/>
    </xf>
    <xf numFmtId="14" fontId="0" fillId="0" borderId="0" xfId="0" applyNumberFormat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 vertical="top"/>
      <protection locked="0"/>
    </xf>
    <xf numFmtId="4" fontId="0" fillId="0" borderId="0" xfId="0" applyNumberFormat="1" applyAlignment="1" applyProtection="1">
      <alignment vertical="top"/>
      <protection locked="0"/>
    </xf>
    <xf numFmtId="14" fontId="0" fillId="0" borderId="0" xfId="0" applyNumberForma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top"/>
    </xf>
    <xf numFmtId="0" fontId="0" fillId="0" borderId="0" xfId="0" applyAlignment="1" applyProtection="1">
      <alignment vertical="top"/>
    </xf>
    <xf numFmtId="14" fontId="0" fillId="0" borderId="0" xfId="0" applyNumberFormat="1" applyAlignment="1" applyProtection="1">
      <alignment horizontal="center" vertical="top"/>
    </xf>
    <xf numFmtId="4" fontId="0" fillId="0" borderId="0" xfId="0" applyNumberFormat="1" applyAlignment="1" applyProtection="1">
      <alignment horizontal="center" vertical="top"/>
    </xf>
    <xf numFmtId="4" fontId="0" fillId="3" borderId="0" xfId="0" applyNumberFormat="1" applyFill="1" applyAlignment="1" applyProtection="1">
      <alignment horizontal="center" vertical="top"/>
    </xf>
    <xf numFmtId="0" fontId="0" fillId="0" borderId="0" xfId="0" applyProtection="1"/>
    <xf numFmtId="0" fontId="4" fillId="6" borderId="3" xfId="0" applyFon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166" fontId="0" fillId="6" borderId="0" xfId="1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6" borderId="0" xfId="0" applyFont="1" applyFill="1" applyBorder="1"/>
    <xf numFmtId="0" fontId="5" fillId="6" borderId="8" xfId="0" applyFont="1" applyFill="1" applyBorder="1" applyAlignment="1">
      <alignment horizontal="center"/>
    </xf>
    <xf numFmtId="0" fontId="4" fillId="6" borderId="10" xfId="0" applyFont="1" applyFill="1" applyBorder="1"/>
    <xf numFmtId="0" fontId="0" fillId="6" borderId="10" xfId="0" applyFill="1" applyBorder="1"/>
    <xf numFmtId="0" fontId="7" fillId="6" borderId="0" xfId="0" applyFont="1" applyFill="1" applyBorder="1" applyAlignment="1">
      <alignment horizontal="right"/>
    </xf>
    <xf numFmtId="4" fontId="7" fillId="6" borderId="0" xfId="0" applyNumberFormat="1" applyFont="1" applyFill="1" applyBorder="1" applyAlignment="1">
      <alignment horizontal="left"/>
    </xf>
    <xf numFmtId="167" fontId="7" fillId="6" borderId="0" xfId="1" applyNumberFormat="1" applyFont="1" applyFill="1" applyBorder="1" applyAlignment="1">
      <alignment horizontal="left"/>
    </xf>
    <xf numFmtId="0" fontId="0" fillId="6" borderId="11" xfId="0" applyFill="1" applyBorder="1" applyAlignment="1">
      <alignment horizontal="right"/>
    </xf>
    <xf numFmtId="0" fontId="7" fillId="6" borderId="11" xfId="0" applyFont="1" applyFill="1" applyBorder="1" applyAlignment="1">
      <alignment horizontal="right"/>
    </xf>
    <xf numFmtId="4" fontId="7" fillId="6" borderId="11" xfId="0" applyNumberFormat="1" applyFont="1" applyFill="1" applyBorder="1" applyAlignment="1">
      <alignment horizontal="left"/>
    </xf>
    <xf numFmtId="0" fontId="0" fillId="6" borderId="0" xfId="0" applyFill="1" applyAlignment="1">
      <alignment horizontal="center"/>
    </xf>
    <xf numFmtId="4" fontId="0" fillId="7" borderId="0" xfId="0" applyNumberFormat="1" applyFont="1" applyFill="1" applyBorder="1" applyAlignment="1">
      <alignment horizontal="left"/>
    </xf>
    <xf numFmtId="4" fontId="0" fillId="2" borderId="2" xfId="0" applyNumberFormat="1" applyFont="1" applyFill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right"/>
      <protection locked="0"/>
    </xf>
    <xf numFmtId="168" fontId="0" fillId="8" borderId="12" xfId="0" applyNumberFormat="1" applyFill="1" applyBorder="1" applyAlignment="1" applyProtection="1">
      <alignment horizontal="center" vertical="top"/>
      <protection locked="0"/>
    </xf>
    <xf numFmtId="4" fontId="0" fillId="6" borderId="12" xfId="0" applyNumberFormat="1" applyFill="1" applyBorder="1" applyAlignment="1" applyProtection="1">
      <alignment horizontal="center" vertical="top"/>
    </xf>
    <xf numFmtId="0" fontId="0" fillId="0" borderId="0" xfId="0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top"/>
      <protection locked="0"/>
    </xf>
  </cellXfs>
  <cellStyles count="2">
    <cellStyle name="Normal" xfId="0" builtinId="0"/>
    <cellStyle name="Porcentagem" xfId="1" builtinId="5"/>
  </cellStyles>
  <dxfs count="46">
    <dxf>
      <numFmt numFmtId="0" formatCode="General"/>
      <alignment horizontal="center" vertical="top" textRotation="0" wrapText="0" indent="0" justifyLastLine="0" shrinkToFit="0" readingOrder="0"/>
      <protection locked="0" hidden="0"/>
    </dxf>
    <dxf>
      <numFmt numFmtId="19" formatCode="dd/mm/yyyy"/>
      <alignment horizontal="center" vertical="top" textRotation="0" wrapText="0" indent="0" justifyLastLine="0" shrinkToFit="0" readingOrder="0"/>
      <protection locked="0" hidden="0"/>
    </dxf>
    <dxf>
      <numFmt numFmtId="4" formatCode="#,##0.00"/>
      <fill>
        <patternFill patternType="solid">
          <fgColor indexed="64"/>
          <bgColor theme="0" tint="-4.9989318521683403E-2"/>
        </patternFill>
      </fill>
      <alignment vertical="top" textRotation="0" wrapText="0" indent="0" justifyLastLine="0" shrinkToFit="0" readingOrder="0"/>
    </dxf>
    <dxf>
      <numFmt numFmtId="4" formatCode="#,##0.00"/>
      <alignment vertical="top" textRotation="0" wrapText="0" indent="0" justifyLastLine="0" shrinkToFit="0" readingOrder="0"/>
      <protection locked="0" hidden="0"/>
    </dxf>
    <dxf>
      <numFmt numFmtId="4" formatCode="#,##0.00"/>
      <alignment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numFmt numFmtId="0" formatCode="General"/>
      <alignment horizontal="general" vertical="top" textRotation="0" wrapText="0" indent="0" justifyLastLine="0" shrinkToFit="0" readingOrder="0"/>
      <protection locked="0" hidden="0"/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  <protection locked="1" hidden="0"/>
    </dxf>
    <dxf>
      <numFmt numFmtId="19" formatCode="dd/mm/yyyy"/>
      <alignment horizontal="center" vertical="top" textRotation="0" wrapText="0" indent="0" justifyLastLine="0" shrinkToFit="0" readingOrder="0"/>
      <protection locked="0" hidden="0"/>
    </dxf>
    <dxf>
      <numFmt numFmtId="4" formatCode="#,##0.00"/>
      <fill>
        <patternFill patternType="solid">
          <fgColor indexed="64"/>
          <bgColor theme="0" tint="-4.9989318521683403E-2"/>
        </patternFill>
      </fill>
      <alignment vertical="top" textRotation="0" wrapText="0" indent="0" justifyLastLine="0" shrinkToFit="0" readingOrder="0"/>
    </dxf>
    <dxf>
      <numFmt numFmtId="4" formatCode="#,##0.00"/>
      <alignment vertical="top" textRotation="0" wrapText="0" indent="0" justifyLastLine="0" shrinkToFit="0" readingOrder="0"/>
      <protection locked="0" hidden="0"/>
    </dxf>
    <dxf>
      <numFmt numFmtId="4" formatCode="#,##0.00"/>
      <alignment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vertical="top" textRotation="0" wrapText="0" indent="0" justifyLastLine="0" shrinkToFit="0" readingOrder="0"/>
      <protection locked="0" hidden="0"/>
    </dxf>
    <dxf>
      <numFmt numFmtId="0" formatCode="General"/>
      <alignment horizontal="general" vertical="top" textRotation="0" wrapText="0" indent="0" justifyLastLine="0" shrinkToFit="0" readingOrder="0"/>
      <protection locked="0" hidden="0"/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microsoft.com/office/2007/relationships/slicerCache" Target="slicerCaches/slicerCache11.xml"/><Relationship Id="rId10" Type="http://schemas.microsoft.com/office/2007/relationships/slicerCache" Target="slicerCaches/slicerCache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1761563</xdr:colOff>
      <xdr:row>0</xdr:row>
      <xdr:rowOff>25998</xdr:rowOff>
    </xdr:from>
    <xdr:to>
      <xdr:col>8</xdr:col>
      <xdr:colOff>987467</xdr:colOff>
      <xdr:row>4</xdr:row>
      <xdr:rowOff>152400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368C8D2-0CB9-88F6-4FC3-412F8ADFE3FA}"/>
            </a:ext>
          </a:extLst>
        </xdr:cNvPr>
        <xdr:cNvGrpSpPr/>
      </xdr:nvGrpSpPr>
      <xdr:grpSpPr>
        <a:xfrm>
          <a:off x="2003610" y="25998"/>
          <a:ext cx="9696681" cy="1040802"/>
          <a:chOff x="2003610" y="25998"/>
          <a:chExt cx="9696681" cy="1040802"/>
        </a:xfrm>
      </xdr:grpSpPr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2" name="PAÍS">
                <a:extLst>
                  <a:ext uri="{FF2B5EF4-FFF2-40B4-BE49-F238E27FC236}">
                    <a16:creationId xmlns:a16="http://schemas.microsoft.com/office/drawing/2014/main" id="{8AA6ACE2-F7F9-5C61-A8E7-2632A3B08257}"/>
                  </a:ext>
                </a:extLst>
              </xdr:cNvPr>
              <xdr:cNvGraphicFramePr/>
            </xdr:nvGraphicFramePr>
            <xdr:xfrm>
              <a:off x="2003610" y="25998"/>
              <a:ext cx="1438836" cy="1040802"/>
            </xdr:xfrm>
            <a:graphic>
              <a:graphicData uri="http://schemas.microsoft.com/office/drawing/2010/slicer">
                <sle:slicer xmlns:sle="http://schemas.microsoft.com/office/drawing/2010/slicer" name="PAÍ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03610" y="25998"/>
                <a:ext cx="1438836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3" name="ANO">
                <a:extLst>
                  <a:ext uri="{FF2B5EF4-FFF2-40B4-BE49-F238E27FC236}">
                    <a16:creationId xmlns:a16="http://schemas.microsoft.com/office/drawing/2014/main" id="{2FCDC607-03A5-F241-6E57-EC9302A28B75}"/>
                  </a:ext>
                </a:extLst>
              </xdr:cNvPr>
              <xdr:cNvGraphicFramePr/>
            </xdr:nvGraphicFramePr>
            <xdr:xfrm>
              <a:off x="3441996" y="25998"/>
              <a:ext cx="986566" cy="1040802"/>
            </xdr:xfrm>
            <a:graphic>
              <a:graphicData uri="http://schemas.microsoft.com/office/drawing/2010/slicer">
                <sle:slicer xmlns:sle="http://schemas.microsoft.com/office/drawing/2010/slicer" name="AN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441996" y="25998"/>
                <a:ext cx="986566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4" name="TIPO DE EMISSÃO">
                <a:extLst>
                  <a:ext uri="{FF2B5EF4-FFF2-40B4-BE49-F238E27FC236}">
                    <a16:creationId xmlns:a16="http://schemas.microsoft.com/office/drawing/2014/main" id="{0C82AD7C-EC07-85C7-CB53-8B628C7EB50C}"/>
                  </a:ext>
                </a:extLst>
              </xdr:cNvPr>
              <xdr:cNvGraphicFramePr/>
            </xdr:nvGraphicFramePr>
            <xdr:xfrm>
              <a:off x="442408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TIPO DE EMISSÃ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42408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5" name="TIPO DE MATERIAL">
                <a:extLst>
                  <a:ext uri="{FF2B5EF4-FFF2-40B4-BE49-F238E27FC236}">
                    <a16:creationId xmlns:a16="http://schemas.microsoft.com/office/drawing/2014/main" id="{09682179-6578-B127-5802-91969A47C2AB}"/>
                  </a:ext>
                </a:extLst>
              </xdr:cNvPr>
              <xdr:cNvGraphicFramePr/>
            </xdr:nvGraphicFramePr>
            <xdr:xfrm>
              <a:off x="625781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TIPO DE MATERIAL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25781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6" name="CONSERVAÇÃO">
                <a:extLst>
                  <a:ext uri="{FF2B5EF4-FFF2-40B4-BE49-F238E27FC236}">
                    <a16:creationId xmlns:a16="http://schemas.microsoft.com/office/drawing/2014/main" id="{C62674BA-7BFD-826B-86C1-B42C3798CB0A}"/>
                  </a:ext>
                </a:extLst>
              </xdr:cNvPr>
              <xdr:cNvGraphicFramePr/>
            </xdr:nvGraphicFramePr>
            <xdr:xfrm>
              <a:off x="804672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CONSERVAÇÃ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04672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7" name="RARIDADE">
                <a:extLst>
                  <a:ext uri="{FF2B5EF4-FFF2-40B4-BE49-F238E27FC236}">
                    <a16:creationId xmlns:a16="http://schemas.microsoft.com/office/drawing/2014/main" id="{4F000EF1-1B5C-DDA9-3C8E-955C069F5F23}"/>
                  </a:ext>
                </a:extLst>
              </xdr:cNvPr>
              <xdr:cNvGraphicFramePr/>
            </xdr:nvGraphicFramePr>
            <xdr:xfrm>
              <a:off x="9871491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RARIDAD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71491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1761563</xdr:colOff>
      <xdr:row>0</xdr:row>
      <xdr:rowOff>25998</xdr:rowOff>
    </xdr:from>
    <xdr:to>
      <xdr:col>8</xdr:col>
      <xdr:colOff>987467</xdr:colOff>
      <xdr:row>4</xdr:row>
      <xdr:rowOff>152400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26B9910-41CB-45FC-BBDE-AEB7278BA9D6}"/>
            </a:ext>
          </a:extLst>
        </xdr:cNvPr>
        <xdr:cNvGrpSpPr/>
      </xdr:nvGrpSpPr>
      <xdr:grpSpPr>
        <a:xfrm>
          <a:off x="2003610" y="25998"/>
          <a:ext cx="9696681" cy="1040802"/>
          <a:chOff x="2003610" y="25998"/>
          <a:chExt cx="9696681" cy="1040802"/>
        </a:xfrm>
      </xdr:grpSpPr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3" name="PAÍS 1">
                <a:extLst>
                  <a:ext uri="{FF2B5EF4-FFF2-40B4-BE49-F238E27FC236}">
                    <a16:creationId xmlns:a16="http://schemas.microsoft.com/office/drawing/2014/main" id="{228A569F-1FFF-C60B-CECB-CA5CCA876460}"/>
                  </a:ext>
                </a:extLst>
              </xdr:cNvPr>
              <xdr:cNvGraphicFramePr/>
            </xdr:nvGraphicFramePr>
            <xdr:xfrm>
              <a:off x="2003610" y="25998"/>
              <a:ext cx="1438836" cy="1040802"/>
            </xdr:xfrm>
            <a:graphic>
              <a:graphicData uri="http://schemas.microsoft.com/office/drawing/2010/slicer">
                <sle:slicer xmlns:sle="http://schemas.microsoft.com/office/drawing/2010/slicer" name="PAÍS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03610" y="25998"/>
                <a:ext cx="1438836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4" name="ANO 1">
                <a:extLst>
                  <a:ext uri="{FF2B5EF4-FFF2-40B4-BE49-F238E27FC236}">
                    <a16:creationId xmlns:a16="http://schemas.microsoft.com/office/drawing/2014/main" id="{7D2093A2-2C5F-B2EF-B1FA-A6F1B23ACEF7}"/>
                  </a:ext>
                </a:extLst>
              </xdr:cNvPr>
              <xdr:cNvGraphicFramePr/>
            </xdr:nvGraphicFramePr>
            <xdr:xfrm>
              <a:off x="3441996" y="25998"/>
              <a:ext cx="986566" cy="1040802"/>
            </xdr:xfrm>
            <a:graphic>
              <a:graphicData uri="http://schemas.microsoft.com/office/drawing/2010/slicer">
                <sle:slicer xmlns:sle="http://schemas.microsoft.com/office/drawing/2010/slicer" name="AN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441996" y="25998"/>
                <a:ext cx="986566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5" name="TIPO DE EMISSÃO 1">
                <a:extLst>
                  <a:ext uri="{FF2B5EF4-FFF2-40B4-BE49-F238E27FC236}">
                    <a16:creationId xmlns:a16="http://schemas.microsoft.com/office/drawing/2014/main" id="{6F5D8B20-8840-90AE-3D71-306B93AE77A7}"/>
                  </a:ext>
                </a:extLst>
              </xdr:cNvPr>
              <xdr:cNvGraphicFramePr/>
            </xdr:nvGraphicFramePr>
            <xdr:xfrm>
              <a:off x="442408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TIPO DE EMISSÃ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42408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6" name="TIPO DE MATERIAL 1">
                <a:extLst>
                  <a:ext uri="{FF2B5EF4-FFF2-40B4-BE49-F238E27FC236}">
                    <a16:creationId xmlns:a16="http://schemas.microsoft.com/office/drawing/2014/main" id="{1F8FC47A-C521-E0F6-3A72-01E4389B3625}"/>
                  </a:ext>
                </a:extLst>
              </xdr:cNvPr>
              <xdr:cNvGraphicFramePr/>
            </xdr:nvGraphicFramePr>
            <xdr:xfrm>
              <a:off x="625781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TIPO DE MATERIAL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25781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7" name="CONSERVAÇÃO 1">
                <a:extLst>
                  <a:ext uri="{FF2B5EF4-FFF2-40B4-BE49-F238E27FC236}">
                    <a16:creationId xmlns:a16="http://schemas.microsoft.com/office/drawing/2014/main" id="{408E2C5B-8DBA-D177-F27D-D1874859F65A}"/>
                  </a:ext>
                </a:extLst>
              </xdr:cNvPr>
              <xdr:cNvGraphicFramePr/>
            </xdr:nvGraphicFramePr>
            <xdr:xfrm>
              <a:off x="8046720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CONSERVAÇÃO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046720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sle15="http://schemas.microsoft.com/office/drawing/2012/slicer" Requires="sle15">
          <xdr:graphicFrame macro="">
            <xdr:nvGraphicFramePr>
              <xdr:cNvPr id="8" name="RARIDADE 1">
                <a:extLst>
                  <a:ext uri="{FF2B5EF4-FFF2-40B4-BE49-F238E27FC236}">
                    <a16:creationId xmlns:a16="http://schemas.microsoft.com/office/drawing/2014/main" id="{940CC6CB-5351-8B75-7F1C-37465A38927E}"/>
                  </a:ext>
                </a:extLst>
              </xdr:cNvPr>
              <xdr:cNvGraphicFramePr/>
            </xdr:nvGraphicFramePr>
            <xdr:xfrm>
              <a:off x="9871491" y="25998"/>
              <a:ext cx="1828800" cy="1040802"/>
            </xdr:xfrm>
            <a:graphic>
              <a:graphicData uri="http://schemas.microsoft.com/office/drawing/2010/slicer">
                <sle:slicer xmlns:sle="http://schemas.microsoft.com/office/drawing/2010/slicer" name="RARIDADE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71491" y="25998"/>
                <a:ext cx="1828800" cy="10408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  </a:r>
              </a:p>
            </xdr:txBody>
          </xdr:sp>
        </mc:Fallback>
      </mc:AlternateContent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" xr10:uid="{DCA5054B-79FF-4AA2-9E7B-6FC094919546}" sourceName="PAÍS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MATERIAL1" xr10:uid="{DDE57040-A2D7-4723-B65B-06A60ED81730}" sourceName="TIPO DE MATERIAL">
  <extLst>
    <x:ext xmlns:x15="http://schemas.microsoft.com/office/spreadsheetml/2010/11/main" uri="{2F2917AC-EB37-4324-AD4E-5DD8C200BD13}">
      <x15:tableSlicerCache tableId="10" column="6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SERVAÇÃO1" xr10:uid="{C37BA2C8-8CAE-4AD3-AB20-B4DF595FA378}" sourceName="CONSERVAÇÃO">
  <extLst>
    <x:ext xmlns:x15="http://schemas.microsoft.com/office/spreadsheetml/2010/11/main" uri="{2F2917AC-EB37-4324-AD4E-5DD8C200BD13}">
      <x15:tableSlicerCache tableId="10" column="7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ARIDADE1" xr10:uid="{F3662C59-3424-47DA-827C-CBE838A679D6}" sourceName="RARIDADE">
  <extLst>
    <x:ext xmlns:x15="http://schemas.microsoft.com/office/spreadsheetml/2010/11/main" uri="{2F2917AC-EB37-4324-AD4E-5DD8C200BD13}">
      <x15:tableSlicerCache tableId="10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29AB8780-A164-4A82-BED4-43E688C8DD58}" sourceName="ANO">
  <extLst>
    <x:ext xmlns:x15="http://schemas.microsoft.com/office/spreadsheetml/2010/11/main" uri="{2F2917AC-EB37-4324-AD4E-5DD8C200BD13}">
      <x15:tableSlicerCache tableId="5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EMISSÃO" xr10:uid="{2D690A3B-09BA-4044-B56D-EA00958C6C66}" sourceName="TIPO DE EMISSÃO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MATERIAL" xr10:uid="{76A68172-337C-462E-91C0-5C79A348F23A}" sourceName="TIPO DE MATERIAL">
  <extLst>
    <x:ext xmlns:x15="http://schemas.microsoft.com/office/spreadsheetml/2010/11/main" uri="{2F2917AC-EB37-4324-AD4E-5DD8C200BD13}">
      <x15:tableSlicerCache tableId="5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SERVAÇÃO" xr10:uid="{CEC89FE0-BA50-4CD5-BA61-49FD03E32989}" sourceName="CONSERVAÇÃO">
  <extLst>
    <x:ext xmlns:x15="http://schemas.microsoft.com/office/spreadsheetml/2010/11/main" uri="{2F2917AC-EB37-4324-AD4E-5DD8C200BD13}">
      <x15:tableSlicerCache tableId="5" column="7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ARIDADE" xr10:uid="{CA66E5D6-C26C-41DA-977E-B04392202074}" sourceName="RARIDADE">
  <extLst>
    <x:ext xmlns:x15="http://schemas.microsoft.com/office/spreadsheetml/2010/11/main" uri="{2F2917AC-EB37-4324-AD4E-5DD8C200BD13}">
      <x15:tableSlicerCache tableId="5" column="8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1" xr10:uid="{63BB5339-423F-48E6-97DF-5A23837089AE}" sourceName="PAÍS">
  <extLst>
    <x:ext xmlns:x15="http://schemas.microsoft.com/office/spreadsheetml/2010/11/main" uri="{2F2917AC-EB37-4324-AD4E-5DD8C200BD13}">
      <x15:tableSlicerCache tableId="10" column="2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0E3A6C49-78D6-4B9E-9F8E-9C782F7DD33C}" sourceName="ANO">
  <extLst>
    <x:ext xmlns:x15="http://schemas.microsoft.com/office/spreadsheetml/2010/11/main" uri="{2F2917AC-EB37-4324-AD4E-5DD8C200BD13}">
      <x15:tableSlicerCache tableId="10" column="3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EMISSÃO1" xr10:uid="{D1D82A5C-D5EF-47F8-82C2-EDC058A186E5}" sourceName="TIPO DE EMISSÃO">
  <extLst>
    <x:ext xmlns:x15="http://schemas.microsoft.com/office/spreadsheetml/2010/11/main" uri="{2F2917AC-EB37-4324-AD4E-5DD8C200BD13}">
      <x15:tableSlicerCache tableId="10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9D2DD2A4-FAAA-4599-8143-36D8DAB6C23E}" cache="SegmentaçãodeDados_PAÍS" caption="PAÍS" rowHeight="252000"/>
  <slicer name="ANO" xr10:uid="{4BB28635-131A-4365-A9AC-91081D418BF2}" cache="SegmentaçãodeDados_ANO" caption="ANO" rowHeight="252000"/>
  <slicer name="TIPO DE EMISSÃO" xr10:uid="{1E82385D-BB49-48BC-B714-7EF7CEBAE632}" cache="SegmentaçãodeDados_TIPO_DE_EMISSÃO" caption="TIPO DE EMISSÃO" rowHeight="252000"/>
  <slicer name="TIPO DE MATERIAL" xr10:uid="{56E173F0-04D3-437F-8CBD-1FA4E326610E}" cache="SegmentaçãodeDados_TIPO_DE_MATERIAL" caption="TIPO DE MATERIAL" rowHeight="252000"/>
  <slicer name="CONSERVAÇÃO" xr10:uid="{B6E00E48-673C-4DE2-9A58-0AC5F713A511}" cache="SegmentaçãodeDados_CONSERVAÇÃO" caption="CONSERVAÇÃO" rowHeight="252000"/>
  <slicer name="RARIDADE" xr10:uid="{52C041FC-B951-4113-A2A1-A01350FF8917}" cache="SegmentaçãodeDados_RARIDADE" caption="RARIDADE" rowHeight="25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 1" xr10:uid="{BE3AE87D-507D-47F8-8434-72DE0D84CE46}" cache="SegmentaçãodeDados_PAÍS1" caption="PAÍS" rowHeight="252000"/>
  <slicer name="ANO 1" xr10:uid="{38ADC1B8-193A-414F-A261-A2226EB8683E}" cache="SegmentaçãodeDados_ANO1" caption="ANO" rowHeight="252000"/>
  <slicer name="TIPO DE EMISSÃO 1" xr10:uid="{A213A10A-434A-46FE-9E66-A5F40FD18B9B}" cache="SegmentaçãodeDados_TIPO_DE_EMISSÃO1" caption="TIPO DE EMISSÃO" rowHeight="252000"/>
  <slicer name="TIPO DE MATERIAL 1" xr10:uid="{B42F4800-215B-4AC5-8409-896235B02DCE}" cache="SegmentaçãodeDados_TIPO_DE_MATERIAL1" caption="TIPO DE MATERIAL" rowHeight="252000"/>
  <slicer name="CONSERVAÇÃO 1" xr10:uid="{0FE742FB-A651-4810-8333-92967E3AFE13}" cache="SegmentaçãodeDados_CONSERVAÇÃO1" caption="CONSERVAÇÃO" rowHeight="252000"/>
  <slicer name="RARIDADE 1" xr10:uid="{B77E3768-D362-4A0F-AC8F-FE4A1DC3ECC8}" cache="SegmentaçãodeDados_RARIDADE1" caption="RARIDADE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02F250-F84F-4221-A38A-86E1131F6B00}" name="TB_CEDULAS" displayName="TB_CEDULAS" ref="A6:L7" totalsRowShown="0" headerRowDxfId="27" dataDxfId="26">
  <autoFilter ref="A6:L7" xr:uid="{A302F250-F84F-4221-A38A-86E1131F6B00}"/>
  <tableColumns count="12">
    <tableColumn id="1" xr3:uid="{A9B5A653-0BDE-4D04-9F11-CDF716069A1E}" name="Id" dataDxfId="25">
      <calculatedColumnFormula>ROW(A7)-4</calculatedColumnFormula>
    </tableColumn>
    <tableColumn id="4" xr3:uid="{7EB6F308-FB77-4A54-B517-8AC84079089B}" name="VALOR DE FACE" dataDxfId="24"/>
    <tableColumn id="2" xr3:uid="{7830B2ED-E2E3-4668-B332-BDFE7D40D148}" name="PAÍS" dataDxfId="23"/>
    <tableColumn id="3" xr3:uid="{53615198-F1CA-4AAA-80D5-B77AD2A71E7D}" name="ANO" dataDxfId="22"/>
    <tableColumn id="5" xr3:uid="{26586AAE-0758-4FCC-BCF3-82D9BE495DDF}" name="TIPO DE EMISSÃO" dataDxfId="21"/>
    <tableColumn id="6" xr3:uid="{E662A74A-F3F5-4E64-B2AD-E612BCFA9C69}" name="TIPO DE MATERIAL" dataDxfId="20"/>
    <tableColumn id="7" xr3:uid="{E680EB10-86A8-487B-B3B3-6A2BE2E5EC61}" name="CONSERVAÇÃO" dataDxfId="19"/>
    <tableColumn id="8" xr3:uid="{BB040CBE-CE9B-4896-9F46-F97F459157B0}" name="RARIDADE" dataDxfId="18"/>
    <tableColumn id="9" xr3:uid="{9238809F-0F7A-4EC4-A8DA-1014315C27CE}" name="VALOR DE COMPRA US$" dataDxfId="17"/>
    <tableColumn id="10" xr3:uid="{12AEBCAE-FD89-4033-9E2D-D0E1921E1F37}" name="VALOR ATUAL" dataDxfId="16"/>
    <tableColumn id="11" xr3:uid="{7DFCE9A1-C25A-41C6-B8F2-44B5EC4D4D83}" name="VALOR ATUAL EM R$" dataDxfId="15">
      <calculatedColumnFormula>TB_CEDULAS[[#This Row],[VALOR ATUAL]]*Dashboard!$I$5</calculatedColumnFormula>
    </tableColumn>
    <tableColumn id="12" xr3:uid="{C270CA6D-8083-4152-A11F-55B3692BC018}" name="Data Atualização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62F10-61B8-49DF-A227-676360350F0A}" name="TB_MOEDAS" displayName="TB_MOEDAS" ref="A6:L7" totalsRowShown="0" headerRowDxfId="13" dataDxfId="12">
  <autoFilter ref="A6:L7" xr:uid="{A302F250-F84F-4221-A38A-86E1131F6B00}"/>
  <tableColumns count="12">
    <tableColumn id="1" xr3:uid="{EC3EC9C1-9128-48DD-9AFA-61BD877949E9}" name="Id" dataDxfId="11">
      <calculatedColumnFormula>ROW(A7)-6</calculatedColumnFormula>
    </tableColumn>
    <tableColumn id="4" xr3:uid="{47F46F36-81F2-445A-B40F-6CA3C62BDB42}" name="VALOR DE FACE" dataDxfId="10"/>
    <tableColumn id="2" xr3:uid="{CD4407C6-542D-49EA-835B-E4D0D2F06BF2}" name="PAÍS" dataDxfId="9"/>
    <tableColumn id="3" xr3:uid="{C38FB15F-73D3-4D5E-9F69-B9BA4E13E560}" name="ANO" dataDxfId="8"/>
    <tableColumn id="5" xr3:uid="{EBC7F038-7972-45A6-977B-A78AA513DCF3}" name="TIPO DE EMISSÃO" dataDxfId="7"/>
    <tableColumn id="6" xr3:uid="{EC99B472-986B-4B4A-9BC8-7493E1B30A7C}" name="TIPO DE MATERIAL" dataDxfId="6"/>
    <tableColumn id="7" xr3:uid="{325EF38F-4ECF-4FDA-B841-405C3B5BA22B}" name="CONSERVAÇÃO" dataDxfId="0"/>
    <tableColumn id="8" xr3:uid="{B61F790E-53F1-4B9E-A9EC-FAFFB14619EA}" name="RARIDADE" dataDxfId="5"/>
    <tableColumn id="9" xr3:uid="{BC8B7D84-6709-4618-92D9-56C43B2C1228}" name="VALOR DE COMPRA US$" dataDxfId="4"/>
    <tableColumn id="10" xr3:uid="{7581769F-5745-42F8-8013-42B360B37CD3}" name="VALOR ATUAL" dataDxfId="3"/>
    <tableColumn id="11" xr3:uid="{E2EFB5F4-C4DB-431E-B092-4F7A6F38594F}" name="VALOR ATUAL EM R$" dataDxfId="2">
      <calculatedColumnFormula>TB_MOEDAS[[#This Row],[VALOR ATUAL]]*Dashboard!$I$5</calculatedColumnFormula>
    </tableColumn>
    <tableColumn id="12" xr3:uid="{58EF4EA8-F5DC-4F22-B0DC-ED6E5A4DF5C6}" name="Data Atualizaçã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535A5-163E-4768-91D4-4E798C358D18}" name="TB_PAIS" displayName="TB_PAIS" ref="A1:A6" totalsRowShown="0" headerRowDxfId="33" dataDxfId="44">
  <autoFilter ref="A1:A6" xr:uid="{B18535A5-163E-4768-91D4-4E798C358D18}"/>
  <tableColumns count="1">
    <tableColumn id="1" xr3:uid="{2EB39A05-F752-4C28-BFF0-91614F72843B}" name="País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AA3F44-6C8D-4FEF-AD8D-785AE8A95BE2}" name="TB_CONSERV_C" displayName="TB_CONSERV_C" ref="C1:C8" totalsRowShown="0" headerRowDxfId="32" dataDxfId="42">
  <autoFilter ref="C1:C8" xr:uid="{11AA3F44-6C8D-4FEF-AD8D-785AE8A95BE2}"/>
  <tableColumns count="1">
    <tableColumn id="1" xr3:uid="{A4BC8843-DD10-4FD2-A63B-D61C995046AC}" name="Conservação Cédula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35DE6-E290-4831-B892-A3335B62FBFA}" name="TB_CONSERV_M" displayName="TB_CONSERV_M" ref="E1:E11" totalsRowShown="0" headerRowDxfId="31" dataDxfId="40">
  <autoFilter ref="E1:E11" xr:uid="{76B35DE6-E290-4831-B892-A3335B62FBFA}"/>
  <tableColumns count="1">
    <tableColumn id="1" xr3:uid="{F66433BF-EBEA-4244-8D39-A744BA7C6A87}" name="Conservação Moeda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A50D51-DED0-4C5C-A6D8-01CFF8C8F369}" name="TB_CONSERV_M7" displayName="TB_CONSERV_M7" ref="G1:G11" totalsRowShown="0" headerRowDxfId="30" dataDxfId="38">
  <autoFilter ref="G1:G11" xr:uid="{36A50D51-DED0-4C5C-A6D8-01CFF8C8F369}"/>
  <tableColumns count="1">
    <tableColumn id="1" xr3:uid="{1A2F5293-3240-4B59-A74F-6874319532E0}" name="MATERIAL MOEDA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1A7247-6038-4F5A-B210-285AF57A3266}" name="TB_CONSERV_M78" displayName="TB_CONSERV_M78" ref="I1:I7" totalsRowShown="0" headerRowDxfId="29" dataDxfId="36">
  <autoFilter ref="I1:I7" xr:uid="{2E1A7247-6038-4F5A-B210-285AF57A3266}"/>
  <tableColumns count="1">
    <tableColumn id="1" xr3:uid="{3A6E9B40-6767-4710-9DD1-9CF77F61ACF1}" name="MATERIAL CÉDULA" dataDxfId="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7FC7DB-4E3E-47A0-A641-2BD639DC914F}" name="TB_CONSERV_C9" displayName="TB_CONSERV_C9" ref="K1:K11" totalsRowShown="0" headerRowDxfId="28" dataDxfId="34">
  <autoFilter ref="K1:K11" xr:uid="{347FC7DB-4E3E-47A0-A641-2BD639DC914F}"/>
  <tableColumns count="1">
    <tableColumn id="1" xr3:uid="{9A182BFC-9BCA-4C90-A946-7FBB31FF946B}" name="Raridade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778-9350-4C65-928B-53C486DB7C82}">
  <sheetPr>
    <tabColor rgb="FF00B0F0"/>
  </sheetPr>
  <dimension ref="B1:K13"/>
  <sheetViews>
    <sheetView showGridLines="0" showRowColHeaders="0" tabSelected="1" workbookViewId="0">
      <selection activeCell="I5" sqref="I5"/>
    </sheetView>
  </sheetViews>
  <sheetFormatPr defaultColWidth="0" defaultRowHeight="14.4" zeroHeight="1" x14ac:dyDescent="0.3"/>
  <cols>
    <col min="1" max="1" width="2.44140625" customWidth="1"/>
    <col min="2" max="2" width="0.88671875" customWidth="1"/>
    <col min="3" max="3" width="8.88671875" customWidth="1"/>
    <col min="4" max="4" width="19.33203125" customWidth="1"/>
    <col min="5" max="5" width="6.44140625" customWidth="1"/>
    <col min="6" max="6" width="15" customWidth="1"/>
    <col min="7" max="7" width="8.88671875" customWidth="1"/>
    <col min="8" max="8" width="10.6640625" bestFit="1" customWidth="1"/>
    <col min="9" max="10" width="8.88671875" customWidth="1"/>
    <col min="11" max="11" width="1" customWidth="1"/>
    <col min="12" max="12" width="1.44140625" customWidth="1"/>
    <col min="13" max="16384" width="8.88671875" hidden="1"/>
  </cols>
  <sheetData>
    <row r="1" spans="2:11" ht="9" customHeight="1" thickBot="1" x14ac:dyDescent="0.35"/>
    <row r="2" spans="2:11" ht="28.8" thickTop="1" x14ac:dyDescent="0.7">
      <c r="B2" s="18"/>
      <c r="C2" s="31" t="s">
        <v>60</v>
      </c>
      <c r="D2" s="32"/>
      <c r="E2" s="32"/>
      <c r="F2" s="32"/>
      <c r="G2" s="32"/>
      <c r="H2" s="32"/>
      <c r="I2" s="32"/>
      <c r="J2" s="32"/>
      <c r="K2" s="23"/>
    </row>
    <row r="3" spans="2:11" x14ac:dyDescent="0.3">
      <c r="B3" s="19"/>
      <c r="C3" s="20"/>
      <c r="D3" s="20"/>
      <c r="E3" s="20"/>
      <c r="F3" s="20"/>
      <c r="G3" s="20"/>
      <c r="H3" s="20"/>
      <c r="I3" s="20"/>
      <c r="J3" s="20"/>
      <c r="K3" s="24"/>
    </row>
    <row r="4" spans="2:11" x14ac:dyDescent="0.3">
      <c r="B4" s="19"/>
      <c r="C4" s="20"/>
      <c r="D4" s="21" t="s">
        <v>61</v>
      </c>
      <c r="E4" s="28">
        <f>COUNTA(TB_CEDULAS[Id])</f>
        <v>1</v>
      </c>
      <c r="F4" s="21"/>
      <c r="G4" s="28"/>
      <c r="H4" s="29" t="s">
        <v>70</v>
      </c>
      <c r="I4" s="20"/>
      <c r="J4" s="20"/>
      <c r="K4" s="24"/>
    </row>
    <row r="5" spans="2:11" x14ac:dyDescent="0.3">
      <c r="B5" s="19"/>
      <c r="C5" s="20"/>
      <c r="D5" s="21" t="s">
        <v>62</v>
      </c>
      <c r="E5" s="28">
        <f>COUNTA(#REF!)</f>
        <v>1</v>
      </c>
      <c r="F5" s="21"/>
      <c r="G5" s="28"/>
      <c r="H5" s="42" t="s">
        <v>1</v>
      </c>
      <c r="I5" s="41">
        <v>5.05</v>
      </c>
      <c r="J5" s="40"/>
      <c r="K5" s="24"/>
    </row>
    <row r="6" spans="2:11" x14ac:dyDescent="0.3">
      <c r="B6" s="19"/>
      <c r="C6" s="20"/>
      <c r="D6" s="20"/>
      <c r="E6" s="20"/>
      <c r="F6" s="20"/>
      <c r="G6" s="20"/>
      <c r="H6" s="20"/>
      <c r="I6" s="20"/>
      <c r="J6" s="20"/>
      <c r="K6" s="24"/>
    </row>
    <row r="7" spans="2:11" x14ac:dyDescent="0.3">
      <c r="B7" s="19"/>
      <c r="C7" s="20"/>
      <c r="D7" s="20"/>
      <c r="E7" s="20"/>
      <c r="F7" s="20"/>
      <c r="G7" s="20"/>
      <c r="H7" s="20"/>
      <c r="I7" s="20"/>
      <c r="J7" s="20"/>
      <c r="K7" s="24"/>
    </row>
    <row r="8" spans="2:11" x14ac:dyDescent="0.3">
      <c r="B8" s="19"/>
      <c r="C8" s="20"/>
      <c r="D8" s="21" t="s">
        <v>63</v>
      </c>
      <c r="E8" s="33" t="s">
        <v>66</v>
      </c>
      <c r="F8" s="34">
        <f>( SUM(TB_MOEDAS[VALOR DE COMPRA US$]) + SUM(TB_CEDULAS[VALOR DE COMPRA US$])) * Dashboard!$I$5</f>
        <v>0</v>
      </c>
      <c r="G8" s="20"/>
      <c r="H8" s="20"/>
      <c r="I8" s="20"/>
      <c r="J8" s="20"/>
      <c r="K8" s="24"/>
    </row>
    <row r="9" spans="2:11" x14ac:dyDescent="0.3">
      <c r="B9" s="19"/>
      <c r="C9" s="20"/>
      <c r="D9" s="36" t="s">
        <v>64</v>
      </c>
      <c r="E9" s="37" t="s">
        <v>66</v>
      </c>
      <c r="F9" s="38">
        <f>(SUM(TB_MOEDAS[VALOR ATUAL])  + SUM(TB_CEDULAS[VALOR ATUAL])) * Dashboard!$I$5</f>
        <v>0</v>
      </c>
      <c r="G9" s="20"/>
      <c r="H9" s="20"/>
      <c r="I9" s="20"/>
      <c r="J9" s="20"/>
      <c r="K9" s="24"/>
    </row>
    <row r="10" spans="2:11" x14ac:dyDescent="0.3">
      <c r="B10" s="19"/>
      <c r="C10" s="20"/>
      <c r="D10" s="21" t="s">
        <v>65</v>
      </c>
      <c r="E10" s="39">
        <f>IF(F10 &gt;0, 1, IF(F10&lt;0, -1, 0))</f>
        <v>0</v>
      </c>
      <c r="F10" s="35">
        <f>IFERROR( (F9/F8)-1, 0)</f>
        <v>0</v>
      </c>
      <c r="G10" s="20"/>
      <c r="H10" s="20"/>
      <c r="I10" s="20"/>
      <c r="J10" s="20"/>
      <c r="K10" s="24"/>
    </row>
    <row r="11" spans="2:11" ht="15" thickBot="1" x14ac:dyDescent="0.35">
      <c r="B11" s="19"/>
      <c r="C11" s="20"/>
      <c r="D11" s="21"/>
      <c r="E11" s="22"/>
      <c r="F11" s="22"/>
      <c r="G11" s="20"/>
      <c r="H11" s="20"/>
      <c r="I11" s="20"/>
      <c r="J11" s="20"/>
      <c r="K11" s="24"/>
    </row>
    <row r="12" spans="2:11" ht="15.6" thickTop="1" thickBot="1" x14ac:dyDescent="0.35">
      <c r="B12" s="25" t="s">
        <v>68</v>
      </c>
      <c r="C12" s="26"/>
      <c r="D12" s="26"/>
      <c r="E12" s="26"/>
      <c r="F12" s="26"/>
      <c r="G12" s="26"/>
      <c r="H12" s="26"/>
      <c r="I12" s="26"/>
      <c r="J12" s="30" t="s">
        <v>67</v>
      </c>
      <c r="K12" s="27"/>
    </row>
    <row r="13" spans="2:11" ht="10.8" customHeight="1" thickTop="1" x14ac:dyDescent="0.3"/>
  </sheetData>
  <sheetProtection sheet="1" objects="1" scenarios="1" selectLockedCells="1"/>
  <mergeCells count="1">
    <mergeCell ref="B12:I1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8F50264-C6F4-4073-AD1F-3169E1DDBD17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6BED-D934-461D-8201-DBD4290F7739}">
  <sheetPr>
    <tabColor rgb="FF00B050"/>
  </sheetPr>
  <dimension ref="A1:M9"/>
  <sheetViews>
    <sheetView showGridLines="0" showRowColHeaders="0" zoomScale="85" zoomScaleNormal="85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0" defaultRowHeight="14.4" x14ac:dyDescent="0.3"/>
  <cols>
    <col min="1" max="1" width="3.5546875" style="1" customWidth="1"/>
    <col min="2" max="2" width="39" style="7" customWidth="1"/>
    <col min="3" max="3" width="21.6640625" style="7" customWidth="1"/>
    <col min="4" max="4" width="7.44140625" style="8" customWidth="1"/>
    <col min="5" max="5" width="23" style="11" bestFit="1" customWidth="1"/>
    <col min="6" max="6" width="23" style="7" bestFit="1" customWidth="1"/>
    <col min="7" max="7" width="14.77734375" style="7" customWidth="1"/>
    <col min="8" max="8" width="23.77734375" style="8" bestFit="1" customWidth="1"/>
    <col min="9" max="9" width="23.21875" style="8" customWidth="1"/>
    <col min="10" max="10" width="23.21875" style="9" customWidth="1"/>
    <col min="11" max="11" width="23.21875" style="3" customWidth="1"/>
    <col min="12" max="12" width="21.109375" style="9" bestFit="1" customWidth="1"/>
    <col min="13" max="13" width="7.5546875" style="5" hidden="1"/>
    <col min="14" max="16384" width="8.88671875" style="2" hidden="1"/>
  </cols>
  <sheetData>
    <row r="1" spans="1:13" ht="22.2" customHeight="1" x14ac:dyDescent="0.3"/>
    <row r="2" spans="1:13" ht="22.2" customHeight="1" x14ac:dyDescent="0.3">
      <c r="B2" s="46" t="s">
        <v>71</v>
      </c>
      <c r="H2" s="2"/>
      <c r="J2" s="47" t="s">
        <v>73</v>
      </c>
    </row>
    <row r="3" spans="1:13" x14ac:dyDescent="0.3">
      <c r="B3" s="46"/>
      <c r="H3" s="2"/>
      <c r="I3" s="45" t="s">
        <v>66</v>
      </c>
      <c r="J3" s="43">
        <v>5</v>
      </c>
      <c r="K3" s="2"/>
    </row>
    <row r="4" spans="1:13" x14ac:dyDescent="0.3">
      <c r="H4" s="2"/>
      <c r="I4" s="45" t="str">
        <f>Dashboard!$H$5</f>
        <v>US$</v>
      </c>
      <c r="J4" s="44">
        <f>J3/Dashboard!$I$5</f>
        <v>0.99009900990099009</v>
      </c>
      <c r="K4" s="2"/>
    </row>
    <row r="6" spans="1:13" s="13" customFormat="1" ht="27.6" customHeight="1" x14ac:dyDescent="0.3">
      <c r="A6" s="12" t="s">
        <v>69</v>
      </c>
      <c r="B6" s="12" t="s">
        <v>23</v>
      </c>
      <c r="C6" s="12" t="s">
        <v>21</v>
      </c>
      <c r="D6" s="12" t="s">
        <v>22</v>
      </c>
      <c r="E6" s="12" t="s">
        <v>24</v>
      </c>
      <c r="F6" s="12" t="s">
        <v>25</v>
      </c>
      <c r="G6" s="12" t="s">
        <v>26</v>
      </c>
      <c r="H6" s="12" t="s">
        <v>27</v>
      </c>
      <c r="I6" s="15" t="s">
        <v>28</v>
      </c>
      <c r="J6" s="15" t="s">
        <v>29</v>
      </c>
      <c r="K6" s="16" t="s">
        <v>30</v>
      </c>
      <c r="L6" s="14" t="s">
        <v>20</v>
      </c>
    </row>
    <row r="7" spans="1:13" x14ac:dyDescent="0.3">
      <c r="A7" s="6">
        <f>ROW(A7)-4</f>
        <v>3</v>
      </c>
      <c r="B7" s="7" t="s">
        <v>72</v>
      </c>
      <c r="C7" s="7" t="s">
        <v>2</v>
      </c>
      <c r="D7" s="8">
        <v>1975</v>
      </c>
      <c r="E7" s="7" t="s">
        <v>31</v>
      </c>
      <c r="F7" s="7" t="s">
        <v>46</v>
      </c>
      <c r="G7" s="8" t="s">
        <v>4</v>
      </c>
      <c r="H7" s="8" t="s">
        <v>50</v>
      </c>
      <c r="I7" s="9"/>
      <c r="K7" s="4">
        <f>TB_CEDULAS[[#This Row],[VALOR ATUAL]]*Dashboard!$I$5</f>
        <v>0</v>
      </c>
      <c r="L7" s="10"/>
      <c r="M7" s="2"/>
    </row>
    <row r="8" spans="1:13" x14ac:dyDescent="0.3">
      <c r="E8" s="7"/>
    </row>
    <row r="9" spans="1:13" x14ac:dyDescent="0.3">
      <c r="E9" s="7"/>
    </row>
  </sheetData>
  <sheetProtection insertRows="0" deleteRows="0" sort="0" autoFilter="0"/>
  <mergeCells count="1">
    <mergeCell ref="B2:B3"/>
  </mergeCells>
  <dataValidations count="1">
    <dataValidation type="list" allowBlank="1" showInputMessage="1" showErrorMessage="1" sqref="E7" xr:uid="{3FF625F9-7D6C-42E2-BBCB-0FB8240CAE89}">
      <formula1>"Circulação Comum, Comemorativa, Comemorativa de Coleção, Prova/Modelo, Circulação Local, Fantasia, Falsa/Cópia"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C3907F7-E41E-4765-BD31-C5C24C07E2A9}">
          <x14:formula1>
            <xm:f>OFFSET('TABELAS AUXILIARES'!$A:$A, 1, 0, COUNTA('TABELAS AUXILIARES'!$A:$A)-1)</xm:f>
          </x14:formula1>
          <xm:sqref>C7</xm:sqref>
        </x14:dataValidation>
        <x14:dataValidation type="list" allowBlank="1" showInputMessage="1" showErrorMessage="1" xr:uid="{FC6072B5-F56F-4161-9A7C-F464F63FA96B}">
          <x14:formula1>
            <xm:f>OFFSET('TABELAS AUXILIARES'!$K:$K, 1, 0, COUNTA('TABELAS AUXILIARES'!$K:$K)-1)</xm:f>
          </x14:formula1>
          <xm:sqref>H7</xm:sqref>
        </x14:dataValidation>
        <x14:dataValidation type="list" allowBlank="1" showInputMessage="1" showErrorMessage="1" xr:uid="{721D92D2-CDE4-4F6B-9610-E9EE772C1862}">
          <x14:formula1>
            <xm:f>OFFSET('TABELAS AUXILIARES'!I:I, 1, 0, COUNTA('TABELAS AUXILIARES'!I:I)-1)</xm:f>
          </x14:formula1>
          <xm:sqref>F7</xm:sqref>
        </x14:dataValidation>
        <x14:dataValidation type="list" allowBlank="1" showInputMessage="1" showErrorMessage="1" xr:uid="{23258A31-309D-4093-99DD-9067CCACC773}">
          <x14:formula1>
            <xm:f>OFFSET('TABELAS AUXILIARES'!C:C, 1, 0, COUNTA('TABELAS AUXILIARES'!C:C)-1)</xm:f>
          </x14:formula1>
          <xm:sqref>G7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3FA3-34AF-49E1-9B8E-7FEE70F46A74}">
  <sheetPr>
    <tabColor rgb="FF00B050"/>
  </sheetPr>
  <dimension ref="A1:M7"/>
  <sheetViews>
    <sheetView showGridLines="0" showRowColHeaders="0" zoomScale="85" zoomScaleNormal="85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0" defaultRowHeight="14.4" x14ac:dyDescent="0.3"/>
  <cols>
    <col min="1" max="1" width="3.5546875" style="1" customWidth="1"/>
    <col min="2" max="2" width="39" style="7" customWidth="1"/>
    <col min="3" max="3" width="21.6640625" style="7" customWidth="1"/>
    <col min="4" max="4" width="7.44140625" style="8" customWidth="1"/>
    <col min="5" max="5" width="23" style="11" bestFit="1" customWidth="1"/>
    <col min="6" max="6" width="23" style="7" bestFit="1" customWidth="1"/>
    <col min="7" max="7" width="14.77734375" style="7" customWidth="1"/>
    <col min="8" max="8" width="23.77734375" style="8" bestFit="1" customWidth="1"/>
    <col min="9" max="9" width="23.21875" style="8" customWidth="1"/>
    <col min="10" max="10" width="23.21875" style="9" customWidth="1"/>
    <col min="11" max="11" width="23.21875" style="3" customWidth="1"/>
    <col min="12" max="12" width="21.109375" style="9" bestFit="1" customWidth="1"/>
    <col min="13" max="13" width="7.5546875" style="5" hidden="1"/>
    <col min="14" max="16384" width="8.88671875" style="2" hidden="1"/>
  </cols>
  <sheetData>
    <row r="1" spans="1:13" ht="22.2" customHeight="1" x14ac:dyDescent="0.3"/>
    <row r="2" spans="1:13" ht="22.2" customHeight="1" x14ac:dyDescent="0.3">
      <c r="B2" s="46" t="s">
        <v>74</v>
      </c>
      <c r="H2" s="2"/>
      <c r="J2" s="47" t="s">
        <v>73</v>
      </c>
    </row>
    <row r="3" spans="1:13" x14ac:dyDescent="0.3">
      <c r="B3" s="46"/>
      <c r="H3" s="2"/>
      <c r="I3" s="45" t="s">
        <v>66</v>
      </c>
      <c r="J3" s="43">
        <v>5</v>
      </c>
      <c r="K3" s="2"/>
    </row>
    <row r="4" spans="1:13" x14ac:dyDescent="0.3">
      <c r="H4" s="2"/>
      <c r="I4" s="45" t="str">
        <f>Dashboard!$H$5</f>
        <v>US$</v>
      </c>
      <c r="J4" s="44">
        <f>J3/Dashboard!$I$5</f>
        <v>0.99009900990099009</v>
      </c>
      <c r="K4" s="2"/>
    </row>
    <row r="6" spans="1:13" s="13" customFormat="1" ht="27.6" customHeight="1" x14ac:dyDescent="0.3">
      <c r="A6" s="12" t="s">
        <v>69</v>
      </c>
      <c r="B6" s="12" t="s">
        <v>23</v>
      </c>
      <c r="C6" s="12" t="s">
        <v>21</v>
      </c>
      <c r="D6" s="12" t="s">
        <v>22</v>
      </c>
      <c r="E6" s="12" t="s">
        <v>24</v>
      </c>
      <c r="F6" s="12" t="s">
        <v>25</v>
      </c>
      <c r="G6" s="12" t="s">
        <v>26</v>
      </c>
      <c r="H6" s="12" t="s">
        <v>27</v>
      </c>
      <c r="I6" s="15" t="s">
        <v>28</v>
      </c>
      <c r="J6" s="15" t="s">
        <v>29</v>
      </c>
      <c r="K6" s="16" t="s">
        <v>30</v>
      </c>
      <c r="L6" s="14" t="s">
        <v>20</v>
      </c>
    </row>
    <row r="7" spans="1:13" x14ac:dyDescent="0.3">
      <c r="A7" s="6">
        <f>ROW(A7)-6</f>
        <v>1</v>
      </c>
      <c r="E7" s="7"/>
      <c r="G7" s="48"/>
      <c r="I7" s="9"/>
      <c r="K7" s="4">
        <f>TB_MOEDAS[[#This Row],[VALOR ATUAL]]*Dashboard!$I$5</f>
        <v>0</v>
      </c>
      <c r="L7" s="10"/>
      <c r="M7" s="2"/>
    </row>
  </sheetData>
  <sheetProtection insertRows="0" deleteRows="0" autoFilter="0"/>
  <mergeCells count="1">
    <mergeCell ref="B2:B3"/>
  </mergeCells>
  <dataValidations count="1">
    <dataValidation type="list" allowBlank="1" showInputMessage="1" showErrorMessage="1" sqref="E7" xr:uid="{655D83B8-4B6E-4D40-824C-3B07D6D86B3D}">
      <formula1>"Circulação Comum, Comemorativa, Comemorativa de Coleção, Prova/Modelo, Circulação Local, Fantasia, Falsa/Cópia"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663F50-1DE4-4159-91CF-606E67D57D61}">
          <x14:formula1>
            <xm:f>OFFSET('TABELAS AUXILIARES'!$K:$K, 1, 0, COUNTA('TABELAS AUXILIARES'!$K:$K)-1)</xm:f>
          </x14:formula1>
          <xm:sqref>H7</xm:sqref>
        </x14:dataValidation>
        <x14:dataValidation type="list" allowBlank="1" showInputMessage="1" showErrorMessage="1" xr:uid="{1985753D-A2D2-44EE-B7AA-A6ECD914E8AB}">
          <x14:formula1>
            <xm:f>OFFSET('TABELAS AUXILIARES'!$A:$A, 1, 0, COUNTA('TABELAS AUXILIARES'!$A:$A)-1)</xm:f>
          </x14:formula1>
          <xm:sqref>C7</xm:sqref>
        </x14:dataValidation>
        <x14:dataValidation type="list" allowBlank="1" showInputMessage="1" showErrorMessage="1" xr:uid="{E4D7D4B5-291A-4688-BD29-5F950565B7D4}">
          <x14:formula1>
            <xm:f>OFFSET('TABELAS AUXILIARES'!$E:$E, 1, 0, COUNTA('TABELAS AUXILIARES'!$E:$E)-1)</xm:f>
          </x14:formula1>
          <xm:sqref>G7</xm:sqref>
        </x14:dataValidation>
        <x14:dataValidation type="list" allowBlank="1" showInputMessage="1" showErrorMessage="1" xr:uid="{BEA56D66-0408-41A1-86FB-CCA11966A967}">
          <x14:formula1>
            <xm:f>OFFSET('TABELAS AUXILIARES'!G:G, 1, 0, COUNTA('TABELAS AUXILIARES'!G:G)-1)</xm:f>
          </x14:formula1>
          <xm:sqref>F7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59B8-97FD-4860-9713-129E8ECE2B11}">
  <sheetPr>
    <tabColor theme="7"/>
  </sheetPr>
  <dimension ref="A1:K11"/>
  <sheetViews>
    <sheetView showGridLines="0" showRowColHeaders="0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6.21875" style="11" customWidth="1"/>
    <col min="2" max="2" width="1.5546875" customWidth="1"/>
    <col min="3" max="3" width="20.44140625" style="11" bestFit="1" customWidth="1"/>
    <col min="4" max="4" width="1.5546875" customWidth="1"/>
    <col min="5" max="5" width="20.6640625" style="11" bestFit="1" customWidth="1"/>
    <col min="6" max="6" width="1.5546875" customWidth="1"/>
    <col min="7" max="7" width="43.33203125" style="11" bestFit="1" customWidth="1"/>
    <col min="8" max="8" width="1.5546875" customWidth="1"/>
    <col min="9" max="9" width="19.44140625" style="11" bestFit="1" customWidth="1"/>
    <col min="10" max="10" width="1.5546875" customWidth="1"/>
    <col min="11" max="11" width="23.77734375" style="11" bestFit="1" customWidth="1"/>
    <col min="12" max="12" width="1.5546875" customWidth="1"/>
    <col min="14" max="14" width="1.5546875" customWidth="1"/>
  </cols>
  <sheetData>
    <row r="1" spans="1:11" s="17" customFormat="1" x14ac:dyDescent="0.3">
      <c r="A1" s="17" t="s">
        <v>0</v>
      </c>
      <c r="C1" s="17" t="s">
        <v>13</v>
      </c>
      <c r="E1" s="17" t="s">
        <v>19</v>
      </c>
      <c r="G1" s="17" t="s">
        <v>32</v>
      </c>
      <c r="I1" s="17" t="s">
        <v>43</v>
      </c>
      <c r="K1" s="17" t="s">
        <v>5</v>
      </c>
    </row>
    <row r="2" spans="1:11" x14ac:dyDescent="0.3">
      <c r="A2" s="11" t="s">
        <v>12</v>
      </c>
      <c r="C2" s="11" t="s">
        <v>4</v>
      </c>
      <c r="E2" s="11" t="s">
        <v>14</v>
      </c>
      <c r="G2" s="11" t="s">
        <v>33</v>
      </c>
      <c r="I2" s="11" t="s">
        <v>44</v>
      </c>
      <c r="K2" s="11" t="s">
        <v>50</v>
      </c>
    </row>
    <row r="3" spans="1:11" x14ac:dyDescent="0.3">
      <c r="A3" s="11" t="s">
        <v>2</v>
      </c>
      <c r="C3" s="11" t="s">
        <v>6</v>
      </c>
      <c r="E3" s="11" t="s">
        <v>75</v>
      </c>
      <c r="G3" s="11" t="s">
        <v>34</v>
      </c>
      <c r="I3" s="11" t="s">
        <v>45</v>
      </c>
      <c r="K3" s="11" t="s">
        <v>51</v>
      </c>
    </row>
    <row r="4" spans="1:11" x14ac:dyDescent="0.3">
      <c r="A4" s="11" t="s">
        <v>3</v>
      </c>
      <c r="C4" s="11" t="s">
        <v>7</v>
      </c>
      <c r="E4" s="11" t="s">
        <v>6</v>
      </c>
      <c r="G4" s="11" t="s">
        <v>35</v>
      </c>
      <c r="I4" s="11" t="s">
        <v>46</v>
      </c>
      <c r="K4" s="11" t="s">
        <v>52</v>
      </c>
    </row>
    <row r="5" spans="1:11" x14ac:dyDescent="0.3">
      <c r="A5" s="11" t="s">
        <v>17</v>
      </c>
      <c r="C5" s="11" t="s">
        <v>8</v>
      </c>
      <c r="E5" s="11" t="s">
        <v>7</v>
      </c>
      <c r="G5" s="11" t="s">
        <v>36</v>
      </c>
      <c r="I5" s="11" t="s">
        <v>47</v>
      </c>
      <c r="K5" s="11" t="s">
        <v>53</v>
      </c>
    </row>
    <row r="6" spans="1:11" x14ac:dyDescent="0.3">
      <c r="A6" s="11" t="s">
        <v>18</v>
      </c>
      <c r="C6" s="11" t="s">
        <v>9</v>
      </c>
      <c r="E6" s="11" t="s">
        <v>8</v>
      </c>
      <c r="G6" s="11" t="s">
        <v>37</v>
      </c>
      <c r="I6" s="11" t="s">
        <v>48</v>
      </c>
      <c r="K6" s="11" t="s">
        <v>54</v>
      </c>
    </row>
    <row r="7" spans="1:11" x14ac:dyDescent="0.3">
      <c r="C7" s="11" t="s">
        <v>10</v>
      </c>
      <c r="E7" s="11" t="s">
        <v>9</v>
      </c>
      <c r="G7" s="11" t="s">
        <v>38</v>
      </c>
      <c r="I7" s="11" t="s">
        <v>49</v>
      </c>
      <c r="K7" s="11" t="s">
        <v>55</v>
      </c>
    </row>
    <row r="8" spans="1:11" x14ac:dyDescent="0.3">
      <c r="C8" s="11" t="s">
        <v>11</v>
      </c>
      <c r="E8" s="11" t="s">
        <v>10</v>
      </c>
      <c r="G8" s="11" t="s">
        <v>39</v>
      </c>
      <c r="K8" s="11" t="s">
        <v>56</v>
      </c>
    </row>
    <row r="9" spans="1:11" x14ac:dyDescent="0.3">
      <c r="E9" s="11" t="s">
        <v>11</v>
      </c>
      <c r="G9" s="11" t="s">
        <v>40</v>
      </c>
      <c r="K9" s="11" t="s">
        <v>57</v>
      </c>
    </row>
    <row r="10" spans="1:11" x14ac:dyDescent="0.3">
      <c r="E10" s="11" t="s">
        <v>15</v>
      </c>
      <c r="G10" s="11" t="s">
        <v>41</v>
      </c>
      <c r="K10" s="11" t="s">
        <v>58</v>
      </c>
    </row>
    <row r="11" spans="1:11" x14ac:dyDescent="0.3">
      <c r="E11" s="11" t="s">
        <v>16</v>
      </c>
      <c r="G11" s="11" t="s">
        <v>42</v>
      </c>
      <c r="K11" s="11" t="s">
        <v>59</v>
      </c>
    </row>
  </sheetData>
  <sheetProtection autoFilter="0"/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CÉDULAS</vt:lpstr>
      <vt:lpstr>MOEDAS</vt:lpstr>
      <vt:lpstr>TABELAS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Brito</dc:creator>
  <cp:lastModifiedBy>Leandro Brito</cp:lastModifiedBy>
  <dcterms:created xsi:type="dcterms:W3CDTF">2024-05-07T18:28:48Z</dcterms:created>
  <dcterms:modified xsi:type="dcterms:W3CDTF">2024-05-07T23:08:04Z</dcterms:modified>
</cp:coreProperties>
</file>