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lmeida\Desktop\Personal\DEP\"/>
    </mc:Choice>
  </mc:AlternateContent>
  <xr:revisionPtr revIDLastSave="0" documentId="13_ncr:1_{34D44251-71E2-4570-88D9-FEE08265FEBD}" xr6:coauthVersionLast="47" xr6:coauthVersionMax="47" xr10:uidLastSave="{00000000-0000-0000-0000-000000000000}"/>
  <bookViews>
    <workbookView xWindow="-108" yWindow="-13068" windowWidth="23256" windowHeight="12576" activeTab="2" xr2:uid="{C7271021-5ACA-401E-962A-CEC5D6280AFC}"/>
  </bookViews>
  <sheets>
    <sheet name="Precios" sheetId="1" r:id="rId1"/>
    <sheet name="Indices" sheetId="2" r:id="rId2"/>
    <sheet name="Gráfic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" i="1" l="1"/>
  <c r="E50" i="1"/>
  <c r="A50" i="1"/>
  <c r="E42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5" i="1"/>
  <c r="E17" i="2"/>
  <c r="E16" i="2"/>
  <c r="E11" i="2"/>
  <c r="D11" i="2"/>
  <c r="L42" i="1"/>
  <c r="N41" i="1"/>
  <c r="D36" i="1"/>
  <c r="D37" i="1"/>
  <c r="D38" i="1"/>
  <c r="D39" i="1"/>
  <c r="D40" i="1"/>
  <c r="D41" i="1"/>
  <c r="D42" i="1"/>
  <c r="B44" i="1"/>
  <c r="E14" i="2"/>
  <c r="F14" i="2"/>
  <c r="G14" i="2"/>
  <c r="H14" i="2"/>
  <c r="I14" i="2"/>
  <c r="J14" i="2"/>
  <c r="D14" i="2"/>
  <c r="E13" i="2"/>
  <c r="F13" i="2"/>
  <c r="G13" i="2"/>
  <c r="H13" i="2"/>
  <c r="I13" i="2"/>
  <c r="J13" i="2"/>
  <c r="D13" i="2"/>
  <c r="E12" i="2"/>
  <c r="F12" i="2"/>
  <c r="G12" i="2"/>
  <c r="H12" i="2"/>
  <c r="I12" i="2"/>
  <c r="J12" i="2"/>
  <c r="D12" i="2"/>
  <c r="F11" i="2"/>
  <c r="G11" i="2"/>
  <c r="H11" i="2"/>
  <c r="I11" i="2"/>
  <c r="J11" i="2"/>
  <c r="C42" i="1" l="1"/>
  <c r="C41" i="1"/>
  <c r="C40" i="1"/>
  <c r="C39" i="1"/>
  <c r="C38" i="1"/>
  <c r="C37" i="1"/>
  <c r="C36" i="1"/>
  <c r="O26" i="1"/>
  <c r="O27" i="1"/>
  <c r="O28" i="1"/>
  <c r="O25" i="1"/>
  <c r="N42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5" i="1"/>
</calcChain>
</file>

<file path=xl/sharedStrings.xml><?xml version="1.0" encoding="utf-8"?>
<sst xmlns="http://schemas.openxmlformats.org/spreadsheetml/2006/main" count="82" uniqueCount="39">
  <si>
    <t>Variedad</t>
  </si>
  <si>
    <t>Unidad de medida</t>
  </si>
  <si>
    <t>Pan francés tipo flauta</t>
  </si>
  <si>
    <t>kg</t>
  </si>
  <si>
    <t>Arroz blanco simple</t>
  </si>
  <si>
    <t>Fideos secos tipo guisero</t>
  </si>
  <si>
    <t>500 g</t>
  </si>
  <si>
    <t>Asado</t>
  </si>
  <si>
    <t>Pollo entero</t>
  </si>
  <si>
    <t>Aceite de girasol</t>
  </si>
  <si>
    <t>Bot. 1,5 litros</t>
  </si>
  <si>
    <t>Leche fresca entera en sachet</t>
  </si>
  <si>
    <t>Litro</t>
  </si>
  <si>
    <t>Huevos de gallina</t>
  </si>
  <si>
    <t>Docena</t>
  </si>
  <si>
    <t>Manzana deliciosa</t>
  </si>
  <si>
    <t>Papa</t>
  </si>
  <si>
    <t>Lechuga</t>
  </si>
  <si>
    <t>Tomate redondo</t>
  </si>
  <si>
    <t>Gaseosa base cola</t>
  </si>
  <si>
    <t>1,5 litros</t>
  </si>
  <si>
    <t>Yerba mate</t>
  </si>
  <si>
    <t>Año 2025</t>
  </si>
  <si>
    <t>Enero</t>
  </si>
  <si>
    <t>Febrero</t>
  </si>
  <si>
    <t>Marzo</t>
  </si>
  <si>
    <t>Abril</t>
  </si>
  <si>
    <t>Mayo</t>
  </si>
  <si>
    <t>Junio</t>
  </si>
  <si>
    <t>Julio</t>
  </si>
  <si>
    <t>Diciembre</t>
  </si>
  <si>
    <t>Pollo x kg</t>
  </si>
  <si>
    <t>Variación julio 25</t>
  </si>
  <si>
    <t>Variacion acumulada 2025</t>
  </si>
  <si>
    <t>Relativo jul/jun</t>
  </si>
  <si>
    <t>Variación mensual</t>
  </si>
  <si>
    <t>Aumentos acumulados</t>
  </si>
  <si>
    <t>aumento acumulado</t>
  </si>
  <si>
    <t>NO SE 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</si>
</sst>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8"/>
      <name val="Arial"/>
      <family val="2"/>
    </font>
    <font>
      <sz val="11"/>
      <name val="Aptos Narrow"/>
      <family val="2"/>
      <scheme val="minor"/>
    </font>
    <font>
      <b/>
      <sz val="8"/>
      <name val="Arial"/>
      <family val="2"/>
    </font>
    <font>
      <sz val="12"/>
      <name val="Arial"/>
      <family val="2"/>
    </font>
    <font>
      <sz val="12"/>
      <name val="Aptos Narrow"/>
      <family val="2"/>
      <scheme val="minor"/>
    </font>
    <font>
      <i/>
      <sz val="10"/>
      <color theme="1"/>
      <name val="Aptos Narrow"/>
      <family val="2"/>
      <scheme val="minor"/>
    </font>
    <font>
      <i/>
      <sz val="10"/>
      <name val="Arial"/>
      <family val="2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4" xfId="0" applyFont="1" applyBorder="1" applyAlignment="1">
      <alignment wrapText="1"/>
    </xf>
    <xf numFmtId="0" fontId="4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17" fontId="1" fillId="0" borderId="4" xfId="0" applyNumberFormat="1" applyFont="1" applyBorder="1" applyAlignment="1">
      <alignment horizontal="center" vertical="center"/>
    </xf>
    <xf numFmtId="0" fontId="0" fillId="0" borderId="4" xfId="0" applyBorder="1"/>
    <xf numFmtId="164" fontId="0" fillId="0" borderId="4" xfId="0" applyNumberFormat="1" applyBorder="1"/>
    <xf numFmtId="0" fontId="6" fillId="0" borderId="4" xfId="0" applyFont="1" applyBorder="1"/>
    <xf numFmtId="0" fontId="7" fillId="0" borderId="4" xfId="0" applyFont="1" applyBorder="1" applyAlignment="1">
      <alignment wrapText="1"/>
    </xf>
    <xf numFmtId="164" fontId="6" fillId="0" borderId="4" xfId="0" applyNumberFormat="1" applyFont="1" applyBorder="1"/>
    <xf numFmtId="0" fontId="7" fillId="0" borderId="4" xfId="0" applyFont="1" applyBorder="1" applyAlignment="1">
      <alignment horizontal="center" wrapText="1"/>
    </xf>
    <xf numFmtId="17" fontId="7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17" fontId="4" fillId="0" borderId="3" xfId="0" applyNumberFormat="1" applyFont="1" applyBorder="1" applyAlignment="1">
      <alignment horizontal="center" vertical="center"/>
    </xf>
    <xf numFmtId="17" fontId="4" fillId="0" borderId="4" xfId="0" applyNumberFormat="1" applyFont="1" applyBorder="1" applyAlignment="1">
      <alignment horizontal="center" vertical="center"/>
    </xf>
    <xf numFmtId="2" fontId="0" fillId="0" borderId="4" xfId="0" applyNumberFormat="1" applyBorder="1"/>
    <xf numFmtId="17" fontId="0" fillId="0" borderId="0" xfId="0" applyNumberFormat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17" fontId="1" fillId="0" borderId="6" xfId="0" applyNumberFormat="1" applyFont="1" applyBorder="1" applyAlignment="1">
      <alignment horizontal="center" vertical="center"/>
    </xf>
    <xf numFmtId="164" fontId="0" fillId="0" borderId="6" xfId="0" applyNumberFormat="1" applyBorder="1"/>
    <xf numFmtId="0" fontId="0" fillId="0" borderId="0" xfId="0" applyBorder="1"/>
    <xf numFmtId="164" fontId="0" fillId="0" borderId="0" xfId="0" applyNumberFormat="1" applyBorder="1"/>
    <xf numFmtId="0" fontId="6" fillId="0" borderId="0" xfId="0" applyFont="1" applyBorder="1"/>
    <xf numFmtId="0" fontId="7" fillId="0" borderId="0" xfId="0" applyFont="1" applyBorder="1" applyAlignment="1">
      <alignment wrapText="1"/>
    </xf>
    <xf numFmtId="164" fontId="6" fillId="0" borderId="0" xfId="0" applyNumberFormat="1" applyFont="1" applyBorder="1"/>
    <xf numFmtId="0" fontId="7" fillId="0" borderId="0" xfId="0" applyFont="1" applyBorder="1" applyAlignment="1">
      <alignment horizontal="center" wrapText="1"/>
    </xf>
    <xf numFmtId="17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Precios</a:t>
            </a:r>
          </a:p>
        </c:rich>
      </c:tx>
      <c:layout>
        <c:manualLayout>
          <c:xMode val="edge"/>
          <c:yMode val="edge"/>
          <c:x val="0.36176303854875286"/>
          <c:y val="7.26612170753860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Indices!$A$5:$B$5</c:f>
              <c:strCache>
                <c:ptCount val="2"/>
                <c:pt idx="0">
                  <c:v>Pan francés tipo flauta</c:v>
                </c:pt>
                <c:pt idx="1">
                  <c:v>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Indices!$C$3:$J$4</c:f>
              <c:strCache>
                <c:ptCount val="8"/>
                <c:pt idx="0">
                  <c:v>dic-24</c:v>
                </c:pt>
                <c:pt idx="1">
                  <c:v>ene-25</c:v>
                </c:pt>
                <c:pt idx="2">
                  <c:v>feb-25</c:v>
                </c:pt>
                <c:pt idx="3">
                  <c:v>mar-25</c:v>
                </c:pt>
                <c:pt idx="4">
                  <c:v>abr-25</c:v>
                </c:pt>
                <c:pt idx="5">
                  <c:v>may-25</c:v>
                </c:pt>
                <c:pt idx="6">
                  <c:v>jun-25</c:v>
                </c:pt>
                <c:pt idx="7">
                  <c:v>jul-25</c:v>
                </c:pt>
              </c:strCache>
            </c:strRef>
          </c:cat>
          <c:val>
            <c:numRef>
              <c:f>Indices!$C$5:$J$5</c:f>
              <c:numCache>
                <c:formatCode>General</c:formatCode>
                <c:ptCount val="8"/>
                <c:pt idx="0">
                  <c:v>3095.49</c:v>
                </c:pt>
                <c:pt idx="1">
                  <c:v>3154.17</c:v>
                </c:pt>
                <c:pt idx="2">
                  <c:v>3212.93</c:v>
                </c:pt>
                <c:pt idx="3">
                  <c:v>3333.96</c:v>
                </c:pt>
                <c:pt idx="4">
                  <c:v>3415.26</c:v>
                </c:pt>
                <c:pt idx="5">
                  <c:v>3491.53</c:v>
                </c:pt>
                <c:pt idx="6">
                  <c:v>3554.08</c:v>
                </c:pt>
                <c:pt idx="7">
                  <c:v>3661.28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4-404B-82F6-955B7687E9F8}"/>
            </c:ext>
          </c:extLst>
        </c:ser>
        <c:ser>
          <c:idx val="1"/>
          <c:order val="1"/>
          <c:tx>
            <c:strRef>
              <c:f>Indices!$A$6:$B$6</c:f>
              <c:strCache>
                <c:ptCount val="2"/>
                <c:pt idx="0">
                  <c:v>Pollo entero</c:v>
                </c:pt>
                <c:pt idx="1">
                  <c:v>kg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Indices!$C$3:$J$4</c:f>
              <c:strCache>
                <c:ptCount val="8"/>
                <c:pt idx="0">
                  <c:v>dic-24</c:v>
                </c:pt>
                <c:pt idx="1">
                  <c:v>ene-25</c:v>
                </c:pt>
                <c:pt idx="2">
                  <c:v>feb-25</c:v>
                </c:pt>
                <c:pt idx="3">
                  <c:v>mar-25</c:v>
                </c:pt>
                <c:pt idx="4">
                  <c:v>abr-25</c:v>
                </c:pt>
                <c:pt idx="5">
                  <c:v>may-25</c:v>
                </c:pt>
                <c:pt idx="6">
                  <c:v>jun-25</c:v>
                </c:pt>
                <c:pt idx="7">
                  <c:v>jul-25</c:v>
                </c:pt>
              </c:strCache>
            </c:strRef>
          </c:cat>
          <c:val>
            <c:numRef>
              <c:f>Indices!$C$6:$J$6</c:f>
              <c:numCache>
                <c:formatCode>General</c:formatCode>
                <c:ptCount val="8"/>
                <c:pt idx="0">
                  <c:v>3138.91</c:v>
                </c:pt>
                <c:pt idx="1">
                  <c:v>3084.45</c:v>
                </c:pt>
                <c:pt idx="2">
                  <c:v>3096.29</c:v>
                </c:pt>
                <c:pt idx="3">
                  <c:v>3417.37</c:v>
                </c:pt>
                <c:pt idx="4">
                  <c:v>3717.79</c:v>
                </c:pt>
                <c:pt idx="5">
                  <c:v>3734.86</c:v>
                </c:pt>
                <c:pt idx="6">
                  <c:v>3709.92</c:v>
                </c:pt>
                <c:pt idx="7">
                  <c:v>3910.04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54-404B-82F6-955B7687E9F8}"/>
            </c:ext>
          </c:extLst>
        </c:ser>
        <c:ser>
          <c:idx val="2"/>
          <c:order val="2"/>
          <c:tx>
            <c:strRef>
              <c:f>Indices!$A$7:$B$7</c:f>
              <c:strCache>
                <c:ptCount val="2"/>
                <c:pt idx="0">
                  <c:v>Papa</c:v>
                </c:pt>
                <c:pt idx="1">
                  <c:v>kg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Indices!$C$3:$J$4</c:f>
              <c:strCache>
                <c:ptCount val="8"/>
                <c:pt idx="0">
                  <c:v>dic-24</c:v>
                </c:pt>
                <c:pt idx="1">
                  <c:v>ene-25</c:v>
                </c:pt>
                <c:pt idx="2">
                  <c:v>feb-25</c:v>
                </c:pt>
                <c:pt idx="3">
                  <c:v>mar-25</c:v>
                </c:pt>
                <c:pt idx="4">
                  <c:v>abr-25</c:v>
                </c:pt>
                <c:pt idx="5">
                  <c:v>may-25</c:v>
                </c:pt>
                <c:pt idx="6">
                  <c:v>jun-25</c:v>
                </c:pt>
                <c:pt idx="7">
                  <c:v>jul-25</c:v>
                </c:pt>
              </c:strCache>
            </c:strRef>
          </c:cat>
          <c:val>
            <c:numRef>
              <c:f>Indices!$C$7:$J$7</c:f>
              <c:numCache>
                <c:formatCode>General</c:formatCode>
                <c:ptCount val="8"/>
                <c:pt idx="0">
                  <c:v>1046.6199999999999</c:v>
                </c:pt>
                <c:pt idx="1">
                  <c:v>842.73</c:v>
                </c:pt>
                <c:pt idx="2">
                  <c:v>790.79</c:v>
                </c:pt>
                <c:pt idx="3">
                  <c:v>1013.58</c:v>
                </c:pt>
                <c:pt idx="4">
                  <c:v>897.46</c:v>
                </c:pt>
                <c:pt idx="5">
                  <c:v>824.36</c:v>
                </c:pt>
                <c:pt idx="6">
                  <c:v>828.41</c:v>
                </c:pt>
                <c:pt idx="7">
                  <c:v>870.54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54-404B-82F6-955B7687E9F8}"/>
            </c:ext>
          </c:extLst>
        </c:ser>
        <c:ser>
          <c:idx val="3"/>
          <c:order val="3"/>
          <c:tx>
            <c:strRef>
              <c:f>Indices!$A$8:$B$8</c:f>
              <c:strCache>
                <c:ptCount val="2"/>
                <c:pt idx="0">
                  <c:v>Lechuga</c:v>
                </c:pt>
                <c:pt idx="1">
                  <c:v>kg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Indices!$C$3:$J$4</c:f>
              <c:strCache>
                <c:ptCount val="8"/>
                <c:pt idx="0">
                  <c:v>dic-24</c:v>
                </c:pt>
                <c:pt idx="1">
                  <c:v>ene-25</c:v>
                </c:pt>
                <c:pt idx="2">
                  <c:v>feb-25</c:v>
                </c:pt>
                <c:pt idx="3">
                  <c:v>mar-25</c:v>
                </c:pt>
                <c:pt idx="4">
                  <c:v>abr-25</c:v>
                </c:pt>
                <c:pt idx="5">
                  <c:v>may-25</c:v>
                </c:pt>
                <c:pt idx="6">
                  <c:v>jun-25</c:v>
                </c:pt>
                <c:pt idx="7">
                  <c:v>jul-25</c:v>
                </c:pt>
              </c:strCache>
            </c:strRef>
          </c:cat>
          <c:val>
            <c:numRef>
              <c:f>Indices!$C$8:$J$8</c:f>
              <c:numCache>
                <c:formatCode>General</c:formatCode>
                <c:ptCount val="8"/>
                <c:pt idx="0">
                  <c:v>2913.7</c:v>
                </c:pt>
                <c:pt idx="1">
                  <c:v>2739.47</c:v>
                </c:pt>
                <c:pt idx="2">
                  <c:v>3470.03</c:v>
                </c:pt>
                <c:pt idx="3">
                  <c:v>6008.35</c:v>
                </c:pt>
                <c:pt idx="4">
                  <c:v>4043.93</c:v>
                </c:pt>
                <c:pt idx="5">
                  <c:v>3020.43</c:v>
                </c:pt>
                <c:pt idx="6">
                  <c:v>3977.26</c:v>
                </c:pt>
                <c:pt idx="7">
                  <c:v>4574.6499999999996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54-404B-82F6-955B7687E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779423"/>
        <c:axId val="341778943"/>
      </c:lineChart>
      <c:dateAx>
        <c:axId val="34177942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1778943"/>
        <c:crosses val="autoZero"/>
        <c:auto val="1"/>
        <c:lblOffset val="100"/>
        <c:baseTimeUnit val="months"/>
      </c:dateAx>
      <c:valAx>
        <c:axId val="34177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177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Gráfico!$A$2:$B$2</c:f>
              <c:strCache>
                <c:ptCount val="2"/>
                <c:pt idx="0">
                  <c:v>Pan francés tipo flauta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Gráfico!$C$1:$J$1</c:f>
              <c:numCache>
                <c:formatCode>mmm\-yy</c:formatCode>
                <c:ptCount val="8"/>
                <c:pt idx="0">
                  <c:v>45627</c:v>
                </c:pt>
                <c:pt idx="1">
                  <c:v>45658</c:v>
                </c:pt>
                <c:pt idx="2">
                  <c:v>45689</c:v>
                </c:pt>
                <c:pt idx="3">
                  <c:v>45717</c:v>
                </c:pt>
                <c:pt idx="4">
                  <c:v>45748</c:v>
                </c:pt>
                <c:pt idx="5">
                  <c:v>45778</c:v>
                </c:pt>
                <c:pt idx="6">
                  <c:v>45809</c:v>
                </c:pt>
                <c:pt idx="7">
                  <c:v>45839</c:v>
                </c:pt>
              </c:numCache>
            </c:numRef>
          </c:cat>
          <c:val>
            <c:numRef>
              <c:f>Gráfico!$C$2:$J$2</c:f>
              <c:numCache>
                <c:formatCode>0.00</c:formatCode>
                <c:ptCount val="8"/>
                <c:pt idx="0" formatCode="General">
                  <c:v>100</c:v>
                </c:pt>
                <c:pt idx="1">
                  <c:v>101.89566110696531</c:v>
                </c:pt>
                <c:pt idx="2">
                  <c:v>103.79390661898439</c:v>
                </c:pt>
                <c:pt idx="3">
                  <c:v>107.70378841475825</c:v>
                </c:pt>
                <c:pt idx="4">
                  <c:v>110.33019005068665</c:v>
                </c:pt>
                <c:pt idx="5">
                  <c:v>112.79409721885713</c:v>
                </c:pt>
                <c:pt idx="6">
                  <c:v>114.81477892030018</c:v>
                </c:pt>
                <c:pt idx="7">
                  <c:v>118.27788169239766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E-4C71-B1D8-F8C68FF04906}"/>
            </c:ext>
          </c:extLst>
        </c:ser>
        <c:ser>
          <c:idx val="1"/>
          <c:order val="1"/>
          <c:tx>
            <c:strRef>
              <c:f>Gráfico!$A$3:$B$3</c:f>
              <c:strCache>
                <c:ptCount val="2"/>
                <c:pt idx="0">
                  <c:v>Pollo entero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Gráfico!$C$1:$J$1</c:f>
              <c:numCache>
                <c:formatCode>mmm\-yy</c:formatCode>
                <c:ptCount val="8"/>
                <c:pt idx="0">
                  <c:v>45627</c:v>
                </c:pt>
                <c:pt idx="1">
                  <c:v>45658</c:v>
                </c:pt>
                <c:pt idx="2">
                  <c:v>45689</c:v>
                </c:pt>
                <c:pt idx="3">
                  <c:v>45717</c:v>
                </c:pt>
                <c:pt idx="4">
                  <c:v>45748</c:v>
                </c:pt>
                <c:pt idx="5">
                  <c:v>45778</c:v>
                </c:pt>
                <c:pt idx="6">
                  <c:v>45809</c:v>
                </c:pt>
                <c:pt idx="7">
                  <c:v>45839</c:v>
                </c:pt>
              </c:numCache>
            </c:numRef>
          </c:cat>
          <c:val>
            <c:numRef>
              <c:f>Gráfico!$C$3:$J$3</c:f>
              <c:numCache>
                <c:formatCode>0.00</c:formatCode>
                <c:ptCount val="8"/>
                <c:pt idx="0" formatCode="General">
                  <c:v>100</c:v>
                </c:pt>
                <c:pt idx="1">
                  <c:v>98.265002819450061</c:v>
                </c:pt>
                <c:pt idx="2">
                  <c:v>98.642203822345977</c:v>
                </c:pt>
                <c:pt idx="3">
                  <c:v>108.87123237047255</c:v>
                </c:pt>
                <c:pt idx="4">
                  <c:v>118.44207065510003</c:v>
                </c:pt>
                <c:pt idx="5">
                  <c:v>118.98589000640352</c:v>
                </c:pt>
                <c:pt idx="6">
                  <c:v>118.19134667766838</c:v>
                </c:pt>
                <c:pt idx="7">
                  <c:v>124.56680822323673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7E-4C71-B1D8-F8C68FF04906}"/>
            </c:ext>
          </c:extLst>
        </c:ser>
        <c:ser>
          <c:idx val="2"/>
          <c:order val="2"/>
          <c:tx>
            <c:strRef>
              <c:f>Gráfico!$A$4:$B$4</c:f>
              <c:strCache>
                <c:ptCount val="2"/>
                <c:pt idx="0">
                  <c:v>Papa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Gráfico!$C$1:$J$1</c:f>
              <c:numCache>
                <c:formatCode>mmm\-yy</c:formatCode>
                <c:ptCount val="8"/>
                <c:pt idx="0">
                  <c:v>45627</c:v>
                </c:pt>
                <c:pt idx="1">
                  <c:v>45658</c:v>
                </c:pt>
                <c:pt idx="2">
                  <c:v>45689</c:v>
                </c:pt>
                <c:pt idx="3">
                  <c:v>45717</c:v>
                </c:pt>
                <c:pt idx="4">
                  <c:v>45748</c:v>
                </c:pt>
                <c:pt idx="5">
                  <c:v>45778</c:v>
                </c:pt>
                <c:pt idx="6">
                  <c:v>45809</c:v>
                </c:pt>
                <c:pt idx="7">
                  <c:v>45839</c:v>
                </c:pt>
              </c:numCache>
            </c:numRef>
          </c:cat>
          <c:val>
            <c:numRef>
              <c:f>Gráfico!$C$4:$J$4</c:f>
              <c:numCache>
                <c:formatCode>0.00</c:formatCode>
                <c:ptCount val="8"/>
                <c:pt idx="0" formatCode="General">
                  <c:v>100</c:v>
                </c:pt>
                <c:pt idx="1">
                  <c:v>80.519195123349462</c:v>
                </c:pt>
                <c:pt idx="2">
                  <c:v>75.556553476906615</c:v>
                </c:pt>
                <c:pt idx="3">
                  <c:v>96.843171351588936</c:v>
                </c:pt>
                <c:pt idx="4">
                  <c:v>85.74840916473984</c:v>
                </c:pt>
                <c:pt idx="5">
                  <c:v>78.764021325791603</c:v>
                </c:pt>
                <c:pt idx="6">
                  <c:v>79.150981253941268</c:v>
                </c:pt>
                <c:pt idx="7">
                  <c:v>83.176319963310476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7E-4C71-B1D8-F8C68FF04906}"/>
            </c:ext>
          </c:extLst>
        </c:ser>
        <c:ser>
          <c:idx val="3"/>
          <c:order val="3"/>
          <c:tx>
            <c:strRef>
              <c:f>Gráfico!$A$5:$B$5</c:f>
              <c:strCache>
                <c:ptCount val="2"/>
                <c:pt idx="0">
                  <c:v>Lechuga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Gráfico!$C$1:$J$1</c:f>
              <c:numCache>
                <c:formatCode>mmm\-yy</c:formatCode>
                <c:ptCount val="8"/>
                <c:pt idx="0">
                  <c:v>45627</c:v>
                </c:pt>
                <c:pt idx="1">
                  <c:v>45658</c:v>
                </c:pt>
                <c:pt idx="2">
                  <c:v>45689</c:v>
                </c:pt>
                <c:pt idx="3">
                  <c:v>45717</c:v>
                </c:pt>
                <c:pt idx="4">
                  <c:v>45748</c:v>
                </c:pt>
                <c:pt idx="5">
                  <c:v>45778</c:v>
                </c:pt>
                <c:pt idx="6">
                  <c:v>45809</c:v>
                </c:pt>
                <c:pt idx="7">
                  <c:v>45839</c:v>
                </c:pt>
              </c:numCache>
            </c:numRef>
          </c:cat>
          <c:val>
            <c:numRef>
              <c:f>Gráfico!$C$5:$J$5</c:f>
              <c:numCache>
                <c:formatCode>0.00</c:formatCode>
                <c:ptCount val="8"/>
                <c:pt idx="0" formatCode="General">
                  <c:v>100</c:v>
                </c:pt>
                <c:pt idx="1">
                  <c:v>94.020317808971413</c:v>
                </c:pt>
                <c:pt idx="2">
                  <c:v>119.0935923396369</c:v>
                </c:pt>
                <c:pt idx="3">
                  <c:v>206.21031677935275</c:v>
                </c:pt>
                <c:pt idx="4">
                  <c:v>138.79019802999625</c:v>
                </c:pt>
                <c:pt idx="5">
                  <c:v>103.6630401208086</c:v>
                </c:pt>
                <c:pt idx="6">
                  <c:v>136.50204207708413</c:v>
                </c:pt>
                <c:pt idx="7">
                  <c:v>157.00483920788002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7E-4C71-B1D8-F8C68FF04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483855"/>
        <c:axId val="343481935"/>
      </c:lineChart>
      <c:dateAx>
        <c:axId val="34348385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3481935"/>
        <c:crosses val="autoZero"/>
        <c:auto val="1"/>
        <c:lblOffset val="100"/>
        <c:baseTimeUnit val="months"/>
      </c:dateAx>
      <c:valAx>
        <c:axId val="34348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348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358140</xdr:colOff>
      <xdr:row>3</xdr:row>
      <xdr:rowOff>190500</xdr:rowOff>
    </xdr:from>
    <xdr:to>
      <xdr:col>16</xdr:col>
      <xdr:colOff>83820</xdr:colOff>
      <xdr:row>15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0E67F33-A517-ED57-8693-441CA827D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6</xdr:row>
      <xdr:rowOff>26670</xdr:rowOff>
    </xdr:from>
    <xdr:to>
      <xdr:col>11</xdr:col>
      <xdr:colOff>182880</xdr:colOff>
      <xdr:row>21</xdr:row>
      <xdr:rowOff>26670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7A605C-89FD-7561-4F89-5F9C2537D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55A6-FEF5-45F8-BE84-32CF758968DD}">
  <dimension ref="A1:O50"/>
  <sheetViews>
    <sheetView topLeftCell="A27" workbookViewId="0">
      <selection activeCell="C51" sqref="C51"/>
    </sheetView>
  </sheetViews>
  <sheetFormatPr baseColWidth="10" defaultRowHeight="14.4" x14ac:dyDescent="0.3"/>
  <cols>
    <col min="1" max="1" width="27.44140625" customWidth="1"/>
    <col min="2" max="3" width="14.88671875" customWidth="1"/>
    <col min="11" max="11" width="15.5546875" customWidth="1"/>
    <col min="12" max="12" width="20.33203125" customWidth="1"/>
  </cols>
  <sheetData>
    <row r="1" spans="1:13" x14ac:dyDescent="0.3">
      <c r="A1" s="36" t="s">
        <v>0</v>
      </c>
      <c r="B1" s="36" t="s">
        <v>1</v>
      </c>
      <c r="C1" s="1">
        <v>2024</v>
      </c>
      <c r="D1" s="38" t="s">
        <v>22</v>
      </c>
      <c r="E1" s="38"/>
      <c r="F1" s="38"/>
      <c r="G1" s="38"/>
      <c r="H1" s="38"/>
      <c r="I1" s="38"/>
      <c r="J1" s="38"/>
    </row>
    <row r="2" spans="1:13" x14ac:dyDescent="0.3">
      <c r="A2" s="37"/>
      <c r="B2" s="37"/>
      <c r="C2" s="5" t="s">
        <v>30</v>
      </c>
      <c r="D2" s="5" t="s">
        <v>23</v>
      </c>
      <c r="E2" s="5" t="s">
        <v>24</v>
      </c>
      <c r="F2" s="5" t="s">
        <v>25</v>
      </c>
      <c r="G2" s="5" t="s">
        <v>26</v>
      </c>
      <c r="H2" s="5" t="s">
        <v>27</v>
      </c>
      <c r="I2" s="5" t="s">
        <v>28</v>
      </c>
      <c r="J2" s="5" t="s">
        <v>29</v>
      </c>
    </row>
    <row r="3" spans="1:13" x14ac:dyDescent="0.3">
      <c r="A3" s="2"/>
      <c r="B3" s="2"/>
      <c r="C3" s="6"/>
      <c r="D3" s="6"/>
      <c r="E3" s="6"/>
      <c r="F3" s="6"/>
      <c r="G3" s="6"/>
      <c r="H3" s="6"/>
      <c r="I3" s="6"/>
      <c r="J3" s="6"/>
      <c r="K3" t="s">
        <v>34</v>
      </c>
      <c r="L3" t="s">
        <v>32</v>
      </c>
      <c r="M3" t="s">
        <v>33</v>
      </c>
    </row>
    <row r="4" spans="1:13" x14ac:dyDescent="0.3">
      <c r="A4" s="3"/>
      <c r="B4" s="3"/>
      <c r="C4" s="6"/>
      <c r="D4" s="6"/>
      <c r="E4" s="6"/>
      <c r="F4" s="6"/>
      <c r="G4" s="6"/>
      <c r="H4" s="6"/>
      <c r="I4" s="6"/>
      <c r="J4" s="6"/>
    </row>
    <row r="5" spans="1:13" x14ac:dyDescent="0.3">
      <c r="A5" s="9" t="s">
        <v>2</v>
      </c>
      <c r="B5" s="10" t="s">
        <v>3</v>
      </c>
      <c r="C5" s="11">
        <v>3095.49</v>
      </c>
      <c r="D5" s="11">
        <v>3154.17</v>
      </c>
      <c r="E5" s="11">
        <v>3212.93</v>
      </c>
      <c r="F5" s="11">
        <v>3333.96</v>
      </c>
      <c r="G5" s="11">
        <v>3415.26</v>
      </c>
      <c r="H5" s="11">
        <v>3491.53</v>
      </c>
      <c r="I5" s="11">
        <v>3554.08</v>
      </c>
      <c r="J5" s="11">
        <v>3661.28</v>
      </c>
      <c r="K5">
        <f>J5/I5</f>
        <v>1.0301625174447397</v>
      </c>
      <c r="L5" s="8">
        <f>(J5-I5)/I5*100</f>
        <v>3.0162517444739643</v>
      </c>
      <c r="M5" s="8">
        <f>(J5-C5)/C5*100</f>
        <v>18.277881692397667</v>
      </c>
    </row>
    <row r="6" spans="1:13" x14ac:dyDescent="0.3">
      <c r="A6" s="9" t="s">
        <v>4</v>
      </c>
      <c r="B6" s="10" t="s">
        <v>3</v>
      </c>
      <c r="C6" s="11">
        <v>2190.58</v>
      </c>
      <c r="D6" s="11">
        <v>2110.7600000000002</v>
      </c>
      <c r="E6" s="11">
        <v>1937.98</v>
      </c>
      <c r="F6" s="11">
        <v>1920</v>
      </c>
      <c r="G6" s="11">
        <v>1851.68</v>
      </c>
      <c r="H6" s="11">
        <v>1860.08</v>
      </c>
      <c r="I6" s="11">
        <v>1844.34</v>
      </c>
      <c r="J6" s="11">
        <v>1848.08</v>
      </c>
      <c r="K6">
        <f t="shared" ref="K6:K18" si="0">J6/I6</f>
        <v>1.0020278256720561</v>
      </c>
      <c r="L6" s="8">
        <f t="shared" ref="L6:L18" si="1">(J6-I6)/I6*100</f>
        <v>0.20278256720561333</v>
      </c>
      <c r="M6" s="8">
        <f t="shared" ref="M6:M18" si="2">(J6-C6)/C6*100</f>
        <v>-15.635128596079579</v>
      </c>
    </row>
    <row r="7" spans="1:13" x14ac:dyDescent="0.3">
      <c r="A7" s="9" t="s">
        <v>5</v>
      </c>
      <c r="B7" s="10" t="s">
        <v>6</v>
      </c>
      <c r="C7" s="11">
        <v>1392.73</v>
      </c>
      <c r="D7" s="11">
        <v>1412.18</v>
      </c>
      <c r="E7" s="11">
        <v>1415.42</v>
      </c>
      <c r="F7" s="11">
        <v>1389.01</v>
      </c>
      <c r="G7" s="11">
        <v>1437.12</v>
      </c>
      <c r="H7" s="11">
        <v>1461.39</v>
      </c>
      <c r="I7" s="11">
        <v>1463.65</v>
      </c>
      <c r="J7" s="11">
        <v>1473.16</v>
      </c>
      <c r="K7">
        <f t="shared" si="0"/>
        <v>1.0064974549926553</v>
      </c>
      <c r="L7" s="8">
        <f t="shared" si="1"/>
        <v>0.64974549926553415</v>
      </c>
      <c r="M7" s="8">
        <f t="shared" si="2"/>
        <v>5.7749886912754134</v>
      </c>
    </row>
    <row r="8" spans="1:13" x14ac:dyDescent="0.3">
      <c r="A8" s="9" t="s">
        <v>7</v>
      </c>
      <c r="B8" s="10" t="s">
        <v>3</v>
      </c>
      <c r="C8" s="11">
        <v>8911.73</v>
      </c>
      <c r="D8" s="11">
        <v>9152.9</v>
      </c>
      <c r="E8" s="11">
        <v>10055.700000000001</v>
      </c>
      <c r="F8" s="11">
        <v>10526.73</v>
      </c>
      <c r="G8" s="11">
        <v>10761.34</v>
      </c>
      <c r="H8" s="11">
        <v>10971.63</v>
      </c>
      <c r="I8" s="11">
        <v>10973.35</v>
      </c>
      <c r="J8" s="11">
        <v>10981.58</v>
      </c>
      <c r="K8">
        <f t="shared" si="0"/>
        <v>1.0007499988608766</v>
      </c>
      <c r="L8" s="8">
        <f t="shared" si="1"/>
        <v>7.4999886087653844E-2</v>
      </c>
      <c r="M8" s="8">
        <f t="shared" si="2"/>
        <v>23.226130055555995</v>
      </c>
    </row>
    <row r="9" spans="1:13" x14ac:dyDescent="0.3">
      <c r="A9" s="9" t="s">
        <v>8</v>
      </c>
      <c r="B9" s="10" t="s">
        <v>3</v>
      </c>
      <c r="C9" s="11">
        <v>3138.91</v>
      </c>
      <c r="D9" s="11">
        <v>3084.45</v>
      </c>
      <c r="E9" s="11">
        <v>3096.29</v>
      </c>
      <c r="F9" s="11">
        <v>3417.37</v>
      </c>
      <c r="G9" s="11">
        <v>3717.79</v>
      </c>
      <c r="H9" s="11">
        <v>3734.86</v>
      </c>
      <c r="I9" s="11">
        <v>3709.92</v>
      </c>
      <c r="J9" s="11">
        <v>3910.04</v>
      </c>
      <c r="K9">
        <f t="shared" si="0"/>
        <v>1.0539418639755034</v>
      </c>
      <c r="L9" s="8">
        <f t="shared" si="1"/>
        <v>5.3941863975503486</v>
      </c>
      <c r="M9" s="8">
        <f t="shared" si="2"/>
        <v>24.566808223236734</v>
      </c>
    </row>
    <row r="10" spans="1:13" x14ac:dyDescent="0.3">
      <c r="A10" s="9" t="s">
        <v>9</v>
      </c>
      <c r="B10" s="10" t="s">
        <v>10</v>
      </c>
      <c r="C10" s="11">
        <v>3472.38</v>
      </c>
      <c r="D10" s="11">
        <v>3697.52</v>
      </c>
      <c r="E10" s="11">
        <v>3810.07</v>
      </c>
      <c r="F10" s="11">
        <v>3865.08</v>
      </c>
      <c r="G10" s="11">
        <v>4058.26</v>
      </c>
      <c r="H10" s="11">
        <v>4179.49</v>
      </c>
      <c r="I10" s="11">
        <v>4367.87</v>
      </c>
      <c r="J10" s="11">
        <v>4449.6000000000004</v>
      </c>
      <c r="K10">
        <f t="shared" si="0"/>
        <v>1.0187116374800533</v>
      </c>
      <c r="L10" s="8">
        <f t="shared" si="1"/>
        <v>1.8711637480053316</v>
      </c>
      <c r="M10" s="8">
        <f t="shared" si="2"/>
        <v>28.142657197656945</v>
      </c>
    </row>
    <row r="11" spans="1:13" ht="21.6" x14ac:dyDescent="0.3">
      <c r="A11" s="9" t="s">
        <v>11</v>
      </c>
      <c r="B11" s="10" t="s">
        <v>12</v>
      </c>
      <c r="C11" s="11">
        <v>1454.57</v>
      </c>
      <c r="D11" s="11">
        <v>1483.06</v>
      </c>
      <c r="E11" s="11">
        <v>1496.62</v>
      </c>
      <c r="F11" s="11">
        <v>1486.19</v>
      </c>
      <c r="G11" s="11">
        <v>1536.03</v>
      </c>
      <c r="H11" s="11">
        <v>1543.94</v>
      </c>
      <c r="I11" s="11">
        <v>1574.27</v>
      </c>
      <c r="J11" s="11">
        <v>1584.36</v>
      </c>
      <c r="K11">
        <f t="shared" si="0"/>
        <v>1.0064093198752437</v>
      </c>
      <c r="L11" s="8">
        <f t="shared" si="1"/>
        <v>0.64093198752437119</v>
      </c>
      <c r="M11" s="8">
        <f t="shared" si="2"/>
        <v>8.9229119258612482</v>
      </c>
    </row>
    <row r="12" spans="1:13" x14ac:dyDescent="0.3">
      <c r="A12" s="9" t="s">
        <v>13</v>
      </c>
      <c r="B12" s="10" t="s">
        <v>14</v>
      </c>
      <c r="C12" s="11">
        <v>3163.44</v>
      </c>
      <c r="D12" s="11">
        <v>3161.83</v>
      </c>
      <c r="E12" s="11">
        <v>3229.38</v>
      </c>
      <c r="F12" s="11">
        <v>3492.69</v>
      </c>
      <c r="G12" s="11">
        <v>3928.64</v>
      </c>
      <c r="H12" s="11">
        <v>4017.93</v>
      </c>
      <c r="I12" s="11">
        <v>4036.73</v>
      </c>
      <c r="J12" s="11">
        <v>4032.3</v>
      </c>
      <c r="K12">
        <f t="shared" si="0"/>
        <v>0.99890257708590868</v>
      </c>
      <c r="L12" s="8">
        <f t="shared" si="1"/>
        <v>-0.10974229140913155</v>
      </c>
      <c r="M12" s="8">
        <f t="shared" si="2"/>
        <v>27.465670282983083</v>
      </c>
    </row>
    <row r="13" spans="1:13" x14ac:dyDescent="0.3">
      <c r="A13" s="9" t="s">
        <v>15</v>
      </c>
      <c r="B13" s="10" t="s">
        <v>3</v>
      </c>
      <c r="C13" s="11">
        <v>2407.09</v>
      </c>
      <c r="D13" s="11">
        <v>2419.2600000000002</v>
      </c>
      <c r="E13" s="11">
        <v>2414.1999999999998</v>
      </c>
      <c r="F13" s="11">
        <v>2358.9</v>
      </c>
      <c r="G13" s="11">
        <v>2414.64</v>
      </c>
      <c r="H13" s="11">
        <v>2342.54</v>
      </c>
      <c r="I13" s="11">
        <v>2352.9899999999998</v>
      </c>
      <c r="J13" s="11">
        <v>2390.62</v>
      </c>
      <c r="K13">
        <f t="shared" si="0"/>
        <v>1.0159924181573232</v>
      </c>
      <c r="L13" s="8">
        <f t="shared" si="1"/>
        <v>1.5992418157323285</v>
      </c>
      <c r="M13" s="8">
        <f t="shared" si="2"/>
        <v>-0.68422867445755053</v>
      </c>
    </row>
    <row r="14" spans="1:13" x14ac:dyDescent="0.3">
      <c r="A14" s="9" t="s">
        <v>16</v>
      </c>
      <c r="B14" s="10" t="s">
        <v>3</v>
      </c>
      <c r="C14" s="11">
        <v>1046.6199999999999</v>
      </c>
      <c r="D14" s="11">
        <v>842.73</v>
      </c>
      <c r="E14" s="11">
        <v>790.79</v>
      </c>
      <c r="F14" s="11">
        <v>1013.58</v>
      </c>
      <c r="G14" s="11">
        <v>897.46</v>
      </c>
      <c r="H14" s="11">
        <v>824.36</v>
      </c>
      <c r="I14" s="11">
        <v>828.41</v>
      </c>
      <c r="J14" s="11">
        <v>870.54</v>
      </c>
      <c r="K14">
        <f t="shared" si="0"/>
        <v>1.0508564599654759</v>
      </c>
      <c r="L14" s="8">
        <f t="shared" si="1"/>
        <v>5.0856459965476031</v>
      </c>
      <c r="M14" s="8">
        <f t="shared" si="2"/>
        <v>-16.823680036689527</v>
      </c>
    </row>
    <row r="15" spans="1:13" x14ac:dyDescent="0.3">
      <c r="A15" s="9" t="s">
        <v>17</v>
      </c>
      <c r="B15" s="10" t="s">
        <v>3</v>
      </c>
      <c r="C15" s="11">
        <v>2913.7</v>
      </c>
      <c r="D15" s="11">
        <v>2739.47</v>
      </c>
      <c r="E15" s="11">
        <v>3470.03</v>
      </c>
      <c r="F15" s="11">
        <v>6008.35</v>
      </c>
      <c r="G15" s="11">
        <v>4043.93</v>
      </c>
      <c r="H15" s="11">
        <v>3020.43</v>
      </c>
      <c r="I15" s="11">
        <v>3977.26</v>
      </c>
      <c r="J15" s="11">
        <v>4574.6499999999996</v>
      </c>
      <c r="K15">
        <f t="shared" si="0"/>
        <v>1.1502013949301779</v>
      </c>
      <c r="L15" s="8">
        <f t="shared" si="1"/>
        <v>15.020139493017789</v>
      </c>
      <c r="M15" s="8">
        <f t="shared" si="2"/>
        <v>57.004839207880011</v>
      </c>
    </row>
    <row r="16" spans="1:13" x14ac:dyDescent="0.3">
      <c r="A16" s="9" t="s">
        <v>18</v>
      </c>
      <c r="B16" s="10" t="s">
        <v>3</v>
      </c>
      <c r="C16" s="11">
        <v>1261.57</v>
      </c>
      <c r="D16" s="11">
        <v>1554.1</v>
      </c>
      <c r="E16" s="11">
        <v>1268.6500000000001</v>
      </c>
      <c r="F16" s="11">
        <v>2608.11</v>
      </c>
      <c r="G16" s="11">
        <v>3029.36</v>
      </c>
      <c r="H16" s="11">
        <v>2758.44</v>
      </c>
      <c r="I16" s="11">
        <v>2174.02</v>
      </c>
      <c r="J16" s="11">
        <v>2175.9299999999998</v>
      </c>
      <c r="K16">
        <f t="shared" si="0"/>
        <v>1.0008785567750067</v>
      </c>
      <c r="L16" s="8">
        <f t="shared" si="1"/>
        <v>8.7855677500660284E-2</v>
      </c>
      <c r="M16" s="8">
        <f t="shared" si="2"/>
        <v>72.477944148957249</v>
      </c>
    </row>
    <row r="17" spans="1:15" x14ac:dyDescent="0.3">
      <c r="A17" s="9" t="s">
        <v>19</v>
      </c>
      <c r="B17" s="10" t="s">
        <v>20</v>
      </c>
      <c r="C17" s="11">
        <v>2375.35</v>
      </c>
      <c r="D17" s="11">
        <v>2414.5700000000002</v>
      </c>
      <c r="E17" s="11">
        <v>2521.96</v>
      </c>
      <c r="F17" s="11">
        <v>2554.6799999999998</v>
      </c>
      <c r="G17" s="11">
        <v>2592.4499999999998</v>
      </c>
      <c r="H17" s="11">
        <v>2654.65</v>
      </c>
      <c r="I17" s="11">
        <v>2699.38</v>
      </c>
      <c r="J17" s="11">
        <v>2712.41</v>
      </c>
      <c r="K17">
        <f t="shared" si="0"/>
        <v>1.0048270343560373</v>
      </c>
      <c r="L17" s="8">
        <f t="shared" si="1"/>
        <v>0.48270343560372181</v>
      </c>
      <c r="M17" s="8">
        <f t="shared" si="2"/>
        <v>14.189908855537078</v>
      </c>
    </row>
    <row r="18" spans="1:15" x14ac:dyDescent="0.3">
      <c r="A18" s="9" t="s">
        <v>21</v>
      </c>
      <c r="B18" s="10" t="s">
        <v>6</v>
      </c>
      <c r="C18" s="11">
        <v>2238.0500000000002</v>
      </c>
      <c r="D18" s="11">
        <v>2261.65</v>
      </c>
      <c r="E18" s="11">
        <v>2250.62</v>
      </c>
      <c r="F18" s="11">
        <v>2225.8200000000002</v>
      </c>
      <c r="G18" s="11">
        <v>2164.08</v>
      </c>
      <c r="H18" s="11">
        <v>2225.85</v>
      </c>
      <c r="I18" s="11">
        <v>2259.63</v>
      </c>
      <c r="J18" s="11">
        <v>2286.0100000000002</v>
      </c>
      <c r="K18">
        <f t="shared" si="0"/>
        <v>1.0116744776799742</v>
      </c>
      <c r="L18" s="8">
        <f t="shared" si="1"/>
        <v>1.1674477679974202</v>
      </c>
      <c r="M18" s="8">
        <f t="shared" si="2"/>
        <v>2.1429369317039404</v>
      </c>
    </row>
    <row r="19" spans="1:15" x14ac:dyDescent="0.3">
      <c r="A19" s="2"/>
      <c r="B19" s="4"/>
      <c r="C19" s="7"/>
      <c r="D19" s="7"/>
      <c r="E19" s="7"/>
      <c r="F19" s="7"/>
      <c r="G19" s="7"/>
      <c r="H19" s="7"/>
      <c r="I19" s="7"/>
      <c r="J19" s="7"/>
      <c r="L19" s="8"/>
      <c r="M19" s="8"/>
    </row>
    <row r="20" spans="1:15" x14ac:dyDescent="0.3">
      <c r="A20" s="2"/>
      <c r="B20" s="4"/>
      <c r="C20" s="7"/>
      <c r="D20" s="7"/>
      <c r="E20" s="7"/>
      <c r="F20" s="7"/>
      <c r="G20" s="7"/>
      <c r="H20" s="7"/>
      <c r="I20" s="7"/>
      <c r="J20" s="7"/>
      <c r="K20" s="44"/>
      <c r="L20" s="45"/>
      <c r="M20" s="45"/>
      <c r="N20" s="44"/>
    </row>
    <row r="21" spans="1:15" x14ac:dyDescent="0.3">
      <c r="A21" s="2"/>
      <c r="B21" s="4"/>
      <c r="C21" s="7"/>
      <c r="D21" s="7"/>
      <c r="E21" s="7"/>
      <c r="F21" s="7"/>
      <c r="G21" s="7"/>
      <c r="H21" s="7"/>
      <c r="I21" s="7"/>
      <c r="J21" s="7"/>
      <c r="K21" s="44"/>
      <c r="L21" s="45"/>
      <c r="M21" s="45"/>
      <c r="N21" s="44"/>
    </row>
    <row r="22" spans="1:15" ht="15" x14ac:dyDescent="0.3">
      <c r="A22" s="39" t="s">
        <v>0</v>
      </c>
      <c r="B22" s="39" t="s">
        <v>1</v>
      </c>
      <c r="C22" s="12">
        <v>2024</v>
      </c>
      <c r="D22" s="41" t="s">
        <v>22</v>
      </c>
      <c r="E22" s="41"/>
      <c r="F22" s="41"/>
      <c r="G22" s="41"/>
      <c r="H22" s="41"/>
      <c r="I22" s="41"/>
      <c r="J22" s="41"/>
      <c r="K22" s="44"/>
      <c r="L22" s="45"/>
      <c r="M22" s="45"/>
      <c r="N22" s="44"/>
    </row>
    <row r="23" spans="1:15" ht="15" x14ac:dyDescent="0.3">
      <c r="A23" s="40"/>
      <c r="B23" s="40"/>
      <c r="C23" s="13" t="s">
        <v>30</v>
      </c>
      <c r="D23" s="13" t="s">
        <v>23</v>
      </c>
      <c r="E23" s="13" t="s">
        <v>24</v>
      </c>
      <c r="F23" s="13" t="s">
        <v>25</v>
      </c>
      <c r="G23" s="13" t="s">
        <v>26</v>
      </c>
      <c r="H23" s="13" t="s">
        <v>27</v>
      </c>
      <c r="I23" s="13" t="s">
        <v>28</v>
      </c>
      <c r="J23" s="13" t="s">
        <v>29</v>
      </c>
      <c r="K23" s="46"/>
      <c r="L23" s="47"/>
      <c r="M23" s="48"/>
      <c r="N23" s="44"/>
    </row>
    <row r="24" spans="1:15" ht="15.6" x14ac:dyDescent="0.3">
      <c r="A24" s="15"/>
      <c r="B24" s="15"/>
      <c r="C24" s="16"/>
      <c r="D24" s="16"/>
      <c r="E24" s="16"/>
      <c r="F24" s="16"/>
      <c r="G24" s="16"/>
      <c r="H24" s="16"/>
      <c r="I24" s="16"/>
      <c r="J24" s="16"/>
      <c r="K24" s="46"/>
      <c r="L24" s="49"/>
      <c r="M24" s="48"/>
      <c r="N24" s="44"/>
    </row>
    <row r="25" spans="1:15" ht="15.6" x14ac:dyDescent="0.3">
      <c r="A25" s="17" t="s">
        <v>2</v>
      </c>
      <c r="B25" s="18" t="s">
        <v>3</v>
      </c>
      <c r="C25" s="11">
        <v>3095.49</v>
      </c>
      <c r="D25" s="11">
        <v>3154.17</v>
      </c>
      <c r="E25" s="11">
        <v>3212.93</v>
      </c>
      <c r="F25" s="11">
        <v>3333.96</v>
      </c>
      <c r="G25" s="11">
        <v>3415.26</v>
      </c>
      <c r="H25" s="11">
        <v>3491.53</v>
      </c>
      <c r="I25" s="11">
        <v>3554.08</v>
      </c>
      <c r="J25" s="19">
        <v>3661.28</v>
      </c>
      <c r="K25" s="50"/>
      <c r="L25" s="51"/>
      <c r="M25" s="46"/>
      <c r="N25" s="44"/>
      <c r="O25">
        <f>J25/C25*100-100</f>
        <v>18.277881692397656</v>
      </c>
    </row>
    <row r="26" spans="1:15" ht="15.6" x14ac:dyDescent="0.3">
      <c r="A26" s="17" t="s">
        <v>8</v>
      </c>
      <c r="B26" s="18" t="s">
        <v>3</v>
      </c>
      <c r="C26" s="11">
        <v>3138.91</v>
      </c>
      <c r="D26" s="11">
        <v>3084.45</v>
      </c>
      <c r="E26" s="11">
        <v>3096.29</v>
      </c>
      <c r="F26" s="11">
        <v>3417.37</v>
      </c>
      <c r="G26" s="11">
        <v>3717.79</v>
      </c>
      <c r="H26" s="11">
        <v>3734.86</v>
      </c>
      <c r="I26" s="11">
        <v>3709.92</v>
      </c>
      <c r="J26" s="19">
        <v>3910.04</v>
      </c>
      <c r="K26" s="50"/>
      <c r="L26" s="51"/>
      <c r="M26" s="48"/>
      <c r="N26" s="44"/>
      <c r="O26">
        <f t="shared" ref="O26:O28" si="3">J26/C26*100-100</f>
        <v>24.566808223236734</v>
      </c>
    </row>
    <row r="27" spans="1:15" ht="15.6" x14ac:dyDescent="0.3">
      <c r="A27" s="17" t="s">
        <v>16</v>
      </c>
      <c r="B27" s="18" t="s">
        <v>3</v>
      </c>
      <c r="C27" s="11">
        <v>1046.6199999999999</v>
      </c>
      <c r="D27" s="11">
        <v>842.73</v>
      </c>
      <c r="E27" s="11">
        <v>790.79</v>
      </c>
      <c r="F27" s="11">
        <v>1013.58</v>
      </c>
      <c r="G27" s="11">
        <v>897.46</v>
      </c>
      <c r="H27" s="11">
        <v>824.36</v>
      </c>
      <c r="I27" s="11">
        <v>828.41</v>
      </c>
      <c r="J27" s="19">
        <v>870.54</v>
      </c>
      <c r="K27" s="50"/>
      <c r="L27" s="51"/>
      <c r="M27" s="48"/>
      <c r="N27" s="44"/>
      <c r="O27">
        <f t="shared" si="3"/>
        <v>-16.823680036689524</v>
      </c>
    </row>
    <row r="28" spans="1:15" ht="15.6" x14ac:dyDescent="0.3">
      <c r="A28" s="17" t="s">
        <v>17</v>
      </c>
      <c r="B28" s="18" t="s">
        <v>3</v>
      </c>
      <c r="C28" s="11">
        <v>2913.7</v>
      </c>
      <c r="D28" s="11">
        <v>2739.47</v>
      </c>
      <c r="E28" s="11">
        <v>3470.03</v>
      </c>
      <c r="F28" s="11">
        <v>6008.35</v>
      </c>
      <c r="G28" s="11">
        <v>4043.93</v>
      </c>
      <c r="H28" s="11">
        <v>3020.43</v>
      </c>
      <c r="I28" s="11">
        <v>3977.26</v>
      </c>
      <c r="J28" s="19">
        <v>4574.6499999999996</v>
      </c>
      <c r="K28" s="50"/>
      <c r="L28" s="51"/>
      <c r="M28" s="48"/>
      <c r="N28" s="44"/>
      <c r="O28">
        <f t="shared" si="3"/>
        <v>57.004839207880025</v>
      </c>
    </row>
    <row r="29" spans="1:15" x14ac:dyDescent="0.3">
      <c r="K29" s="50"/>
      <c r="L29" s="51"/>
      <c r="M29" s="48"/>
      <c r="N29" s="44"/>
    </row>
    <row r="30" spans="1:15" x14ac:dyDescent="0.3">
      <c r="K30" s="50"/>
      <c r="L30" s="51"/>
      <c r="M30" s="48"/>
      <c r="N30" s="44"/>
    </row>
    <row r="31" spans="1:15" x14ac:dyDescent="0.3">
      <c r="K31" s="50"/>
      <c r="L31" s="51"/>
      <c r="M31" s="48"/>
      <c r="N31" s="44"/>
    </row>
    <row r="32" spans="1:15" x14ac:dyDescent="0.3">
      <c r="K32" s="50"/>
      <c r="L32" s="51"/>
      <c r="M32" s="48"/>
      <c r="N32" s="44"/>
    </row>
    <row r="33" spans="1:14" x14ac:dyDescent="0.3">
      <c r="A33" s="23"/>
      <c r="B33" s="24" t="s">
        <v>31</v>
      </c>
      <c r="C33" s="25"/>
      <c r="K33" s="44"/>
      <c r="L33" s="44"/>
      <c r="M33" s="44"/>
      <c r="N33" s="44"/>
    </row>
    <row r="34" spans="1:14" x14ac:dyDescent="0.3">
      <c r="A34" s="23"/>
      <c r="B34" s="26"/>
      <c r="C34" s="25"/>
      <c r="D34" t="s">
        <v>35</v>
      </c>
      <c r="K34" s="44"/>
      <c r="L34" s="44"/>
      <c r="M34" s="44"/>
      <c r="N34" s="44"/>
    </row>
    <row r="35" spans="1:14" x14ac:dyDescent="0.3">
      <c r="A35" s="27">
        <v>45627</v>
      </c>
      <c r="B35" s="28">
        <v>3138.91</v>
      </c>
      <c r="C35" s="23"/>
      <c r="K35" s="42">
        <v>45658</v>
      </c>
      <c r="L35" s="43">
        <v>-1.7349971805499393</v>
      </c>
    </row>
    <row r="36" spans="1:14" x14ac:dyDescent="0.3">
      <c r="A36" s="27">
        <v>45658</v>
      </c>
      <c r="B36" s="28">
        <v>3084.45</v>
      </c>
      <c r="C36" s="25">
        <f t="shared" ref="C36:C41" si="4">B36/B35*100-100</f>
        <v>-1.7349971805499393</v>
      </c>
      <c r="D36" s="8">
        <f t="shared" ref="D36:D40" si="5">(B36-B35)/B35*100</f>
        <v>-1.7349971805499373</v>
      </c>
      <c r="K36" s="20">
        <v>45689</v>
      </c>
      <c r="L36" s="22">
        <v>0.38386098007750036</v>
      </c>
    </row>
    <row r="37" spans="1:14" x14ac:dyDescent="0.3">
      <c r="A37" s="27">
        <v>45689</v>
      </c>
      <c r="B37" s="28">
        <v>3096.29</v>
      </c>
      <c r="C37" s="25">
        <f t="shared" si="4"/>
        <v>0.38386098007750036</v>
      </c>
      <c r="D37" s="8">
        <f t="shared" si="5"/>
        <v>0.3838609800774902</v>
      </c>
      <c r="K37" s="20">
        <v>45717</v>
      </c>
      <c r="L37" s="22">
        <v>10.369829699414467</v>
      </c>
    </row>
    <row r="38" spans="1:14" x14ac:dyDescent="0.3">
      <c r="A38" s="27">
        <v>45717</v>
      </c>
      <c r="B38" s="28">
        <v>3417.37</v>
      </c>
      <c r="C38" s="25">
        <f t="shared" si="4"/>
        <v>10.369829699414467</v>
      </c>
      <c r="D38" s="8">
        <f t="shared" si="5"/>
        <v>10.369829699414458</v>
      </c>
      <c r="K38" s="20">
        <v>45748</v>
      </c>
      <c r="L38" s="22">
        <v>8.7909708342965587</v>
      </c>
    </row>
    <row r="39" spans="1:14" x14ac:dyDescent="0.3">
      <c r="A39" s="27">
        <v>45748</v>
      </c>
      <c r="B39" s="28">
        <v>3717.79</v>
      </c>
      <c r="C39" s="25">
        <f t="shared" si="4"/>
        <v>8.7909708342965587</v>
      </c>
      <c r="D39" s="8">
        <f t="shared" si="5"/>
        <v>8.7909708342965516</v>
      </c>
      <c r="K39" s="20">
        <v>45778</v>
      </c>
      <c r="L39" s="22">
        <v>0.45914373861890567</v>
      </c>
    </row>
    <row r="40" spans="1:14" x14ac:dyDescent="0.3">
      <c r="A40" s="27">
        <v>45778</v>
      </c>
      <c r="B40" s="28">
        <v>3734.86</v>
      </c>
      <c r="C40" s="25">
        <f t="shared" si="4"/>
        <v>0.45914373861890567</v>
      </c>
      <c r="D40" s="8">
        <f t="shared" si="5"/>
        <v>0.45914373861891511</v>
      </c>
      <c r="K40" s="20">
        <v>45809</v>
      </c>
      <c r="L40" s="22">
        <v>-0.66776264706039967</v>
      </c>
    </row>
    <row r="41" spans="1:14" x14ac:dyDescent="0.3">
      <c r="A41" s="27">
        <v>45809</v>
      </c>
      <c r="B41" s="28">
        <v>3709.92</v>
      </c>
      <c r="C41" s="25">
        <f t="shared" si="4"/>
        <v>-0.66776264706039967</v>
      </c>
      <c r="D41" s="8">
        <f>(B41-B40)/B40*100</f>
        <v>-0.66776264706039989</v>
      </c>
      <c r="K41" s="20">
        <v>45839</v>
      </c>
      <c r="L41" s="22">
        <v>5.3941863975503423</v>
      </c>
      <c r="N41">
        <f>(B42-B35)/B35*100</f>
        <v>24.566808223236734</v>
      </c>
    </row>
    <row r="42" spans="1:14" x14ac:dyDescent="0.3">
      <c r="A42" s="27">
        <v>45839</v>
      </c>
      <c r="B42" s="28">
        <v>3910.04</v>
      </c>
      <c r="C42" s="25">
        <f>B42/B41*100-100</f>
        <v>5.3941863975503423</v>
      </c>
      <c r="D42" s="8">
        <f>(B42-B41)/B41*100</f>
        <v>5.3941863975503486</v>
      </c>
      <c r="E42">
        <f>(B42-B35)/B35*100</f>
        <v>24.566808223236734</v>
      </c>
      <c r="L42" s="8">
        <f>SUM(L35:L41)</f>
        <v>22.995231822347435</v>
      </c>
      <c r="N42" t="e">
        <f>L32/L25*100-100</f>
        <v>#DIV/0!</v>
      </c>
    </row>
    <row r="44" spans="1:14" x14ac:dyDescent="0.3">
      <c r="B44">
        <f>B42-B41</f>
        <v>200.11999999999989</v>
      </c>
      <c r="G44" s="32"/>
    </row>
    <row r="45" spans="1:14" x14ac:dyDescent="0.3">
      <c r="G45" s="32"/>
    </row>
    <row r="46" spans="1:14" x14ac:dyDescent="0.3">
      <c r="G46" s="32"/>
    </row>
    <row r="47" spans="1:14" x14ac:dyDescent="0.3">
      <c r="A47" t="s">
        <v>36</v>
      </c>
    </row>
    <row r="48" spans="1:14" x14ac:dyDescent="0.3">
      <c r="A48">
        <v>100</v>
      </c>
      <c r="D48" s="32">
        <v>36861</v>
      </c>
      <c r="E48">
        <v>1000</v>
      </c>
    </row>
    <row r="49" spans="1:8" x14ac:dyDescent="0.3">
      <c r="A49">
        <v>125</v>
      </c>
      <c r="D49" s="32">
        <v>36892</v>
      </c>
      <c r="E49">
        <v>1100</v>
      </c>
      <c r="G49" t="s">
        <v>37</v>
      </c>
    </row>
    <row r="50" spans="1:8" x14ac:dyDescent="0.3">
      <c r="A50">
        <f>125+12.5</f>
        <v>137.5</v>
      </c>
      <c r="D50" s="32">
        <v>36923</v>
      </c>
      <c r="E50">
        <f>1100+110</f>
        <v>1210</v>
      </c>
      <c r="G50">
        <f>(E50-E48)/E48*100</f>
        <v>21</v>
      </c>
      <c r="H50" s="52" t="s">
        <v>38</v>
      </c>
    </row>
  </sheetData>
  <mergeCells count="6">
    <mergeCell ref="A1:A2"/>
    <mergeCell ref="B1:B2"/>
    <mergeCell ref="D1:J1"/>
    <mergeCell ref="A22:A23"/>
    <mergeCell ref="B22:B23"/>
    <mergeCell ref="D22:J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0E473-1648-492F-9232-A655BE0FDCA7}">
  <dimension ref="A2:J17"/>
  <sheetViews>
    <sheetView topLeftCell="A5" zoomScale="126" zoomScaleNormal="126" workbookViewId="0">
      <selection activeCell="R11" sqref="R11"/>
    </sheetView>
  </sheetViews>
  <sheetFormatPr baseColWidth="10" defaultRowHeight="14.4" x14ac:dyDescent="0.3"/>
  <sheetData>
    <row r="2" spans="1:10" ht="15" x14ac:dyDescent="0.3">
      <c r="H2" s="12"/>
    </row>
    <row r="3" spans="1:10" ht="15.6" x14ac:dyDescent="0.3">
      <c r="A3" s="14"/>
      <c r="B3" s="14"/>
      <c r="C3" s="29">
        <v>45627</v>
      </c>
      <c r="D3" s="29">
        <v>45658</v>
      </c>
      <c r="E3" s="29">
        <v>45689</v>
      </c>
      <c r="F3" s="29">
        <v>45717</v>
      </c>
      <c r="G3" s="29">
        <v>45748</v>
      </c>
      <c r="H3" s="29">
        <v>45778</v>
      </c>
      <c r="I3" s="29">
        <v>45809</v>
      </c>
      <c r="J3" s="29">
        <v>45839</v>
      </c>
    </row>
    <row r="4" spans="1:10" ht="15.6" x14ac:dyDescent="0.3">
      <c r="A4" s="15"/>
      <c r="B4" s="15"/>
      <c r="C4" s="16"/>
      <c r="D4" s="16"/>
      <c r="E4" s="16"/>
      <c r="F4" s="16"/>
      <c r="G4" s="16"/>
      <c r="H4" s="16"/>
      <c r="I4" s="16"/>
      <c r="J4" s="16"/>
    </row>
    <row r="5" spans="1:10" ht="45.6" x14ac:dyDescent="0.3">
      <c r="A5" s="17" t="s">
        <v>2</v>
      </c>
      <c r="B5" s="18" t="s">
        <v>3</v>
      </c>
      <c r="C5" s="33">
        <v>3095.49</v>
      </c>
      <c r="D5" s="33">
        <v>3154.17</v>
      </c>
      <c r="E5" s="33">
        <v>3212.93</v>
      </c>
      <c r="F5" s="33">
        <v>3333.96</v>
      </c>
      <c r="G5" s="33">
        <v>3415.26</v>
      </c>
      <c r="H5" s="33">
        <v>3491.53</v>
      </c>
      <c r="I5" s="33">
        <v>3554.08</v>
      </c>
      <c r="J5" s="34">
        <v>3661.28</v>
      </c>
    </row>
    <row r="6" spans="1:10" ht="30.6" x14ac:dyDescent="0.3">
      <c r="A6" s="17" t="s">
        <v>8</v>
      </c>
      <c r="B6" s="18" t="s">
        <v>3</v>
      </c>
      <c r="C6" s="33">
        <v>3138.91</v>
      </c>
      <c r="D6" s="33">
        <v>3084.45</v>
      </c>
      <c r="E6" s="33">
        <v>3096.29</v>
      </c>
      <c r="F6" s="33">
        <v>3417.37</v>
      </c>
      <c r="G6" s="33">
        <v>3717.79</v>
      </c>
      <c r="H6" s="33">
        <v>3734.86</v>
      </c>
      <c r="I6" s="33">
        <v>3709.92</v>
      </c>
      <c r="J6" s="34">
        <v>3910.04</v>
      </c>
    </row>
    <row r="7" spans="1:10" ht="15.6" x14ac:dyDescent="0.3">
      <c r="A7" s="17" t="s">
        <v>16</v>
      </c>
      <c r="B7" s="18" t="s">
        <v>3</v>
      </c>
      <c r="C7" s="33">
        <v>1046.6199999999999</v>
      </c>
      <c r="D7" s="33">
        <v>842.73</v>
      </c>
      <c r="E7" s="33">
        <v>790.79</v>
      </c>
      <c r="F7" s="33">
        <v>1013.58</v>
      </c>
      <c r="G7" s="33">
        <v>897.46</v>
      </c>
      <c r="H7" s="33">
        <v>824.36</v>
      </c>
      <c r="I7" s="33">
        <v>828.41</v>
      </c>
      <c r="J7" s="34">
        <v>870.54</v>
      </c>
    </row>
    <row r="8" spans="1:10" ht="15.6" x14ac:dyDescent="0.3">
      <c r="A8" s="17" t="s">
        <v>17</v>
      </c>
      <c r="B8" s="18" t="s">
        <v>3</v>
      </c>
      <c r="C8" s="33">
        <v>2913.7</v>
      </c>
      <c r="D8" s="33">
        <v>2739.47</v>
      </c>
      <c r="E8" s="33">
        <v>3470.03</v>
      </c>
      <c r="F8" s="33">
        <v>6008.35</v>
      </c>
      <c r="G8" s="33">
        <v>4043.93</v>
      </c>
      <c r="H8" s="33">
        <v>3020.43</v>
      </c>
      <c r="I8" s="33">
        <v>3977.26</v>
      </c>
      <c r="J8" s="34">
        <v>4574.6499999999996</v>
      </c>
    </row>
    <row r="10" spans="1:10" ht="15" x14ac:dyDescent="0.3">
      <c r="A10" s="21"/>
      <c r="B10" s="21"/>
      <c r="C10" s="30">
        <v>45627</v>
      </c>
      <c r="D10" s="30">
        <v>45658</v>
      </c>
      <c r="E10" s="30">
        <v>45689</v>
      </c>
      <c r="F10" s="30">
        <v>45717</v>
      </c>
      <c r="G10" s="30">
        <v>45748</v>
      </c>
      <c r="H10" s="30">
        <v>45778</v>
      </c>
      <c r="I10" s="30">
        <v>45809</v>
      </c>
      <c r="J10" s="30">
        <v>45839</v>
      </c>
    </row>
    <row r="11" spans="1:10" ht="45.6" x14ac:dyDescent="0.3">
      <c r="A11" s="17" t="s">
        <v>2</v>
      </c>
      <c r="B11" s="21"/>
      <c r="C11" s="35">
        <v>100</v>
      </c>
      <c r="D11" s="31">
        <f>D5/C5*100</f>
        <v>101.89566110696531</v>
      </c>
      <c r="E11" s="31">
        <f>E5/$C$5*100</f>
        <v>103.79390661898439</v>
      </c>
      <c r="F11" s="31">
        <f t="shared" ref="F11:J11" si="0">F5/$C$5*100</f>
        <v>107.70378841475825</v>
      </c>
      <c r="G11" s="31">
        <f t="shared" si="0"/>
        <v>110.33019005068665</v>
      </c>
      <c r="H11" s="31">
        <f t="shared" si="0"/>
        <v>112.79409721885713</v>
      </c>
      <c r="I11" s="31">
        <f t="shared" si="0"/>
        <v>114.81477892030018</v>
      </c>
      <c r="J11" s="31">
        <f t="shared" si="0"/>
        <v>118.27788169239766</v>
      </c>
    </row>
    <row r="12" spans="1:10" ht="30.6" x14ac:dyDescent="0.3">
      <c r="A12" s="17" t="s">
        <v>8</v>
      </c>
      <c r="B12" s="21"/>
      <c r="C12" s="35">
        <v>100</v>
      </c>
      <c r="D12" s="31">
        <f>D6/$C$6*100</f>
        <v>98.265002819450061</v>
      </c>
      <c r="E12" s="31">
        <f t="shared" ref="E12:J12" si="1">E6/$C$6*100</f>
        <v>98.642203822345977</v>
      </c>
      <c r="F12" s="31">
        <f t="shared" si="1"/>
        <v>108.87123237047255</v>
      </c>
      <c r="G12" s="31">
        <f t="shared" si="1"/>
        <v>118.44207065510003</v>
      </c>
      <c r="H12" s="31">
        <f t="shared" si="1"/>
        <v>118.98589000640352</v>
      </c>
      <c r="I12" s="31">
        <f t="shared" si="1"/>
        <v>118.19134667766838</v>
      </c>
      <c r="J12" s="31">
        <f t="shared" si="1"/>
        <v>124.56680822323673</v>
      </c>
    </row>
    <row r="13" spans="1:10" ht="15.6" x14ac:dyDescent="0.3">
      <c r="A13" s="17" t="s">
        <v>16</v>
      </c>
      <c r="B13" s="21"/>
      <c r="C13" s="35">
        <v>100</v>
      </c>
      <c r="D13" s="31">
        <f>D7/$C$7*100</f>
        <v>80.519195123349462</v>
      </c>
      <c r="E13" s="31">
        <f t="shared" ref="E13:J13" si="2">E7/$C$7*100</f>
        <v>75.556553476906615</v>
      </c>
      <c r="F13" s="31">
        <f t="shared" si="2"/>
        <v>96.843171351588936</v>
      </c>
      <c r="G13" s="31">
        <f t="shared" si="2"/>
        <v>85.74840916473984</v>
      </c>
      <c r="H13" s="31">
        <f t="shared" si="2"/>
        <v>78.764021325791603</v>
      </c>
      <c r="I13" s="31">
        <f t="shared" si="2"/>
        <v>79.150981253941268</v>
      </c>
      <c r="J13" s="31">
        <f t="shared" si="2"/>
        <v>83.176319963310476</v>
      </c>
    </row>
    <row r="14" spans="1:10" ht="15.6" x14ac:dyDescent="0.3">
      <c r="A14" s="17" t="s">
        <v>17</v>
      </c>
      <c r="B14" s="21"/>
      <c r="C14" s="35">
        <v>100</v>
      </c>
      <c r="D14" s="31">
        <f>D8/$C$8*100</f>
        <v>94.020317808971413</v>
      </c>
      <c r="E14" s="31">
        <f t="shared" ref="E14:J14" si="3">E8/$C$8*100</f>
        <v>119.0935923396369</v>
      </c>
      <c r="F14" s="31">
        <f t="shared" si="3"/>
        <v>206.21031677935275</v>
      </c>
      <c r="G14" s="31">
        <f t="shared" si="3"/>
        <v>138.79019802999625</v>
      </c>
      <c r="H14" s="31">
        <f t="shared" si="3"/>
        <v>103.6630401208086</v>
      </c>
      <c r="I14" s="31">
        <f t="shared" si="3"/>
        <v>136.50204207708413</v>
      </c>
      <c r="J14" s="31">
        <f t="shared" si="3"/>
        <v>157.00483920788002</v>
      </c>
    </row>
    <row r="16" spans="1:10" x14ac:dyDescent="0.3">
      <c r="E16">
        <f>(E11-D11)/D11*100</f>
        <v>1.8629306600468476</v>
      </c>
    </row>
    <row r="17" spans="5:5" x14ac:dyDescent="0.3">
      <c r="E17">
        <f>(E5-D5)/D5*100</f>
        <v>1.8629306600468509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7DF6C-8477-404B-B083-C96D7C196B55}">
  <dimension ref="A1:J5"/>
  <sheetViews>
    <sheetView tabSelected="1" workbookViewId="0">
      <selection activeCell="N12" sqref="N12"/>
    </sheetView>
  </sheetViews>
  <sheetFormatPr baseColWidth="10" defaultRowHeight="14.4" x14ac:dyDescent="0.3"/>
  <sheetData>
    <row r="1" spans="1:10" ht="15" x14ac:dyDescent="0.3">
      <c r="A1" s="21"/>
      <c r="B1" s="21"/>
      <c r="C1" s="30">
        <v>45627</v>
      </c>
      <c r="D1" s="30">
        <v>45658</v>
      </c>
      <c r="E1" s="30">
        <v>45689</v>
      </c>
      <c r="F1" s="30">
        <v>45717</v>
      </c>
      <c r="G1" s="30">
        <v>45748</v>
      </c>
      <c r="H1" s="30">
        <v>45778</v>
      </c>
      <c r="I1" s="30">
        <v>45809</v>
      </c>
      <c r="J1" s="30">
        <v>45839</v>
      </c>
    </row>
    <row r="2" spans="1:10" ht="45.6" x14ac:dyDescent="0.3">
      <c r="A2" s="17" t="s">
        <v>2</v>
      </c>
      <c r="B2" s="21"/>
      <c r="C2" s="11">
        <v>100</v>
      </c>
      <c r="D2" s="31">
        <v>101.89566110696531</v>
      </c>
      <c r="E2" s="31">
        <v>103.79390661898439</v>
      </c>
      <c r="F2" s="31">
        <v>107.70378841475825</v>
      </c>
      <c r="G2" s="31">
        <v>110.33019005068665</v>
      </c>
      <c r="H2" s="31">
        <v>112.79409721885713</v>
      </c>
      <c r="I2" s="31">
        <v>114.81477892030018</v>
      </c>
      <c r="J2" s="31">
        <v>118.27788169239766</v>
      </c>
    </row>
    <row r="3" spans="1:10" ht="30.6" x14ac:dyDescent="0.3">
      <c r="A3" s="17" t="s">
        <v>8</v>
      </c>
      <c r="B3" s="21"/>
      <c r="C3" s="11">
        <v>100</v>
      </c>
      <c r="D3" s="31">
        <v>98.265002819450061</v>
      </c>
      <c r="E3" s="31">
        <v>98.642203822345977</v>
      </c>
      <c r="F3" s="31">
        <v>108.87123237047255</v>
      </c>
      <c r="G3" s="31">
        <v>118.44207065510003</v>
      </c>
      <c r="H3" s="31">
        <v>118.98589000640352</v>
      </c>
      <c r="I3" s="31">
        <v>118.19134667766838</v>
      </c>
      <c r="J3" s="31">
        <v>124.56680822323673</v>
      </c>
    </row>
    <row r="4" spans="1:10" ht="15.6" x14ac:dyDescent="0.3">
      <c r="A4" s="17" t="s">
        <v>16</v>
      </c>
      <c r="B4" s="21"/>
      <c r="C4" s="11">
        <v>100</v>
      </c>
      <c r="D4" s="31">
        <v>80.519195123349462</v>
      </c>
      <c r="E4" s="31">
        <v>75.556553476906615</v>
      </c>
      <c r="F4" s="31">
        <v>96.843171351588936</v>
      </c>
      <c r="G4" s="31">
        <v>85.74840916473984</v>
      </c>
      <c r="H4" s="31">
        <v>78.764021325791603</v>
      </c>
      <c r="I4" s="31">
        <v>79.150981253941268</v>
      </c>
      <c r="J4" s="31">
        <v>83.176319963310476</v>
      </c>
    </row>
    <row r="5" spans="1:10" ht="15.6" x14ac:dyDescent="0.3">
      <c r="A5" s="17" t="s">
        <v>17</v>
      </c>
      <c r="B5" s="21"/>
      <c r="C5" s="11">
        <v>100</v>
      </c>
      <c r="D5" s="31">
        <v>94.020317808971413</v>
      </c>
      <c r="E5" s="31">
        <v>119.0935923396369</v>
      </c>
      <c r="F5" s="31">
        <v>206.21031677935275</v>
      </c>
      <c r="G5" s="31">
        <v>138.79019802999625</v>
      </c>
      <c r="H5" s="31">
        <v>103.6630401208086</v>
      </c>
      <c r="I5" s="31">
        <v>136.50204207708413</v>
      </c>
      <c r="J5" s="31">
        <v>157.00483920788002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Precios</vt:lpstr>
      <vt:lpstr>Indices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Almeida Marcela</dc:creator>
  <cp:lastModifiedBy>Almeida Marcela</cp:lastModifiedBy>
  <dcterms:created xsi:type="dcterms:W3CDTF">2025-08-26T13:09:26Z</dcterms:created>
  <dcterms:modified xsi:type="dcterms:W3CDTF">2025-08-27T15:17:36Z</dcterms:modified>
</cp:coreProperties>
</file>