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Desktop\Uandes\8vo_semestre\MCOC\Proyecto-2-MCOC\E0\"/>
    </mc:Choice>
  </mc:AlternateContent>
  <xr:revisionPtr revIDLastSave="0" documentId="13_ncr:1_{CFF8076F-DB17-41F4-B2B7-524B78135625}" xr6:coauthVersionLast="47" xr6:coauthVersionMax="47" xr10:uidLastSave="{00000000-0000-0000-0000-000000000000}"/>
  <bookViews>
    <workbookView xWindow="11424" yWindow="0" windowWidth="11712" windowHeight="12336" xr2:uid="{91576F3C-CACA-4CFD-8A16-619E4FAE1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1" i="1" l="1"/>
  <c r="F47" i="1"/>
  <c r="F68" i="1"/>
  <c r="E68" i="1"/>
  <c r="E67" i="1"/>
  <c r="F67" i="1" s="1"/>
  <c r="F66" i="1"/>
  <c r="E66" i="1"/>
  <c r="E65" i="1"/>
  <c r="F65" i="1" s="1"/>
  <c r="F64" i="1"/>
  <c r="E64" i="1"/>
  <c r="E63" i="1"/>
  <c r="F63" i="1" s="1"/>
  <c r="F62" i="1"/>
  <c r="E62" i="1"/>
  <c r="E61" i="1"/>
  <c r="F61" i="1" s="1"/>
  <c r="F60" i="1"/>
  <c r="E60" i="1"/>
  <c r="E59" i="1"/>
  <c r="F59" i="1" s="1"/>
  <c r="F58" i="1"/>
  <c r="E58" i="1"/>
  <c r="E57" i="1"/>
  <c r="F57" i="1" s="1"/>
  <c r="F56" i="1"/>
  <c r="E56" i="1"/>
  <c r="E55" i="1"/>
  <c r="F55" i="1" s="1"/>
  <c r="F54" i="1"/>
  <c r="E54" i="1"/>
  <c r="E53" i="1"/>
  <c r="F53" i="1" s="1"/>
  <c r="F52" i="1"/>
  <c r="E52" i="1"/>
  <c r="C52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29" i="1"/>
  <c r="E45" i="1"/>
  <c r="E44" i="1"/>
  <c r="E43" i="1"/>
  <c r="E42" i="1"/>
  <c r="E41" i="1"/>
  <c r="E37" i="1"/>
  <c r="E36" i="1"/>
  <c r="E35" i="1"/>
  <c r="E33" i="1"/>
  <c r="E32" i="1"/>
  <c r="E31" i="1"/>
  <c r="E40" i="1"/>
  <c r="E39" i="1"/>
  <c r="E38" i="1"/>
  <c r="E34" i="1"/>
  <c r="E29" i="1"/>
  <c r="E30" i="1"/>
  <c r="C29" i="1"/>
  <c r="E8" i="1"/>
  <c r="F8" i="1" s="1"/>
  <c r="B8" i="1"/>
  <c r="F23" i="1"/>
  <c r="F24" i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E24" i="1"/>
  <c r="G8" i="1"/>
  <c r="B2" i="1"/>
  <c r="B3" i="1"/>
  <c r="F46" i="1" l="1"/>
  <c r="F48" i="1" s="1"/>
  <c r="F69" i="1"/>
  <c r="H8" i="1"/>
  <c r="H9" i="1"/>
  <c r="H17" i="1"/>
  <c r="H13" i="1"/>
  <c r="H19" i="1"/>
  <c r="H18" i="1"/>
  <c r="H24" i="1"/>
  <c r="H15" i="1"/>
  <c r="H20" i="1"/>
  <c r="H12" i="1"/>
</calcChain>
</file>

<file path=xl/sharedStrings.xml><?xml version="1.0" encoding="utf-8"?>
<sst xmlns="http://schemas.openxmlformats.org/spreadsheetml/2006/main" count="98" uniqueCount="45">
  <si>
    <t>Barra</t>
  </si>
  <si>
    <t>AL</t>
  </si>
  <si>
    <t>BL</t>
  </si>
  <si>
    <t>LK</t>
  </si>
  <si>
    <t>BK</t>
  </si>
  <si>
    <t>BC</t>
  </si>
  <si>
    <t>KJ</t>
  </si>
  <si>
    <t>JC</t>
  </si>
  <si>
    <t>JD</t>
  </si>
  <si>
    <t>CD</t>
  </si>
  <si>
    <t>DE</t>
  </si>
  <si>
    <t>EF</t>
  </si>
  <si>
    <t>GF</t>
  </si>
  <si>
    <t>HG</t>
  </si>
  <si>
    <t>HD</t>
  </si>
  <si>
    <t>EG</t>
  </si>
  <si>
    <t>HE</t>
  </si>
  <si>
    <t>Largo [m]</t>
  </si>
  <si>
    <t>AB</t>
  </si>
  <si>
    <t>E</t>
  </si>
  <si>
    <t>Datos</t>
  </si>
  <si>
    <t>Pi</t>
  </si>
  <si>
    <t>D [m]</t>
  </si>
  <si>
    <t>espesor [m]</t>
  </si>
  <si>
    <t>FS</t>
  </si>
  <si>
    <t>-</t>
  </si>
  <si>
    <t>Inercia [m^4]</t>
  </si>
  <si>
    <t>&gt;30kN</t>
  </si>
  <si>
    <t>&lt;=30kN</t>
  </si>
  <si>
    <t>P_crítico [kN]</t>
  </si>
  <si>
    <t>P_real [kN]</t>
  </si>
  <si>
    <t>GPa</t>
  </si>
  <si>
    <t>N real</t>
  </si>
  <si>
    <t>n virtual</t>
  </si>
  <si>
    <t>AE</t>
  </si>
  <si>
    <t>mm</t>
  </si>
  <si>
    <t>Deformación de barras en NODO D en y</t>
  </si>
  <si>
    <t>Deformación de barras en NODO D en x</t>
  </si>
  <si>
    <t>Desplazamiento en x</t>
  </si>
  <si>
    <t>Desplazamiento ops</t>
  </si>
  <si>
    <t>Error</t>
  </si>
  <si>
    <t>Desplazamiento en y</t>
  </si>
  <si>
    <t>delta y</t>
  </si>
  <si>
    <t>delta x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</si>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</sst>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8C01-40F8-4ED8-B315-999EB20D2D44}">
  <dimension ref="A1:H71"/>
  <sheetViews>
    <sheetView tabSelected="1" topLeftCell="A49" workbookViewId="0">
      <selection activeCell="H30" sqref="H30"/>
    </sheetView>
  </sheetViews>
  <sheetFormatPr baseColWidth="10" defaultRowHeight="14.4" x14ac:dyDescent="0.3"/>
  <cols>
    <col min="3" max="3" width="15.5546875" customWidth="1"/>
    <col min="5" max="5" width="19.33203125" bestFit="1" customWidth="1"/>
    <col min="6" max="6" width="12" bestFit="1" customWidth="1"/>
  </cols>
  <sheetData>
    <row r="1" spans="1:8" x14ac:dyDescent="0.3">
      <c r="A1" t="s">
        <v>20</v>
      </c>
    </row>
    <row r="2" spans="1:8" x14ac:dyDescent="0.3">
      <c r="A2" s="1" t="s">
        <v>19</v>
      </c>
      <c r="B2" s="1">
        <f>210</f>
        <v>210</v>
      </c>
      <c r="C2" s="1" t="s">
        <v>31</v>
      </c>
    </row>
    <row r="3" spans="1:8" x14ac:dyDescent="0.3">
      <c r="A3" s="1" t="s">
        <v>21</v>
      </c>
      <c r="B3" s="1">
        <f>PI()</f>
        <v>3.1415926535897931</v>
      </c>
      <c r="C3" s="1"/>
    </row>
    <row r="4" spans="1:8" x14ac:dyDescent="0.3">
      <c r="A4" s="2"/>
      <c r="B4" t="s">
        <v>27</v>
      </c>
    </row>
    <row r="5" spans="1:8" x14ac:dyDescent="0.3">
      <c r="A5" s="3"/>
      <c r="B5" t="s">
        <v>28</v>
      </c>
    </row>
    <row r="7" spans="1:8" x14ac:dyDescent="0.3">
      <c r="A7" s="1" t="s">
        <v>0</v>
      </c>
      <c r="B7" s="1" t="s">
        <v>17</v>
      </c>
      <c r="C7" s="1" t="s">
        <v>22</v>
      </c>
      <c r="D7" s="1" t="s">
        <v>23</v>
      </c>
      <c r="E7" s="1" t="s">
        <v>26</v>
      </c>
      <c r="F7" s="1" t="s">
        <v>29</v>
      </c>
      <c r="G7" s="1" t="s">
        <v>30</v>
      </c>
      <c r="H7" s="1" t="s">
        <v>24</v>
      </c>
    </row>
    <row r="8" spans="1:8" x14ac:dyDescent="0.3">
      <c r="A8" s="4" t="s">
        <v>18</v>
      </c>
      <c r="B8" s="4">
        <f>10.85*1000</f>
        <v>10850</v>
      </c>
      <c r="C8" s="4">
        <v>150</v>
      </c>
      <c r="D8" s="4">
        <v>50</v>
      </c>
      <c r="E8" s="4">
        <f>$B$3/4*((C8/2)^4-((C8-2*D8)/2)^4)</f>
        <v>24543692.606170259</v>
      </c>
      <c r="F8" s="4">
        <f>$B$3^2*($B$2)*E8/B8^2</f>
        <v>432.11512394501381</v>
      </c>
      <c r="G8" s="4">
        <f>89.41</f>
        <v>89.41</v>
      </c>
      <c r="H8" s="4">
        <f>F8/G8</f>
        <v>4.8329619052121</v>
      </c>
    </row>
    <row r="9" spans="1:8" x14ac:dyDescent="0.3">
      <c r="A9" s="5" t="s">
        <v>1</v>
      </c>
      <c r="B9" s="5">
        <v>12</v>
      </c>
      <c r="C9" s="5">
        <v>100</v>
      </c>
      <c r="D9" s="5">
        <v>30</v>
      </c>
      <c r="E9" s="5">
        <f t="shared" ref="E9:E24" si="0">$B$3/4*((C9/2)^4-((C9-2*D9)/2)^4)</f>
        <v>4783074.8150904598</v>
      </c>
      <c r="F9" s="5">
        <f t="shared" ref="F9:F24" si="1">$B$3^2*($B$2*1000000)*E9/B9^2</f>
        <v>68843623691728.18</v>
      </c>
      <c r="G9" s="5">
        <v>15</v>
      </c>
      <c r="H9" s="5">
        <f t="shared" ref="H9:H24" si="2">F9/G9</f>
        <v>4589574912781.8789</v>
      </c>
    </row>
    <row r="10" spans="1:8" x14ac:dyDescent="0.3">
      <c r="A10" s="5" t="s">
        <v>2</v>
      </c>
      <c r="B10" s="5">
        <v>9.2629999999999999</v>
      </c>
      <c r="C10" s="5">
        <v>0.1</v>
      </c>
      <c r="D10" s="5">
        <v>0.03</v>
      </c>
      <c r="E10" s="5">
        <f t="shared" si="0"/>
        <v>4.7830748150904621E-6</v>
      </c>
      <c r="F10" s="5">
        <f t="shared" si="1"/>
        <v>115.53747871024278</v>
      </c>
      <c r="G10" s="5">
        <v>0</v>
      </c>
      <c r="H10" s="5" t="s">
        <v>25</v>
      </c>
    </row>
    <row r="11" spans="1:8" x14ac:dyDescent="0.3">
      <c r="A11" s="5" t="s">
        <v>3</v>
      </c>
      <c r="B11" s="5">
        <v>8</v>
      </c>
      <c r="C11" s="5">
        <v>0.1</v>
      </c>
      <c r="D11" s="5">
        <v>0.03</v>
      </c>
      <c r="E11" s="5">
        <f t="shared" si="0"/>
        <v>4.7830748150904621E-6</v>
      </c>
      <c r="F11" s="5">
        <f t="shared" si="1"/>
        <v>154.89815330638848</v>
      </c>
      <c r="G11" s="5">
        <v>0</v>
      </c>
      <c r="H11" s="5" t="s">
        <v>25</v>
      </c>
    </row>
    <row r="12" spans="1:8" x14ac:dyDescent="0.3">
      <c r="A12" s="5" t="s">
        <v>4</v>
      </c>
      <c r="B12" s="5">
        <v>4.67</v>
      </c>
      <c r="C12" s="5">
        <v>0.1</v>
      </c>
      <c r="D12" s="5">
        <v>0.03</v>
      </c>
      <c r="E12" s="5">
        <f t="shared" si="0"/>
        <v>4.7830748150904621E-6</v>
      </c>
      <c r="F12" s="5">
        <f t="shared" si="1"/>
        <v>454.56129431602989</v>
      </c>
      <c r="G12" s="5">
        <v>30</v>
      </c>
      <c r="H12" s="5">
        <f t="shared" si="2"/>
        <v>15.152043143867663</v>
      </c>
    </row>
    <row r="13" spans="1:8" x14ac:dyDescent="0.3">
      <c r="A13" s="4" t="s">
        <v>5</v>
      </c>
      <c r="B13" s="4">
        <v>8.9440000000000008</v>
      </c>
      <c r="C13" s="4">
        <v>0.15</v>
      </c>
      <c r="D13" s="4">
        <v>0.05</v>
      </c>
      <c r="E13" s="4">
        <f t="shared" si="0"/>
        <v>2.454369260617026E-5</v>
      </c>
      <c r="F13" s="4">
        <f t="shared" si="1"/>
        <v>635.90957178467556</v>
      </c>
      <c r="G13" s="4">
        <v>71.887</v>
      </c>
      <c r="H13" s="4">
        <f t="shared" si="2"/>
        <v>8.8459606296642725</v>
      </c>
    </row>
    <row r="14" spans="1:8" x14ac:dyDescent="0.3">
      <c r="A14" s="5" t="s">
        <v>6</v>
      </c>
      <c r="B14" s="5">
        <v>8</v>
      </c>
      <c r="C14" s="5">
        <v>0.1</v>
      </c>
      <c r="D14" s="5">
        <v>0.03</v>
      </c>
      <c r="E14" s="5">
        <f t="shared" si="0"/>
        <v>4.7830748150904621E-6</v>
      </c>
      <c r="F14" s="5">
        <f t="shared" si="1"/>
        <v>154.89815330638848</v>
      </c>
      <c r="G14" s="5">
        <v>0</v>
      </c>
      <c r="H14" s="5" t="s">
        <v>25</v>
      </c>
    </row>
    <row r="15" spans="1:8" x14ac:dyDescent="0.3">
      <c r="A15" s="5" t="s">
        <v>7</v>
      </c>
      <c r="B15" s="5">
        <v>0.27</v>
      </c>
      <c r="C15" s="5">
        <v>0.1</v>
      </c>
      <c r="D15" s="5">
        <v>0.03</v>
      </c>
      <c r="E15" s="5">
        <f t="shared" si="0"/>
        <v>4.7830748150904621E-6</v>
      </c>
      <c r="F15" s="5">
        <f t="shared" si="1"/>
        <v>135987.40482316684</v>
      </c>
      <c r="G15" s="5">
        <v>30</v>
      </c>
      <c r="H15" s="5">
        <f t="shared" si="2"/>
        <v>4532.9134941055618</v>
      </c>
    </row>
    <row r="16" spans="1:8" x14ac:dyDescent="0.3">
      <c r="A16" s="5" t="s">
        <v>8</v>
      </c>
      <c r="B16" s="5">
        <v>8</v>
      </c>
      <c r="C16" s="5">
        <v>0.1</v>
      </c>
      <c r="D16" s="5">
        <v>0.03</v>
      </c>
      <c r="E16" s="5">
        <f t="shared" si="0"/>
        <v>4.7830748150904621E-6</v>
      </c>
      <c r="F16" s="5">
        <f t="shared" si="1"/>
        <v>154.89815330638848</v>
      </c>
      <c r="G16" s="5">
        <v>0</v>
      </c>
      <c r="H16" s="5" t="s">
        <v>25</v>
      </c>
    </row>
    <row r="17" spans="1:8" x14ac:dyDescent="0.3">
      <c r="A17" s="4" t="s">
        <v>9</v>
      </c>
      <c r="B17" s="4">
        <v>8.0050000000000008</v>
      </c>
      <c r="C17" s="4">
        <v>0.15</v>
      </c>
      <c r="D17" s="4">
        <v>0.05</v>
      </c>
      <c r="E17" s="4">
        <f t="shared" si="0"/>
        <v>2.454369260617026E-5</v>
      </c>
      <c r="F17" s="4">
        <f t="shared" si="1"/>
        <v>793.84601798480708</v>
      </c>
      <c r="G17" s="4">
        <v>64.33</v>
      </c>
      <c r="H17" s="4">
        <f t="shared" si="2"/>
        <v>12.340214798458062</v>
      </c>
    </row>
    <row r="18" spans="1:8" x14ac:dyDescent="0.3">
      <c r="A18" s="4" t="s">
        <v>10</v>
      </c>
      <c r="B18" s="4">
        <v>6.5389999999999997</v>
      </c>
      <c r="C18" s="4">
        <v>0.15</v>
      </c>
      <c r="D18" s="4">
        <v>0.05</v>
      </c>
      <c r="E18" s="4">
        <f t="shared" si="0"/>
        <v>2.454369260617026E-5</v>
      </c>
      <c r="F18" s="4">
        <f t="shared" si="1"/>
        <v>1189.6967315267266</v>
      </c>
      <c r="G18" s="4">
        <v>70.069999999999993</v>
      </c>
      <c r="H18" s="4">
        <f t="shared" si="2"/>
        <v>16.978688904334618</v>
      </c>
    </row>
    <row r="19" spans="1:8" x14ac:dyDescent="0.3">
      <c r="A19" s="4" t="s">
        <v>11</v>
      </c>
      <c r="B19" s="4">
        <v>8.0719999999999992</v>
      </c>
      <c r="C19" s="4">
        <v>0.15</v>
      </c>
      <c r="D19" s="4">
        <v>0.05</v>
      </c>
      <c r="E19" s="4">
        <f t="shared" si="0"/>
        <v>2.454369260617026E-5</v>
      </c>
      <c r="F19" s="4">
        <f t="shared" si="1"/>
        <v>780.72239399751993</v>
      </c>
      <c r="G19" s="4">
        <v>86.5</v>
      </c>
      <c r="H19" s="4">
        <f t="shared" si="2"/>
        <v>9.0256924161562999</v>
      </c>
    </row>
    <row r="20" spans="1:8" x14ac:dyDescent="0.3">
      <c r="A20" s="5" t="s">
        <v>12</v>
      </c>
      <c r="B20" s="5">
        <v>8</v>
      </c>
      <c r="C20" s="5">
        <v>0.1</v>
      </c>
      <c r="D20" s="5">
        <v>0.03</v>
      </c>
      <c r="E20" s="5">
        <f t="shared" si="0"/>
        <v>4.7830748150904621E-6</v>
      </c>
      <c r="F20" s="5">
        <f t="shared" si="1"/>
        <v>154.89815330638848</v>
      </c>
      <c r="G20" s="5">
        <v>15</v>
      </c>
      <c r="H20" s="5">
        <f t="shared" si="2"/>
        <v>10.326543553759231</v>
      </c>
    </row>
    <row r="21" spans="1:8" x14ac:dyDescent="0.3">
      <c r="A21" s="5" t="s">
        <v>13</v>
      </c>
      <c r="B21" s="5">
        <v>6</v>
      </c>
      <c r="C21" s="5">
        <v>0.1</v>
      </c>
      <c r="D21" s="5">
        <v>0.03</v>
      </c>
      <c r="E21" s="5">
        <f t="shared" si="0"/>
        <v>4.7830748150904621E-6</v>
      </c>
      <c r="F21" s="5">
        <f t="shared" si="1"/>
        <v>275.37449476691285</v>
      </c>
      <c r="G21" s="5">
        <v>0</v>
      </c>
      <c r="H21" s="5" t="s">
        <v>25</v>
      </c>
    </row>
    <row r="22" spans="1:8" x14ac:dyDescent="0.3">
      <c r="A22" s="5" t="s">
        <v>14</v>
      </c>
      <c r="B22" s="5">
        <v>6</v>
      </c>
      <c r="C22" s="5">
        <v>0.1</v>
      </c>
      <c r="D22" s="5">
        <v>0.03</v>
      </c>
      <c r="E22" s="5">
        <f t="shared" si="0"/>
        <v>4.7830748150904621E-6</v>
      </c>
      <c r="F22" s="5">
        <f t="shared" si="1"/>
        <v>275.37449476691285</v>
      </c>
      <c r="G22" s="5">
        <v>0</v>
      </c>
      <c r="H22" s="5" t="s">
        <v>25</v>
      </c>
    </row>
    <row r="23" spans="1:8" x14ac:dyDescent="0.3">
      <c r="A23" s="5" t="s">
        <v>15</v>
      </c>
      <c r="B23" s="5">
        <v>6.5389999999999997</v>
      </c>
      <c r="C23" s="5">
        <v>0.1</v>
      </c>
      <c r="D23" s="5">
        <v>0.03</v>
      </c>
      <c r="E23" s="5">
        <f t="shared" si="0"/>
        <v>4.7830748150904621E-6</v>
      </c>
      <c r="F23" s="5">
        <f t="shared" si="1"/>
        <v>231.84809903992854</v>
      </c>
      <c r="G23" s="5">
        <v>0</v>
      </c>
      <c r="H23" s="5" t="s">
        <v>25</v>
      </c>
    </row>
    <row r="24" spans="1:8" x14ac:dyDescent="0.3">
      <c r="A24" s="5" t="s">
        <v>16</v>
      </c>
      <c r="B24" s="5">
        <v>2.6</v>
      </c>
      <c r="C24" s="5">
        <v>0.1</v>
      </c>
      <c r="D24" s="5">
        <v>0.03</v>
      </c>
      <c r="E24" s="5">
        <f t="shared" si="0"/>
        <v>4.7830748150904621E-6</v>
      </c>
      <c r="F24" s="5">
        <f t="shared" si="1"/>
        <v>1466.4913922498315</v>
      </c>
      <c r="G24" s="5">
        <v>30</v>
      </c>
      <c r="H24" s="5">
        <f t="shared" si="2"/>
        <v>48.883046408327715</v>
      </c>
    </row>
    <row r="27" spans="1:8" x14ac:dyDescent="0.3">
      <c r="A27" s="6" t="s">
        <v>36</v>
      </c>
      <c r="B27" s="6"/>
      <c r="C27" s="6"/>
    </row>
    <row r="28" spans="1:8" x14ac:dyDescent="0.3">
      <c r="A28" s="1" t="s">
        <v>0</v>
      </c>
      <c r="B28" s="1" t="s">
        <v>17</v>
      </c>
      <c r="C28" s="1" t="s">
        <v>32</v>
      </c>
      <c r="D28" s="1" t="s">
        <v>33</v>
      </c>
      <c r="E28" s="1" t="s">
        <v>34</v>
      </c>
      <c r="F28" s="1" t="s">
        <v>42</v>
      </c>
    </row>
    <row r="29" spans="1:8" x14ac:dyDescent="0.3">
      <c r="A29" s="4" t="s">
        <v>18</v>
      </c>
      <c r="B29" s="4">
        <v>10.85</v>
      </c>
      <c r="C29" s="4">
        <f>89.41</f>
        <v>89.41</v>
      </c>
      <c r="D29" s="4">
        <v>-1.1060000000000001</v>
      </c>
      <c r="E29" s="4">
        <f>0.01571*210000000</f>
        <v>3299099.9999999995</v>
      </c>
      <c r="F29" s="4">
        <f>C29*D29*B29/E29</f>
        <v>-3.2521867812433701E-4</v>
      </c>
    </row>
    <row r="30" spans="1:8" x14ac:dyDescent="0.3">
      <c r="A30" s="5" t="s">
        <v>1</v>
      </c>
      <c r="B30" s="5">
        <v>12</v>
      </c>
      <c r="C30" s="5">
        <v>15</v>
      </c>
      <c r="D30" s="5">
        <v>0.34799999999999998</v>
      </c>
      <c r="E30" s="5">
        <f>0.006597*210000000</f>
        <v>1385370</v>
      </c>
      <c r="F30" s="5">
        <f t="shared" ref="F30:F45" si="3">C30*D30*B30/E30</f>
        <v>4.5215357630091604E-5</v>
      </c>
    </row>
    <row r="31" spans="1:8" x14ac:dyDescent="0.3">
      <c r="A31" s="5" t="s">
        <v>2</v>
      </c>
      <c r="B31" s="5">
        <v>9.2629999999999999</v>
      </c>
      <c r="C31" s="5">
        <v>0</v>
      </c>
      <c r="D31" s="5">
        <v>-0.748</v>
      </c>
      <c r="E31" s="5">
        <f t="shared" ref="E31:E33" si="4">0.006597*210000000</f>
        <v>1385370</v>
      </c>
      <c r="F31" s="5">
        <f t="shared" si="3"/>
        <v>0</v>
      </c>
    </row>
    <row r="32" spans="1:8" x14ac:dyDescent="0.3">
      <c r="A32" s="5" t="s">
        <v>3</v>
      </c>
      <c r="B32" s="5">
        <v>8</v>
      </c>
      <c r="C32" s="5">
        <v>0</v>
      </c>
      <c r="D32" s="5">
        <v>0.66100000000000003</v>
      </c>
      <c r="E32" s="5">
        <f t="shared" si="4"/>
        <v>1385370</v>
      </c>
      <c r="F32" s="5">
        <f t="shared" si="3"/>
        <v>0</v>
      </c>
    </row>
    <row r="33" spans="1:7" x14ac:dyDescent="0.3">
      <c r="A33" s="5" t="s">
        <v>4</v>
      </c>
      <c r="B33" s="5">
        <v>4.67</v>
      </c>
      <c r="C33" s="5">
        <v>30</v>
      </c>
      <c r="D33" s="5">
        <v>0.27400000000000002</v>
      </c>
      <c r="E33" s="5">
        <f t="shared" si="4"/>
        <v>1385370</v>
      </c>
      <c r="F33" s="5">
        <f t="shared" si="3"/>
        <v>2.7709131856471558E-5</v>
      </c>
    </row>
    <row r="34" spans="1:7" x14ac:dyDescent="0.3">
      <c r="A34" s="4" t="s">
        <v>5</v>
      </c>
      <c r="B34" s="4">
        <v>8.9440000000000008</v>
      </c>
      <c r="C34" s="4">
        <v>71.887</v>
      </c>
      <c r="D34" s="4">
        <v>-1.679</v>
      </c>
      <c r="E34" s="4">
        <f>0.01571*210000000</f>
        <v>3299099.9999999995</v>
      </c>
      <c r="F34" s="4">
        <f t="shared" si="3"/>
        <v>-3.2721813637416277E-4</v>
      </c>
    </row>
    <row r="35" spans="1:7" x14ac:dyDescent="0.3">
      <c r="A35" s="5" t="s">
        <v>6</v>
      </c>
      <c r="B35" s="5">
        <v>8</v>
      </c>
      <c r="C35" s="5">
        <v>0</v>
      </c>
      <c r="D35" s="5">
        <v>5.5540000000000003</v>
      </c>
      <c r="E35" s="5">
        <f t="shared" ref="E35:E37" si="5">0.006597*210000000</f>
        <v>1385370</v>
      </c>
      <c r="F35" s="5">
        <f t="shared" si="3"/>
        <v>0</v>
      </c>
    </row>
    <row r="36" spans="1:7" x14ac:dyDescent="0.3">
      <c r="A36" s="5" t="s">
        <v>7</v>
      </c>
      <c r="B36" s="5">
        <v>0.27</v>
      </c>
      <c r="C36" s="5">
        <v>30</v>
      </c>
      <c r="D36" s="5">
        <v>8.5999999999999993E-2</v>
      </c>
      <c r="E36" s="5">
        <f t="shared" si="5"/>
        <v>1385370</v>
      </c>
      <c r="F36" s="5">
        <f t="shared" si="3"/>
        <v>5.0282595985188074E-7</v>
      </c>
    </row>
    <row r="37" spans="1:7" x14ac:dyDescent="0.3">
      <c r="A37" s="5" t="s">
        <v>8</v>
      </c>
      <c r="B37" s="5">
        <v>8</v>
      </c>
      <c r="C37" s="5">
        <v>0</v>
      </c>
      <c r="D37" s="5">
        <v>7.5830000000000002</v>
      </c>
      <c r="E37" s="5">
        <f t="shared" si="5"/>
        <v>1385370</v>
      </c>
      <c r="F37" s="5">
        <f t="shared" si="3"/>
        <v>0</v>
      </c>
    </row>
    <row r="38" spans="1:7" x14ac:dyDescent="0.3">
      <c r="A38" s="4" t="s">
        <v>9</v>
      </c>
      <c r="B38" s="4">
        <v>8.0050000000000008</v>
      </c>
      <c r="C38" s="4">
        <v>64.33</v>
      </c>
      <c r="D38" s="4">
        <v>-8.3849999999999998</v>
      </c>
      <c r="E38" s="4">
        <f t="shared" ref="E38:E40" si="6">0.01571*210000000</f>
        <v>3299099.9999999995</v>
      </c>
      <c r="F38" s="4">
        <f t="shared" si="3"/>
        <v>-1.3088276909611716E-3</v>
      </c>
    </row>
    <row r="39" spans="1:7" x14ac:dyDescent="0.3">
      <c r="A39" s="4" t="s">
        <v>10</v>
      </c>
      <c r="B39" s="4">
        <v>6.5389999999999997</v>
      </c>
      <c r="C39" s="4">
        <v>70.069999999999993</v>
      </c>
      <c r="D39" s="4">
        <v>-1.165</v>
      </c>
      <c r="E39" s="4">
        <f t="shared" si="6"/>
        <v>3299099.9999999995</v>
      </c>
      <c r="F39" s="4">
        <f t="shared" si="3"/>
        <v>-1.6179827997029494E-4</v>
      </c>
    </row>
    <row r="40" spans="1:7" x14ac:dyDescent="0.3">
      <c r="A40" s="4" t="s">
        <v>11</v>
      </c>
      <c r="B40" s="4">
        <v>8.0719999999999992</v>
      </c>
      <c r="C40" s="4">
        <v>86.5</v>
      </c>
      <c r="D40" s="4">
        <v>-1.0620000000000001</v>
      </c>
      <c r="E40" s="4">
        <f t="shared" si="6"/>
        <v>3299099.9999999995</v>
      </c>
      <c r="F40" s="4">
        <f t="shared" si="3"/>
        <v>-2.2476376466308993E-4</v>
      </c>
    </row>
    <row r="41" spans="1:7" x14ac:dyDescent="0.3">
      <c r="A41" s="5" t="s">
        <v>12</v>
      </c>
      <c r="B41" s="5">
        <v>8</v>
      </c>
      <c r="C41" s="5">
        <v>15</v>
      </c>
      <c r="D41" s="5">
        <v>2.5000000000000001E-2</v>
      </c>
      <c r="E41" s="5">
        <f t="shared" ref="E41:E45" si="7">0.006597*210000000</f>
        <v>1385370</v>
      </c>
      <c r="F41" s="5">
        <f t="shared" si="3"/>
        <v>2.165486476536954E-6</v>
      </c>
    </row>
    <row r="42" spans="1:7" x14ac:dyDescent="0.3">
      <c r="A42" s="5" t="s">
        <v>13</v>
      </c>
      <c r="B42" s="5">
        <v>6</v>
      </c>
      <c r="C42" s="5">
        <v>0</v>
      </c>
      <c r="D42" s="5">
        <v>0.22700000000000001</v>
      </c>
      <c r="E42" s="5">
        <f t="shared" si="7"/>
        <v>1385370</v>
      </c>
      <c r="F42" s="5">
        <f t="shared" si="3"/>
        <v>0</v>
      </c>
    </row>
    <row r="43" spans="1:7" x14ac:dyDescent="0.3">
      <c r="A43" s="5" t="s">
        <v>14</v>
      </c>
      <c r="B43" s="5">
        <v>6</v>
      </c>
      <c r="C43" s="5">
        <v>0</v>
      </c>
      <c r="D43" s="5">
        <v>0.23599999999999999</v>
      </c>
      <c r="E43" s="5">
        <f t="shared" si="7"/>
        <v>1385370</v>
      </c>
      <c r="F43" s="5">
        <f t="shared" si="3"/>
        <v>0</v>
      </c>
    </row>
    <row r="44" spans="1:7" x14ac:dyDescent="0.3">
      <c r="A44" s="5" t="s">
        <v>15</v>
      </c>
      <c r="B44" s="5">
        <v>6.5389999999999997</v>
      </c>
      <c r="C44" s="5">
        <v>0</v>
      </c>
      <c r="D44" s="5">
        <v>-0.36099999999999999</v>
      </c>
      <c r="E44" s="5">
        <f t="shared" si="7"/>
        <v>1385370</v>
      </c>
      <c r="F44" s="5">
        <f t="shared" si="3"/>
        <v>0</v>
      </c>
    </row>
    <row r="45" spans="1:7" x14ac:dyDescent="0.3">
      <c r="A45" s="5" t="s">
        <v>16</v>
      </c>
      <c r="B45" s="5">
        <v>2.6</v>
      </c>
      <c r="C45" s="5">
        <v>30</v>
      </c>
      <c r="D45" s="5">
        <v>2.7E-2</v>
      </c>
      <c r="E45" s="5">
        <f t="shared" si="7"/>
        <v>1385370</v>
      </c>
      <c r="F45" s="5">
        <f t="shared" si="3"/>
        <v>1.5201715065289416E-6</v>
      </c>
    </row>
    <row r="46" spans="1:7" x14ac:dyDescent="0.3">
      <c r="E46" t="s">
        <v>41</v>
      </c>
      <c r="F46">
        <f>SUM(F29:F45)*1000</f>
        <v>-2.2707135766635753</v>
      </c>
      <c r="G46" t="s">
        <v>35</v>
      </c>
    </row>
    <row r="47" spans="1:7" x14ac:dyDescent="0.3">
      <c r="E47" t="s">
        <v>39</v>
      </c>
      <c r="F47">
        <f>-3.055</f>
        <v>-3.0550000000000002</v>
      </c>
      <c r="G47" t="s">
        <v>35</v>
      </c>
    </row>
    <row r="48" spans="1:7" x14ac:dyDescent="0.3">
      <c r="E48" t="s">
        <v>40</v>
      </c>
      <c r="F48">
        <f>ROUND(ABS(ABS(F47-F46)/F47)*100,2)</f>
        <v>25.67</v>
      </c>
      <c r="G48" t="s">
        <v>44</v>
      </c>
    </row>
    <row r="50" spans="1:6" x14ac:dyDescent="0.3">
      <c r="A50" s="7" t="s">
        <v>37</v>
      </c>
      <c r="B50" s="7"/>
      <c r="C50" s="6"/>
    </row>
    <row r="51" spans="1:6" x14ac:dyDescent="0.3">
      <c r="A51" s="1" t="s">
        <v>0</v>
      </c>
      <c r="B51" s="1" t="s">
        <v>17</v>
      </c>
      <c r="C51" s="1" t="s">
        <v>32</v>
      </c>
      <c r="D51" s="1" t="s">
        <v>33</v>
      </c>
      <c r="E51" s="1" t="s">
        <v>34</v>
      </c>
      <c r="F51" s="1" t="s">
        <v>43</v>
      </c>
    </row>
    <row r="52" spans="1:6" x14ac:dyDescent="0.3">
      <c r="A52" s="4" t="s">
        <v>18</v>
      </c>
      <c r="B52" s="4">
        <v>10.85</v>
      </c>
      <c r="C52" s="4">
        <f>89.41</f>
        <v>89.41</v>
      </c>
      <c r="D52" s="4">
        <v>-0.73799999999999999</v>
      </c>
      <c r="E52" s="4">
        <f>0.01571*210000000</f>
        <v>3299099.9999999995</v>
      </c>
      <c r="F52" s="4">
        <f>C52*D52*B52/E52</f>
        <v>-2.1700848504137491E-4</v>
      </c>
    </row>
    <row r="53" spans="1:6" x14ac:dyDescent="0.3">
      <c r="A53" s="5" t="s">
        <v>1</v>
      </c>
      <c r="B53" s="5">
        <v>12</v>
      </c>
      <c r="C53" s="5">
        <v>15</v>
      </c>
      <c r="D53" s="5">
        <v>0.23300000000000001</v>
      </c>
      <c r="E53" s="5">
        <f>0.006597*210000000</f>
        <v>1385370</v>
      </c>
      <c r="F53" s="5">
        <f t="shared" ref="F53:F68" si="8">C53*D53*B53/E53</f>
        <v>3.0273500941986615E-5</v>
      </c>
    </row>
    <row r="54" spans="1:6" x14ac:dyDescent="0.3">
      <c r="A54" s="5" t="s">
        <v>2</v>
      </c>
      <c r="B54" s="5">
        <v>9.2629999999999999</v>
      </c>
      <c r="C54" s="5">
        <v>0</v>
      </c>
      <c r="D54" s="5">
        <v>-0.5</v>
      </c>
      <c r="E54" s="5">
        <f t="shared" ref="E54:E56" si="9">0.006597*210000000</f>
        <v>1385370</v>
      </c>
      <c r="F54" s="5">
        <f t="shared" si="8"/>
        <v>0</v>
      </c>
    </row>
    <row r="55" spans="1:6" x14ac:dyDescent="0.3">
      <c r="A55" s="5" t="s">
        <v>3</v>
      </c>
      <c r="B55" s="5">
        <v>8</v>
      </c>
      <c r="C55" s="5">
        <v>0</v>
      </c>
      <c r="D55" s="5">
        <v>0.441</v>
      </c>
      <c r="E55" s="5">
        <f t="shared" si="9"/>
        <v>1385370</v>
      </c>
      <c r="F55" s="5">
        <f t="shared" si="8"/>
        <v>0</v>
      </c>
    </row>
    <row r="56" spans="1:6" x14ac:dyDescent="0.3">
      <c r="A56" s="5" t="s">
        <v>4</v>
      </c>
      <c r="B56" s="5">
        <v>4.67</v>
      </c>
      <c r="C56" s="5">
        <v>30</v>
      </c>
      <c r="D56" s="5">
        <v>0.189</v>
      </c>
      <c r="E56" s="5">
        <f t="shared" si="9"/>
        <v>1385370</v>
      </c>
      <c r="F56" s="5">
        <f t="shared" si="8"/>
        <v>1.9113233287858118E-5</v>
      </c>
    </row>
    <row r="57" spans="1:6" x14ac:dyDescent="0.3">
      <c r="A57" s="4" t="s">
        <v>5</v>
      </c>
      <c r="B57" s="4">
        <v>8.9440000000000008</v>
      </c>
      <c r="C57" s="4">
        <v>71.887</v>
      </c>
      <c r="D57" s="4">
        <v>-1.1200000000000001</v>
      </c>
      <c r="E57" s="4">
        <f>0.01571*210000000</f>
        <v>3299099.9999999995</v>
      </c>
      <c r="F57" s="4">
        <f t="shared" si="8"/>
        <v>-2.1827535005304483E-4</v>
      </c>
    </row>
    <row r="58" spans="1:6" x14ac:dyDescent="0.3">
      <c r="A58" s="5" t="s">
        <v>6</v>
      </c>
      <c r="B58" s="5">
        <v>8</v>
      </c>
      <c r="C58" s="5">
        <v>0</v>
      </c>
      <c r="D58" s="5">
        <v>4.1959999999999997</v>
      </c>
      <c r="E58" s="5">
        <f t="shared" ref="E58:E60" si="10">0.006597*210000000</f>
        <v>1385370</v>
      </c>
      <c r="F58" s="5">
        <f t="shared" si="8"/>
        <v>0</v>
      </c>
    </row>
    <row r="59" spans="1:6" x14ac:dyDescent="0.3">
      <c r="A59" s="5" t="s">
        <v>7</v>
      </c>
      <c r="B59" s="5">
        <v>0.27</v>
      </c>
      <c r="C59" s="5">
        <v>30</v>
      </c>
      <c r="D59" s="5">
        <v>-4.1000000000000002E-2</v>
      </c>
      <c r="E59" s="5">
        <f t="shared" si="10"/>
        <v>1385370</v>
      </c>
      <c r="F59" s="5">
        <f t="shared" si="8"/>
        <v>-2.3971935295264081E-7</v>
      </c>
    </row>
    <row r="60" spans="1:6" x14ac:dyDescent="0.3">
      <c r="A60" s="5" t="s">
        <v>8</v>
      </c>
      <c r="B60" s="5">
        <v>8</v>
      </c>
      <c r="C60" s="5">
        <v>0</v>
      </c>
      <c r="D60" s="5">
        <v>5.07</v>
      </c>
      <c r="E60" s="5">
        <f t="shared" si="10"/>
        <v>1385370</v>
      </c>
      <c r="F60" s="5">
        <f t="shared" si="8"/>
        <v>0</v>
      </c>
    </row>
    <row r="61" spans="1:6" x14ac:dyDescent="0.3">
      <c r="A61" s="4" t="s">
        <v>9</v>
      </c>
      <c r="B61" s="4">
        <v>8.0050000000000008</v>
      </c>
      <c r="C61" s="4">
        <v>64.33</v>
      </c>
      <c r="D61" s="4">
        <v>-5.6050000000000004</v>
      </c>
      <c r="E61" s="4">
        <f t="shared" ref="E61:E63" si="11">0.01571*210000000</f>
        <v>3299099.9999999995</v>
      </c>
      <c r="F61" s="4">
        <f t="shared" si="8"/>
        <v>-8.7489316730320424E-4</v>
      </c>
    </row>
    <row r="62" spans="1:6" x14ac:dyDescent="0.3">
      <c r="A62" s="4" t="s">
        <v>10</v>
      </c>
      <c r="B62" s="4">
        <v>6.5389999999999997</v>
      </c>
      <c r="C62" s="4">
        <v>70.069999999999993</v>
      </c>
      <c r="D62" s="4">
        <v>0.89700000000000002</v>
      </c>
      <c r="E62" s="4">
        <f t="shared" si="11"/>
        <v>3299099.9999999995</v>
      </c>
      <c r="F62" s="4">
        <f t="shared" si="8"/>
        <v>1.2457773144493951E-4</v>
      </c>
    </row>
    <row r="63" spans="1:6" x14ac:dyDescent="0.3">
      <c r="A63" s="4" t="s">
        <v>11</v>
      </c>
      <c r="B63" s="4">
        <v>8.0719999999999992</v>
      </c>
      <c r="C63" s="4">
        <v>86.5</v>
      </c>
      <c r="D63" s="4">
        <v>0.63600000000000001</v>
      </c>
      <c r="E63" s="4">
        <f t="shared" si="11"/>
        <v>3299099.9999999995</v>
      </c>
      <c r="F63" s="4">
        <f t="shared" si="8"/>
        <v>1.3460428844230246E-4</v>
      </c>
    </row>
    <row r="64" spans="1:6" x14ac:dyDescent="0.3">
      <c r="A64" s="5" t="s">
        <v>12</v>
      </c>
      <c r="B64" s="5">
        <v>8</v>
      </c>
      <c r="C64" s="5">
        <v>15</v>
      </c>
      <c r="D64" s="5">
        <v>-0.14499999999999999</v>
      </c>
      <c r="E64" s="5">
        <f t="shared" ref="E64:E68" si="12">0.006597*210000000</f>
        <v>1385370</v>
      </c>
      <c r="F64" s="5">
        <f t="shared" si="8"/>
        <v>-1.2559821563914333E-5</v>
      </c>
    </row>
    <row r="65" spans="1:7" x14ac:dyDescent="0.3">
      <c r="A65" s="5" t="s">
        <v>13</v>
      </c>
      <c r="B65" s="5">
        <v>6</v>
      </c>
      <c r="C65" s="5">
        <v>0</v>
      </c>
      <c r="D65" s="5">
        <v>-0.35</v>
      </c>
      <c r="E65" s="5">
        <f t="shared" si="12"/>
        <v>1385370</v>
      </c>
      <c r="F65" s="5">
        <f t="shared" si="8"/>
        <v>0</v>
      </c>
    </row>
    <row r="66" spans="1:7" x14ac:dyDescent="0.3">
      <c r="A66" s="5" t="s">
        <v>14</v>
      </c>
      <c r="B66" s="5">
        <v>6</v>
      </c>
      <c r="C66" s="5">
        <v>0</v>
      </c>
      <c r="D66" s="5">
        <v>-0.378</v>
      </c>
      <c r="E66" s="5">
        <f t="shared" si="12"/>
        <v>1385370</v>
      </c>
      <c r="F66" s="5">
        <f t="shared" si="8"/>
        <v>0</v>
      </c>
    </row>
    <row r="67" spans="1:7" x14ac:dyDescent="0.3">
      <c r="A67" s="5" t="s">
        <v>15</v>
      </c>
      <c r="B67" s="5">
        <v>6.5389999999999997</v>
      </c>
      <c r="C67" s="5">
        <v>0</v>
      </c>
      <c r="D67" s="5">
        <v>0.38200000000000001</v>
      </c>
      <c r="E67" s="5">
        <f t="shared" si="12"/>
        <v>1385370</v>
      </c>
      <c r="F67" s="5">
        <f t="shared" si="8"/>
        <v>0</v>
      </c>
    </row>
    <row r="68" spans="1:7" x14ac:dyDescent="0.3">
      <c r="A68" s="5" t="s">
        <v>16</v>
      </c>
      <c r="B68" s="5">
        <v>2.6</v>
      </c>
      <c r="C68" s="5">
        <v>30</v>
      </c>
      <c r="D68" s="5">
        <v>-1.7000000000000001E-2</v>
      </c>
      <c r="E68" s="5">
        <f t="shared" si="12"/>
        <v>1385370</v>
      </c>
      <c r="F68" s="5">
        <f t="shared" si="8"/>
        <v>-9.5714502262933379E-7</v>
      </c>
    </row>
    <row r="69" spans="1:7" x14ac:dyDescent="0.3">
      <c r="E69" t="s">
        <v>38</v>
      </c>
      <c r="F69">
        <f>SUM(F52:F68)*1000</f>
        <v>-1.0153649342200337</v>
      </c>
      <c r="G69" t="s">
        <v>35</v>
      </c>
    </row>
    <row r="70" spans="1:7" x14ac:dyDescent="0.3">
      <c r="E70" t="s">
        <v>39</v>
      </c>
      <c r="F70">
        <v>-1.5389999999999999</v>
      </c>
      <c r="G70" t="s">
        <v>35</v>
      </c>
    </row>
    <row r="71" spans="1:7" x14ac:dyDescent="0.3">
      <c r="E71" t="s">
        <v>40</v>
      </c>
      <c r="F71">
        <f>ROUND(ABS(ABS(F70-F69)/F70*100),2)</f>
        <v>34.020000000000003</v>
      </c>
      <c r="G71" t="s">
        <v>44</v>
      </c>
    </row>
  </sheetData>
  <mergeCells count="2">
    <mergeCell ref="A27:C27"/>
    <mergeCell ref="A50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 CAPRILE CANALA-ECHEVARRIA</dc:creator>
  <cp:lastModifiedBy>BERNARDO  CAPRILE CANALA-ECHEVARRIA</cp:lastModifiedBy>
  <dcterms:created xsi:type="dcterms:W3CDTF">2024-10-16T23:36:29Z</dcterms:created>
  <dcterms:modified xsi:type="dcterms:W3CDTF">2024-10-21T22:03:00Z</dcterms:modified>
</cp:coreProperties>
</file>