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Uandes\8vo_semestre\MCOC\p1e0\"/>
    </mc:Choice>
  </mc:AlternateContent>
  <xr:revisionPtr revIDLastSave="0" documentId="13_ncr:1_{AD404488-94C8-47B9-AAB7-7ED1D589A0CD}" xr6:coauthVersionLast="47" xr6:coauthVersionMax="47" xr10:uidLastSave="{00000000-0000-0000-0000-000000000000}"/>
  <bookViews>
    <workbookView xWindow="-28935" yWindow="-135" windowWidth="29070" windowHeight="15750" xr2:uid="{B11FC91D-B974-45E3-B164-1D8A3A0F18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6" i="1" s="1"/>
  <c r="E5" i="1"/>
  <c r="E4" i="1"/>
  <c r="B8" i="1"/>
  <c r="B18" i="1" s="1"/>
  <c r="C18" i="1" s="1"/>
  <c r="C14" i="1"/>
  <c r="C13" i="1"/>
  <c r="B13" i="1"/>
  <c r="E7" i="1"/>
  <c r="B22" i="1" s="1"/>
  <c r="B16" i="1"/>
  <c r="C16" i="1" s="1"/>
  <c r="B20" i="1"/>
  <c r="C20" i="1" s="1"/>
  <c r="B19" i="1"/>
  <c r="C19" i="1" s="1"/>
  <c r="B15" i="1"/>
  <c r="C15" i="1" s="1"/>
  <c r="B14" i="1"/>
  <c r="E20" i="1" l="1"/>
  <c r="F20" i="1" s="1"/>
  <c r="G20" i="1" s="1"/>
  <c r="B17" i="1"/>
  <c r="E19" i="1"/>
  <c r="F19" i="1" s="1"/>
  <c r="G19" i="1" s="1"/>
  <c r="E18" i="1"/>
  <c r="F18" i="1" s="1"/>
  <c r="G18" i="1" s="1"/>
  <c r="E17" i="1"/>
  <c r="E13" i="1"/>
  <c r="F13" i="1" s="1"/>
  <c r="G13" i="1" s="1"/>
  <c r="H13" i="1" s="1"/>
  <c r="E16" i="1"/>
  <c r="F16" i="1" s="1"/>
  <c r="G16" i="1" s="1"/>
  <c r="E14" i="1"/>
  <c r="F14" i="1" s="1"/>
  <c r="G14" i="1" s="1"/>
  <c r="H14" i="1" s="1"/>
  <c r="E15" i="1"/>
  <c r="F15" i="1" s="1"/>
  <c r="G15" i="1" s="1"/>
  <c r="C17" i="1" l="1"/>
  <c r="F17" i="1" s="1"/>
  <c r="G17" i="1" s="1"/>
  <c r="B25" i="1"/>
  <c r="H15" i="1"/>
  <c r="H16" i="1"/>
  <c r="H17" i="1" l="1"/>
</calcChain>
</file>

<file path=xl/sharedStrings.xml><?xml version="1.0" encoding="utf-8"?>
<sst xmlns="http://schemas.openxmlformats.org/spreadsheetml/2006/main" count="45" uniqueCount="41">
  <si>
    <t>a1</t>
  </si>
  <si>
    <t>b1</t>
  </si>
  <si>
    <t>c1</t>
  </si>
  <si>
    <t>c2</t>
  </si>
  <si>
    <t>b2</t>
  </si>
  <si>
    <t>a2</t>
  </si>
  <si>
    <t>puntos clave</t>
  </si>
  <si>
    <t>A</t>
  </si>
  <si>
    <t>B</t>
  </si>
  <si>
    <t>C</t>
  </si>
  <si>
    <t>D</t>
  </si>
  <si>
    <t>E</t>
  </si>
  <si>
    <t>F</t>
  </si>
  <si>
    <t>G</t>
  </si>
  <si>
    <t>H</t>
  </si>
  <si>
    <t>m</t>
  </si>
  <si>
    <t>metros</t>
  </si>
  <si>
    <t>alturas</t>
  </si>
  <si>
    <t>constantes</t>
  </si>
  <si>
    <t>gamma W</t>
  </si>
  <si>
    <t>gamma sat</t>
  </si>
  <si>
    <t>k</t>
  </si>
  <si>
    <t>unidad</t>
  </si>
  <si>
    <t>N/m^3</t>
  </si>
  <si>
    <t>m/s</t>
  </si>
  <si>
    <t>zg</t>
  </si>
  <si>
    <t>delta H</t>
  </si>
  <si>
    <t>np</t>
  </si>
  <si>
    <t>ns</t>
  </si>
  <si>
    <t>ni</t>
  </si>
  <si>
    <t>hi</t>
  </si>
  <si>
    <t>hp</t>
  </si>
  <si>
    <t>uw (kPa)</t>
  </si>
  <si>
    <t>Q</t>
  </si>
  <si>
    <t>m^3/día/m</t>
  </si>
  <si>
    <t>u neta</t>
  </si>
  <si>
    <t>i max</t>
  </si>
  <si>
    <t>gamma '</t>
  </si>
  <si>
    <t>i_c</t>
  </si>
  <si>
    <t>Licuefacción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</si>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</sst>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Hoja1!$B$13:$B$20</c:f>
              <c:numCache>
                <c:formatCode>General</c:formatCode>
                <c:ptCount val="8"/>
                <c:pt idx="0">
                  <c:v>22.400000000000002</c:v>
                </c:pt>
                <c:pt idx="1">
                  <c:v>18.600000000000001</c:v>
                </c:pt>
                <c:pt idx="2">
                  <c:v>13.2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13.2</c:v>
                </c:pt>
              </c:numCache>
            </c:numRef>
          </c:xVal>
          <c:yVal>
            <c:numRef>
              <c:f>Hoja1!$G$13:$G$20</c:f>
              <c:numCache>
                <c:formatCode>General</c:formatCode>
                <c:ptCount val="8"/>
                <c:pt idx="0">
                  <c:v>0</c:v>
                </c:pt>
                <c:pt idx="1">
                  <c:v>25.996499999999987</c:v>
                </c:pt>
                <c:pt idx="2">
                  <c:v>67.689000000000021</c:v>
                </c:pt>
                <c:pt idx="3">
                  <c:v>85.837500000000034</c:v>
                </c:pt>
                <c:pt idx="4">
                  <c:v>74.556000000000012</c:v>
                </c:pt>
                <c:pt idx="5">
                  <c:v>63.274499999999996</c:v>
                </c:pt>
                <c:pt idx="6">
                  <c:v>51.993000000000009</c:v>
                </c:pt>
                <c:pt idx="7">
                  <c:v>11.281500000000003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3-4427-ABDD-629DA347B36B}"/>
            </c:ext>
          </c:extLst>
        </c:ser>
        <c:ser>
          <c:idx val="1"/>
          <c:order val="1"/>
          <c:tx>
            <c:v>crítico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Hoja1!$B$13:$B$17</c:f>
              <c:numCache>
                <c:formatCode>General</c:formatCode>
                <c:ptCount val="5"/>
                <c:pt idx="0">
                  <c:v>22.400000000000002</c:v>
                </c:pt>
                <c:pt idx="1">
                  <c:v>18.600000000000001</c:v>
                </c:pt>
                <c:pt idx="2">
                  <c:v>13.2</c:v>
                </c:pt>
                <c:pt idx="3">
                  <c:v>10.199999999999999</c:v>
                </c:pt>
                <c:pt idx="4">
                  <c:v>10.199999999999999</c:v>
                </c:pt>
              </c:numCache>
            </c:numRef>
          </c:xVal>
          <c:yVal>
            <c:numRef>
              <c:f>Hoja1!$H$13:$H$17</c:f>
              <c:numCache>
                <c:formatCode>General</c:formatCode>
                <c:ptCount val="5"/>
                <c:pt idx="0">
                  <c:v>0</c:v>
                </c:pt>
                <c:pt idx="1">
                  <c:v>25.996499999999987</c:v>
                </c:pt>
                <c:pt idx="2">
                  <c:v>56.40750000000002</c:v>
                </c:pt>
                <c:pt idx="3">
                  <c:v>33.844500000000025</c:v>
                </c:pt>
                <c:pt idx="4">
                  <c:v>11.281500000000015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3-46E7-A338-94A68782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09456"/>
        <c:axId val="758810896"/>
      </c:scatterChart>
      <c:valAx>
        <c:axId val="7588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8810896"/>
        <c:crosses val="autoZero"/>
        <c:crossBetween val="midCat"/>
      </c:valAx>
      <c:valAx>
        <c:axId val="758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88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2</xdr:row>
      <xdr:rowOff>80010</xdr:rowOff>
    </xdr:from>
    <xdr:to>
      <xdr:col>14</xdr:col>
      <xdr:colOff>556260</xdr:colOff>
      <xdr:row>17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0EF85A-47C7-CD21-F054-1D49A3F3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53F3-2C61-44EC-A587-17AF17A46E89}">
  <dimension ref="A1:H26"/>
  <sheetViews>
    <sheetView tabSelected="1" workbookViewId="0">
      <selection activeCell="S10" sqref="S10"/>
    </sheetView>
  </sheetViews>
  <sheetFormatPr baseColWidth="10" defaultRowHeight="14.4" x14ac:dyDescent="0.3"/>
  <cols>
    <col min="2" max="2" width="13" customWidth="1"/>
  </cols>
  <sheetData>
    <row r="1" spans="1:8" x14ac:dyDescent="0.3">
      <c r="A1" s="1" t="s">
        <v>17</v>
      </c>
      <c r="B1" s="1" t="s">
        <v>16</v>
      </c>
      <c r="D1" s="1" t="s">
        <v>18</v>
      </c>
      <c r="E1" s="1"/>
      <c r="F1" s="1" t="s">
        <v>22</v>
      </c>
    </row>
    <row r="2" spans="1:8" x14ac:dyDescent="0.3">
      <c r="A2" s="1" t="s">
        <v>0</v>
      </c>
      <c r="B2" s="1">
        <v>0.8</v>
      </c>
      <c r="D2" s="1" t="s">
        <v>19</v>
      </c>
      <c r="E2" s="1">
        <v>9810</v>
      </c>
      <c r="F2" s="1" t="s">
        <v>23</v>
      </c>
    </row>
    <row r="3" spans="1:8" x14ac:dyDescent="0.3">
      <c r="A3" s="1" t="s">
        <v>1</v>
      </c>
      <c r="B3" s="1">
        <v>3.8</v>
      </c>
      <c r="D3" s="1" t="s">
        <v>20</v>
      </c>
      <c r="E3" s="1">
        <v>21000</v>
      </c>
      <c r="F3" s="1" t="s">
        <v>23</v>
      </c>
    </row>
    <row r="4" spans="1:8" x14ac:dyDescent="0.3">
      <c r="A4" s="1" t="s">
        <v>2</v>
      </c>
      <c r="B4" s="1">
        <v>18.600000000000001</v>
      </c>
      <c r="D4" s="3" t="s">
        <v>37</v>
      </c>
      <c r="E4" s="1">
        <f>E3-E2</f>
        <v>11190</v>
      </c>
      <c r="F4" s="3" t="s">
        <v>23</v>
      </c>
    </row>
    <row r="5" spans="1:8" x14ac:dyDescent="0.3">
      <c r="A5" s="1" t="s">
        <v>3</v>
      </c>
      <c r="B5" s="1">
        <v>10.199999999999999</v>
      </c>
      <c r="D5" s="3" t="s">
        <v>38</v>
      </c>
      <c r="E5" s="1">
        <f>E4/E2</f>
        <v>1.1406727828746177</v>
      </c>
      <c r="F5" s="1"/>
    </row>
    <row r="6" spans="1:8" x14ac:dyDescent="0.3">
      <c r="A6" s="1" t="s">
        <v>4</v>
      </c>
      <c r="B6" s="1">
        <v>3</v>
      </c>
      <c r="D6" s="1" t="s">
        <v>21</v>
      </c>
      <c r="E6" s="2">
        <v>6.8999999999999997E-5</v>
      </c>
      <c r="F6" s="1" t="s">
        <v>24</v>
      </c>
    </row>
    <row r="7" spans="1:8" x14ac:dyDescent="0.3">
      <c r="A7" s="1" t="s">
        <v>5</v>
      </c>
      <c r="B7" s="1">
        <v>10</v>
      </c>
      <c r="D7" s="1" t="s">
        <v>26</v>
      </c>
      <c r="E7" s="1">
        <f>SUM(B3:B4)-SUM(B5:B6)</f>
        <v>9.2000000000000028</v>
      </c>
      <c r="F7" s="1" t="s">
        <v>15</v>
      </c>
    </row>
    <row r="8" spans="1:8" x14ac:dyDescent="0.3">
      <c r="A8" s="1" t="s">
        <v>10</v>
      </c>
      <c r="B8" s="1">
        <f>13-B7-B6</f>
        <v>0</v>
      </c>
      <c r="D8" s="1" t="s">
        <v>27</v>
      </c>
      <c r="E8" s="1">
        <v>8</v>
      </c>
      <c r="F8" s="1"/>
    </row>
    <row r="9" spans="1:8" x14ac:dyDescent="0.3">
      <c r="D9" s="1" t="s">
        <v>28</v>
      </c>
      <c r="E9" s="1">
        <v>3</v>
      </c>
      <c r="F9" s="1"/>
    </row>
    <row r="12" spans="1:8" x14ac:dyDescent="0.3">
      <c r="A12" s="1" t="s">
        <v>6</v>
      </c>
      <c r="B12" s="1" t="s">
        <v>16</v>
      </c>
      <c r="C12" s="1" t="s">
        <v>25</v>
      </c>
      <c r="D12" s="1" t="s">
        <v>29</v>
      </c>
      <c r="E12" s="1" t="s">
        <v>30</v>
      </c>
      <c r="F12" s="1" t="s">
        <v>31</v>
      </c>
      <c r="G12" s="1" t="s">
        <v>32</v>
      </c>
      <c r="H12" s="1" t="s">
        <v>35</v>
      </c>
    </row>
    <row r="13" spans="1:8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>
        <v>0</v>
      </c>
      <c r="E13" s="1">
        <f>SUM($B$3:$B$4)-$E$7*D13/$E$8</f>
        <v>22.400000000000002</v>
      </c>
      <c r="F13" s="1">
        <f>E13-C13</f>
        <v>0</v>
      </c>
      <c r="G13" s="1">
        <f>F13*$E$2/1000</f>
        <v>0</v>
      </c>
      <c r="H13" s="1">
        <f>G13</f>
        <v>0</v>
      </c>
    </row>
    <row r="14" spans="1:8" x14ac:dyDescent="0.3">
      <c r="A14" s="1" t="s">
        <v>8</v>
      </c>
      <c r="B14" s="1">
        <f>B4</f>
        <v>18.600000000000001</v>
      </c>
      <c r="C14" s="1">
        <f t="shared" ref="C14:C20" si="0">B14</f>
        <v>18.600000000000001</v>
      </c>
      <c r="D14" s="1">
        <v>1</v>
      </c>
      <c r="E14" s="1">
        <f>SUM($B$3:$B$4)-$E$7*D14/$E$8</f>
        <v>21.25</v>
      </c>
      <c r="F14" s="1">
        <f t="shared" ref="F14:F19" si="1">E14-C14</f>
        <v>2.6499999999999986</v>
      </c>
      <c r="G14" s="1">
        <f t="shared" ref="G14:G20" si="2">F14*$E$2/1000</f>
        <v>25.996499999999987</v>
      </c>
      <c r="H14" s="1">
        <f>G14</f>
        <v>25.996499999999987</v>
      </c>
    </row>
    <row r="15" spans="1:8" x14ac:dyDescent="0.3">
      <c r="A15" s="1" t="s">
        <v>9</v>
      </c>
      <c r="B15" s="1">
        <f>B5+B6</f>
        <v>13.2</v>
      </c>
      <c r="C15" s="1">
        <f t="shared" si="0"/>
        <v>13.2</v>
      </c>
      <c r="D15" s="1">
        <v>2</v>
      </c>
      <c r="E15" s="1">
        <f>SUM($B$3:$B$4)-$E$7*D15/$E$8</f>
        <v>20.100000000000001</v>
      </c>
      <c r="F15" s="1">
        <f t="shared" si="1"/>
        <v>6.9000000000000021</v>
      </c>
      <c r="G15" s="1">
        <f t="shared" si="2"/>
        <v>67.689000000000021</v>
      </c>
      <c r="H15" s="1">
        <f>G15-G20</f>
        <v>56.40750000000002</v>
      </c>
    </row>
    <row r="16" spans="1:8" x14ac:dyDescent="0.3">
      <c r="A16" s="1" t="s">
        <v>10</v>
      </c>
      <c r="B16" s="1">
        <f>B5</f>
        <v>10.199999999999999</v>
      </c>
      <c r="C16" s="1">
        <f t="shared" si="0"/>
        <v>10.199999999999999</v>
      </c>
      <c r="D16" s="1">
        <v>3</v>
      </c>
      <c r="E16" s="1">
        <f>SUM($B$3:$B$4)-$E$7*D16/$E$8</f>
        <v>18.950000000000003</v>
      </c>
      <c r="F16" s="1">
        <f t="shared" si="1"/>
        <v>8.7500000000000036</v>
      </c>
      <c r="G16" s="1">
        <f t="shared" si="2"/>
        <v>85.837500000000034</v>
      </c>
      <c r="H16" s="1">
        <f>G16-G19</f>
        <v>33.844500000000025</v>
      </c>
    </row>
    <row r="17" spans="1:8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4</v>
      </c>
      <c r="E17" s="1">
        <f>SUM($B$3:$B$4)-$E$7*D17/$E$8</f>
        <v>17.8</v>
      </c>
      <c r="F17" s="1">
        <f t="shared" si="1"/>
        <v>7.6000000000000014</v>
      </c>
      <c r="G17" s="1">
        <f t="shared" si="2"/>
        <v>74.556000000000012</v>
      </c>
      <c r="H17" s="1">
        <f>G17-G18</f>
        <v>11.281500000000015</v>
      </c>
    </row>
    <row r="18" spans="1:8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5</v>
      </c>
      <c r="E18" s="1">
        <f>SUM($B$3:$B$4)-$E$7*D18/$E$8</f>
        <v>16.649999999999999</v>
      </c>
      <c r="F18" s="1">
        <f t="shared" si="1"/>
        <v>6.4499999999999993</v>
      </c>
      <c r="G18" s="1">
        <f t="shared" si="2"/>
        <v>63.274499999999996</v>
      </c>
      <c r="H18" s="1"/>
    </row>
    <row r="19" spans="1:8" x14ac:dyDescent="0.3">
      <c r="A19" s="1" t="s">
        <v>13</v>
      </c>
      <c r="B19" s="1">
        <f>B5</f>
        <v>10.199999999999999</v>
      </c>
      <c r="C19" s="1">
        <f t="shared" si="0"/>
        <v>10.199999999999999</v>
      </c>
      <c r="D19" s="1">
        <v>6</v>
      </c>
      <c r="E19" s="1">
        <f>SUM($B$3:$B$4)-$E$7*D19/$E$8</f>
        <v>15.5</v>
      </c>
      <c r="F19" s="1">
        <f t="shared" si="1"/>
        <v>5.3000000000000007</v>
      </c>
      <c r="G19" s="1">
        <f t="shared" si="2"/>
        <v>51.993000000000009</v>
      </c>
      <c r="H19" s="1"/>
    </row>
    <row r="20" spans="1:8" x14ac:dyDescent="0.3">
      <c r="A20" s="1" t="s">
        <v>14</v>
      </c>
      <c r="B20" s="1">
        <f>B5+B6</f>
        <v>13.2</v>
      </c>
      <c r="C20" s="1">
        <f t="shared" si="0"/>
        <v>13.2</v>
      </c>
      <c r="D20" s="1">
        <v>7</v>
      </c>
      <c r="E20" s="1">
        <f>SUM($B$3:$B$4)-$E$7*D20/$E$8</f>
        <v>14.35</v>
      </c>
      <c r="F20" s="1">
        <f>E20-C20</f>
        <v>1.1500000000000004</v>
      </c>
      <c r="G20" s="1">
        <f t="shared" si="2"/>
        <v>11.281500000000003</v>
      </c>
      <c r="H20" s="1"/>
    </row>
    <row r="22" spans="1:8" x14ac:dyDescent="0.3">
      <c r="A22" s="1" t="s">
        <v>33</v>
      </c>
      <c r="B22" s="1">
        <f>$E$6*$E$7*$E$9/E8*86400</f>
        <v>20.567520000000005</v>
      </c>
      <c r="C22" s="1" t="s">
        <v>34</v>
      </c>
    </row>
    <row r="23" spans="1:8" x14ac:dyDescent="0.3">
      <c r="A23" s="1" t="s">
        <v>36</v>
      </c>
      <c r="B23" s="1">
        <f>($E$7)/((B14-B17)+(B19-B18))</f>
        <v>1.0952380952380953</v>
      </c>
      <c r="C23" s="1"/>
    </row>
    <row r="25" spans="1:8" x14ac:dyDescent="0.3">
      <c r="A25" t="s">
        <v>39</v>
      </c>
      <c r="B25" t="str">
        <f>IF(E5&lt;=B23,"Hay licuefacción","No hay licuefacción")</f>
        <v>No hay licuefacción</v>
      </c>
    </row>
    <row r="26" spans="1:8" x14ac:dyDescent="0.3">
      <c r="A26" t="s">
        <v>40</v>
      </c>
      <c r="B26">
        <f>E5/B23</f>
        <v>1.0414838452333466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 CAPRILE CANALA-ECHEVARRIA</dc:creator>
  <cp:lastModifiedBy>BERNARDO  CAPRILE CANALA-ECHEVARRIA</cp:lastModifiedBy>
  <dcterms:created xsi:type="dcterms:W3CDTF">2024-09-12T13:19:49Z</dcterms:created>
  <dcterms:modified xsi:type="dcterms:W3CDTF">2024-09-14T20:01:11Z</dcterms:modified>
</cp:coreProperties>
</file>